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R\thiaminase\Thiaminase Activity Assays.12.15.2022\"/>
    </mc:Choice>
  </mc:AlternateContent>
  <bookViews>
    <workbookView xWindow="2280" yWindow="2280" windowWidth="28800" windowHeight="15375"/>
  </bookViews>
  <sheets>
    <sheet name="Sheet1" sheetId="1" r:id="rId1"/>
    <sheet name="Cody Runs" sheetId="4" r:id="rId2"/>
    <sheet name="Unused run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J263" i="1"/>
  <c r="K263" i="1" s="1"/>
  <c r="J264" i="1"/>
  <c r="K264" i="1"/>
  <c r="G264" i="1" s="1"/>
  <c r="J265" i="1"/>
  <c r="K265" i="1"/>
  <c r="G265" i="1" s="1"/>
  <c r="J266" i="1"/>
  <c r="K266" i="1" s="1"/>
  <c r="J267" i="1"/>
  <c r="K267" i="1"/>
  <c r="G267" i="1" s="1"/>
  <c r="J268" i="1"/>
  <c r="K268" i="1" s="1"/>
  <c r="J269" i="1"/>
  <c r="K269" i="1"/>
  <c r="G269" i="1" s="1"/>
  <c r="J270" i="1"/>
  <c r="K270" i="1"/>
  <c r="G270" i="1" s="1"/>
  <c r="J271" i="1"/>
  <c r="K271" i="1"/>
  <c r="H271" i="1" s="1"/>
  <c r="J272" i="1"/>
  <c r="K272" i="1"/>
  <c r="H272" i="1" s="1"/>
  <c r="J273" i="1"/>
  <c r="K273" i="1"/>
  <c r="H273" i="1" s="1"/>
  <c r="J274" i="1"/>
  <c r="K274" i="1" s="1"/>
  <c r="J275" i="1"/>
  <c r="K275" i="1" s="1"/>
  <c r="J276" i="1"/>
  <c r="K276" i="1"/>
  <c r="G276" i="1" s="1"/>
  <c r="J277" i="1"/>
  <c r="K277" i="1"/>
  <c r="G277" i="1" s="1"/>
  <c r="J278" i="1"/>
  <c r="K278" i="1" s="1"/>
  <c r="J279" i="1"/>
  <c r="K279" i="1"/>
  <c r="G279" i="1" s="1"/>
  <c r="J280" i="1"/>
  <c r="K280" i="1" s="1"/>
  <c r="J281" i="1"/>
  <c r="K281" i="1"/>
  <c r="G281" i="1" s="1"/>
  <c r="J282" i="1"/>
  <c r="K282" i="1"/>
  <c r="G282" i="1" s="1"/>
  <c r="J283" i="1"/>
  <c r="K283" i="1"/>
  <c r="H283" i="1" s="1"/>
  <c r="J284" i="1"/>
  <c r="K284" i="1"/>
  <c r="G284" i="1" s="1"/>
  <c r="J285" i="1"/>
  <c r="K285" i="1"/>
  <c r="H285" i="1" s="1"/>
  <c r="J286" i="1"/>
  <c r="K286" i="1" s="1"/>
  <c r="H284" i="1" l="1"/>
  <c r="G273" i="1"/>
  <c r="I273" i="1" s="1"/>
  <c r="G272" i="1"/>
  <c r="I272" i="1" s="1"/>
  <c r="G283" i="1"/>
  <c r="I283" i="1" s="1"/>
  <c r="H279" i="1"/>
  <c r="I279" i="1" s="1"/>
  <c r="G271" i="1"/>
  <c r="I271" i="1" s="1"/>
  <c r="G285" i="1"/>
  <c r="I285" i="1" s="1"/>
  <c r="H267" i="1"/>
  <c r="I267" i="1" s="1"/>
  <c r="I284" i="1"/>
  <c r="G275" i="1"/>
  <c r="H275" i="1"/>
  <c r="H268" i="1"/>
  <c r="G268" i="1"/>
  <c r="H280" i="1"/>
  <c r="G280" i="1"/>
  <c r="G274" i="1"/>
  <c r="H274" i="1"/>
  <c r="H278" i="1"/>
  <c r="G278" i="1"/>
  <c r="H266" i="1"/>
  <c r="G266" i="1"/>
  <c r="I266" i="1" s="1"/>
  <c r="H286" i="1"/>
  <c r="G286" i="1"/>
  <c r="G263" i="1"/>
  <c r="H263" i="1"/>
  <c r="H282" i="1"/>
  <c r="I282" i="1" s="1"/>
  <c r="H270" i="1"/>
  <c r="I270" i="1" s="1"/>
  <c r="H277" i="1"/>
  <c r="I277" i="1" s="1"/>
  <c r="H265" i="1"/>
  <c r="I265" i="1" s="1"/>
  <c r="H281" i="1"/>
  <c r="I281" i="1" s="1"/>
  <c r="H269" i="1"/>
  <c r="I269" i="1" s="1"/>
  <c r="H276" i="1"/>
  <c r="I276" i="1" s="1"/>
  <c r="H264" i="1"/>
  <c r="I264" i="1" s="1"/>
  <c r="J249" i="1"/>
  <c r="K249" i="1"/>
  <c r="G249" i="1" s="1"/>
  <c r="J250" i="1"/>
  <c r="K250" i="1"/>
  <c r="H250" i="1" s="1"/>
  <c r="J251" i="1"/>
  <c r="K251" i="1"/>
  <c r="G251" i="1" s="1"/>
  <c r="J252" i="1"/>
  <c r="K252" i="1"/>
  <c r="G252" i="1" s="1"/>
  <c r="J253" i="1"/>
  <c r="K253" i="1"/>
  <c r="G253" i="1" s="1"/>
  <c r="J254" i="1"/>
  <c r="K254" i="1"/>
  <c r="G254" i="1" s="1"/>
  <c r="J255" i="1"/>
  <c r="K255" i="1" s="1"/>
  <c r="J256" i="1"/>
  <c r="K256" i="1"/>
  <c r="G256" i="1" s="1"/>
  <c r="J257" i="1"/>
  <c r="K257" i="1" s="1"/>
  <c r="J258" i="1"/>
  <c r="K258" i="1"/>
  <c r="H258" i="1" s="1"/>
  <c r="J259" i="1"/>
  <c r="K259" i="1"/>
  <c r="G259" i="1" s="1"/>
  <c r="J260" i="1"/>
  <c r="K260" i="1"/>
  <c r="G260" i="1" s="1"/>
  <c r="J261" i="1"/>
  <c r="K261" i="1"/>
  <c r="G261" i="1" s="1"/>
  <c r="J262" i="1"/>
  <c r="K262" i="1"/>
  <c r="H262" i="1" s="1"/>
  <c r="G250" i="1" l="1"/>
  <c r="I250" i="1" s="1"/>
  <c r="H253" i="1"/>
  <c r="H260" i="1"/>
  <c r="I260" i="1" s="1"/>
  <c r="G262" i="1"/>
  <c r="I262" i="1" s="1"/>
  <c r="G258" i="1"/>
  <c r="I258" i="1" s="1"/>
  <c r="I286" i="1"/>
  <c r="I280" i="1"/>
  <c r="I278" i="1"/>
  <c r="I268" i="1"/>
  <c r="I275" i="1"/>
  <c r="I263" i="1"/>
  <c r="I274" i="1"/>
  <c r="I253" i="1"/>
  <c r="H257" i="1"/>
  <c r="G257" i="1"/>
  <c r="H255" i="1"/>
  <c r="G255" i="1"/>
  <c r="H259" i="1"/>
  <c r="I259" i="1" s="1"/>
  <c r="H254" i="1"/>
  <c r="I254" i="1" s="1"/>
  <c r="H261" i="1"/>
  <c r="I261" i="1" s="1"/>
  <c r="H252" i="1"/>
  <c r="I252" i="1" s="1"/>
  <c r="H249" i="1"/>
  <c r="I249" i="1" s="1"/>
  <c r="H256" i="1"/>
  <c r="I256" i="1" s="1"/>
  <c r="H251" i="1"/>
  <c r="I251" i="1" s="1"/>
  <c r="J157" i="3"/>
  <c r="K157" i="3" s="1"/>
  <c r="J156" i="3"/>
  <c r="K156" i="3" s="1"/>
  <c r="J155" i="3"/>
  <c r="K155" i="3" s="1"/>
  <c r="I255" i="1" l="1"/>
  <c r="I257" i="1"/>
  <c r="G157" i="3"/>
  <c r="H157" i="3"/>
  <c r="G156" i="3"/>
  <c r="H156" i="3"/>
  <c r="G155" i="3"/>
  <c r="H155" i="3"/>
  <c r="I157" i="3" l="1"/>
  <c r="I156" i="3"/>
  <c r="I155" i="3"/>
  <c r="J240" i="1" l="1"/>
  <c r="K240" i="1"/>
  <c r="G240" i="1" s="1"/>
  <c r="J242" i="1"/>
  <c r="K242" i="1" s="1"/>
  <c r="H242" i="1" s="1"/>
  <c r="J241" i="1"/>
  <c r="K241" i="1" s="1"/>
  <c r="G241" i="1" s="1"/>
  <c r="J243" i="1"/>
  <c r="K243" i="1"/>
  <c r="G243" i="1" s="1"/>
  <c r="J244" i="1"/>
  <c r="K244" i="1" s="1"/>
  <c r="G244" i="1" s="1"/>
  <c r="J245" i="1"/>
  <c r="K245" i="1" s="1"/>
  <c r="G245" i="1" s="1"/>
  <c r="J246" i="1"/>
  <c r="K246" i="1" s="1"/>
  <c r="J247" i="1"/>
  <c r="K247" i="1"/>
  <c r="G247" i="1" s="1"/>
  <c r="J248" i="1"/>
  <c r="K248" i="1" s="1"/>
  <c r="G248" i="1" s="1"/>
  <c r="H244" i="1" l="1"/>
  <c r="I244" i="1" s="1"/>
  <c r="H246" i="1"/>
  <c r="G246" i="1"/>
  <c r="H248" i="1"/>
  <c r="I248" i="1" s="1"/>
  <c r="G242" i="1"/>
  <c r="I242" i="1" s="1"/>
  <c r="H243" i="1"/>
  <c r="I243" i="1" s="1"/>
  <c r="H245" i="1"/>
  <c r="I245" i="1" s="1"/>
  <c r="H240" i="1"/>
  <c r="I240" i="1" s="1"/>
  <c r="H247" i="1"/>
  <c r="I247" i="1" s="1"/>
  <c r="H241" i="1"/>
  <c r="I241" i="1" s="1"/>
  <c r="I246" i="1" l="1"/>
  <c r="J217" i="1"/>
  <c r="K217" i="1" s="1"/>
  <c r="J220" i="1"/>
  <c r="K220" i="1" s="1"/>
  <c r="H220" i="1" s="1"/>
  <c r="J218" i="1"/>
  <c r="K218" i="1" s="1"/>
  <c r="J219" i="1"/>
  <c r="K219" i="1" s="1"/>
  <c r="J221" i="1"/>
  <c r="K221" i="1" s="1"/>
  <c r="J222" i="1"/>
  <c r="K222" i="1" s="1"/>
  <c r="J223" i="1"/>
  <c r="K223" i="1" s="1"/>
  <c r="J224" i="1"/>
  <c r="K224" i="1"/>
  <c r="H224" i="1" s="1"/>
  <c r="J225" i="1"/>
  <c r="K225" i="1" s="1"/>
  <c r="G225" i="1" s="1"/>
  <c r="J226" i="1"/>
  <c r="K226" i="1" s="1"/>
  <c r="G226" i="1" s="1"/>
  <c r="J227" i="1"/>
  <c r="K227" i="1" s="1"/>
  <c r="J228" i="1"/>
  <c r="K228" i="1" s="1"/>
  <c r="J229" i="1"/>
  <c r="K229" i="1" s="1"/>
  <c r="G229" i="1" s="1"/>
  <c r="J230" i="1"/>
  <c r="K230" i="1" s="1"/>
  <c r="G230" i="1" s="1"/>
  <c r="J231" i="1"/>
  <c r="K231" i="1"/>
  <c r="G231" i="1" s="1"/>
  <c r="J232" i="1"/>
  <c r="K232" i="1" s="1"/>
  <c r="G232" i="1" s="1"/>
  <c r="J233" i="1"/>
  <c r="K233" i="1" s="1"/>
  <c r="J234" i="1"/>
  <c r="K234" i="1" s="1"/>
  <c r="J235" i="1"/>
  <c r="K235" i="1" s="1"/>
  <c r="J236" i="1"/>
  <c r="K236" i="1"/>
  <c r="H236" i="1" s="1"/>
  <c r="J237" i="1"/>
  <c r="K237" i="1" s="1"/>
  <c r="H237" i="1" s="1"/>
  <c r="J238" i="1"/>
  <c r="K238" i="1" s="1"/>
  <c r="J239" i="1"/>
  <c r="K239" i="1" s="1"/>
  <c r="G236" i="1" l="1"/>
  <c r="I236" i="1" s="1"/>
  <c r="G220" i="1"/>
  <c r="I220" i="1" s="1"/>
  <c r="G224" i="1"/>
  <c r="I224" i="1" s="1"/>
  <c r="G217" i="1"/>
  <c r="H217" i="1"/>
  <c r="G223" i="1"/>
  <c r="H223" i="1"/>
  <c r="G235" i="1"/>
  <c r="H235" i="1"/>
  <c r="H219" i="1"/>
  <c r="G219" i="1"/>
  <c r="H218" i="1"/>
  <c r="G218" i="1"/>
  <c r="H232" i="1"/>
  <c r="I232" i="1" s="1"/>
  <c r="H231" i="1"/>
  <c r="I231" i="1" s="1"/>
  <c r="H238" i="1"/>
  <c r="G238" i="1"/>
  <c r="G221" i="1"/>
  <c r="H221" i="1"/>
  <c r="H239" i="1"/>
  <c r="G239" i="1"/>
  <c r="G222" i="1"/>
  <c r="H222" i="1"/>
  <c r="H228" i="1"/>
  <c r="G228" i="1"/>
  <c r="G227" i="1"/>
  <c r="H227" i="1"/>
  <c r="H234" i="1"/>
  <c r="G234" i="1"/>
  <c r="G233" i="1"/>
  <c r="H233" i="1"/>
  <c r="H230" i="1"/>
  <c r="I230" i="1" s="1"/>
  <c r="G237" i="1"/>
  <c r="I237" i="1" s="1"/>
  <c r="H229" i="1"/>
  <c r="I229" i="1" s="1"/>
  <c r="H225" i="1"/>
  <c r="I225" i="1" s="1"/>
  <c r="H226" i="1"/>
  <c r="I226" i="1" s="1"/>
  <c r="P31" i="4"/>
  <c r="Q31" i="4" s="1"/>
  <c r="I228" i="1" l="1"/>
  <c r="I219" i="1"/>
  <c r="I239" i="1"/>
  <c r="I234" i="1"/>
  <c r="I221" i="1"/>
  <c r="I218" i="1"/>
  <c r="I217" i="1"/>
  <c r="I235" i="1"/>
  <c r="I238" i="1"/>
  <c r="I223" i="1"/>
  <c r="I222" i="1"/>
  <c r="I233" i="1"/>
  <c r="I227" i="1"/>
  <c r="I31" i="4"/>
  <c r="H31" i="4"/>
  <c r="J31" i="4" l="1"/>
  <c r="P17" i="4" l="1"/>
  <c r="Q17" i="4"/>
  <c r="H17" i="4" s="1"/>
  <c r="P18" i="4"/>
  <c r="Q18" i="4"/>
  <c r="I18" i="4" s="1"/>
  <c r="H19" i="4"/>
  <c r="P19" i="4"/>
  <c r="Q19" i="4"/>
  <c r="I19" i="4" s="1"/>
  <c r="P20" i="4"/>
  <c r="Q20" i="4" s="1"/>
  <c r="H21" i="4"/>
  <c r="I21" i="4"/>
  <c r="P21" i="4"/>
  <c r="Q21" i="4"/>
  <c r="P22" i="4"/>
  <c r="Q22" i="4"/>
  <c r="H22" i="4" s="1"/>
  <c r="P23" i="4"/>
  <c r="Q23" i="4" s="1"/>
  <c r="P24" i="4"/>
  <c r="Q24" i="4"/>
  <c r="H24" i="4" s="1"/>
  <c r="P25" i="4"/>
  <c r="Q25" i="4"/>
  <c r="H25" i="4" s="1"/>
  <c r="H26" i="4"/>
  <c r="I26" i="4"/>
  <c r="P26" i="4"/>
  <c r="Q26" i="4"/>
  <c r="P27" i="4"/>
  <c r="Q27" i="4"/>
  <c r="H27" i="4" s="1"/>
  <c r="P28" i="4"/>
  <c r="Q28" i="4" s="1"/>
  <c r="P29" i="4"/>
  <c r="Q29" i="4"/>
  <c r="H29" i="4" s="1"/>
  <c r="P30" i="4"/>
  <c r="Q30" i="4"/>
  <c r="I30" i="4" s="1"/>
  <c r="J21" i="4" l="1"/>
  <c r="J26" i="4"/>
  <c r="I23" i="4"/>
  <c r="H23" i="4"/>
  <c r="H28" i="4"/>
  <c r="I28" i="4"/>
  <c r="H20" i="4"/>
  <c r="I20" i="4"/>
  <c r="J19" i="4"/>
  <c r="H30" i="4"/>
  <c r="J30" i="4" s="1"/>
  <c r="I25" i="4"/>
  <c r="J25" i="4" s="1"/>
  <c r="H18" i="4"/>
  <c r="J18" i="4" s="1"/>
  <c r="I27" i="4"/>
  <c r="J27" i="4" s="1"/>
  <c r="I22" i="4"/>
  <c r="J22" i="4" s="1"/>
  <c r="I29" i="4"/>
  <c r="J29" i="4" s="1"/>
  <c r="I17" i="4"/>
  <c r="J17" i="4" s="1"/>
  <c r="I24" i="4"/>
  <c r="J24" i="4" s="1"/>
  <c r="J23" i="4" l="1"/>
  <c r="J20" i="4"/>
  <c r="J28" i="4"/>
  <c r="H14" i="4" l="1"/>
  <c r="P14" i="4"/>
  <c r="Q14" i="4"/>
  <c r="I14" i="4" s="1"/>
  <c r="P15" i="4"/>
  <c r="Q15" i="4" s="1"/>
  <c r="P16" i="4"/>
  <c r="Q16" i="4" s="1"/>
  <c r="H16" i="4" l="1"/>
  <c r="I16" i="4"/>
  <c r="H15" i="4"/>
  <c r="I15" i="4"/>
  <c r="J14" i="4"/>
  <c r="P7" i="4"/>
  <c r="Q7" i="4" s="1"/>
  <c r="P8" i="4"/>
  <c r="Q8" i="4"/>
  <c r="H8" i="4" s="1"/>
  <c r="H9" i="4"/>
  <c r="J9" i="4" s="1"/>
  <c r="P9" i="4"/>
  <c r="Q9" i="4"/>
  <c r="I9" i="4" s="1"/>
  <c r="H10" i="4"/>
  <c r="P10" i="4"/>
  <c r="Q10" i="4"/>
  <c r="I10" i="4" s="1"/>
  <c r="P11" i="4"/>
  <c r="Q11" i="4"/>
  <c r="H11" i="4" s="1"/>
  <c r="H12" i="4"/>
  <c r="I12" i="4"/>
  <c r="J12" i="4" s="1"/>
  <c r="P12" i="4"/>
  <c r="Q12" i="4"/>
  <c r="P13" i="4"/>
  <c r="Q13" i="4"/>
  <c r="H13" i="4" s="1"/>
  <c r="P6" i="4"/>
  <c r="Q6" i="4" s="1"/>
  <c r="P5" i="4"/>
  <c r="Q5" i="4" s="1"/>
  <c r="P4" i="4"/>
  <c r="Q4" i="4" s="1"/>
  <c r="P3" i="4"/>
  <c r="Q3" i="4" s="1"/>
  <c r="P2" i="4"/>
  <c r="Q2" i="4" s="1"/>
  <c r="J15" i="4" l="1"/>
  <c r="J16" i="4"/>
  <c r="J10" i="4"/>
  <c r="H7" i="4"/>
  <c r="I7" i="4"/>
  <c r="I11" i="4"/>
  <c r="J11" i="4" s="1"/>
  <c r="I13" i="4"/>
  <c r="J13" i="4" s="1"/>
  <c r="I8" i="4"/>
  <c r="J8" i="4" s="1"/>
  <c r="I3" i="4"/>
  <c r="H3" i="4"/>
  <c r="H4" i="4"/>
  <c r="I4" i="4"/>
  <c r="I5" i="4"/>
  <c r="H5" i="4"/>
  <c r="I6" i="4"/>
  <c r="H6" i="4"/>
  <c r="J6" i="4" s="1"/>
  <c r="I2" i="4"/>
  <c r="H2" i="4"/>
  <c r="J2" i="4" l="1"/>
  <c r="J7" i="4"/>
  <c r="J5" i="4"/>
  <c r="J4" i="4"/>
  <c r="J3" i="4"/>
  <c r="P2" i="3"/>
  <c r="Q2" i="3" s="1"/>
  <c r="H2" i="3" s="1"/>
  <c r="P3" i="3"/>
  <c r="Q3" i="3" s="1"/>
  <c r="H3" i="3" s="1"/>
  <c r="P4" i="3"/>
  <c r="Q4" i="3" s="1"/>
  <c r="H4" i="3" s="1"/>
  <c r="P5" i="3"/>
  <c r="Q5" i="3" s="1"/>
  <c r="P6" i="3"/>
  <c r="Q6" i="3" s="1"/>
  <c r="H6" i="3" s="1"/>
  <c r="P7" i="3"/>
  <c r="Q7" i="3" s="1"/>
  <c r="H7" i="3" s="1"/>
  <c r="P8" i="3"/>
  <c r="Q8" i="3" s="1"/>
  <c r="P9" i="3"/>
  <c r="Q9" i="3"/>
  <c r="H9" i="3" s="1"/>
  <c r="P10" i="3"/>
  <c r="Q10" i="3" s="1"/>
  <c r="H10" i="3" s="1"/>
  <c r="P11" i="3"/>
  <c r="Q11" i="3"/>
  <c r="I11" i="3" s="1"/>
  <c r="P12" i="3"/>
  <c r="Q12" i="3" s="1"/>
  <c r="I12" i="3" s="1"/>
  <c r="P13" i="3"/>
  <c r="Q13" i="3" s="1"/>
  <c r="P14" i="3"/>
  <c r="Q14" i="3" s="1"/>
  <c r="H14" i="3" s="1"/>
  <c r="P15" i="3"/>
  <c r="Q15" i="3"/>
  <c r="H15" i="3" s="1"/>
  <c r="P16" i="3"/>
  <c r="Q16" i="3" s="1"/>
  <c r="P17" i="3"/>
  <c r="Q17" i="3" s="1"/>
  <c r="H17" i="3" s="1"/>
  <c r="P18" i="3"/>
  <c r="Q18" i="3" s="1"/>
  <c r="H18" i="3" s="1"/>
  <c r="P19" i="3"/>
  <c r="Q19" i="3"/>
  <c r="I19" i="3" s="1"/>
  <c r="P20" i="3"/>
  <c r="Q20" i="3" s="1"/>
  <c r="I20" i="3" s="1"/>
  <c r="P21" i="3"/>
  <c r="Q21" i="3" s="1"/>
  <c r="P22" i="3"/>
  <c r="Q22" i="3" s="1"/>
  <c r="H22" i="3" s="1"/>
  <c r="P23" i="3"/>
  <c r="Q23" i="3"/>
  <c r="H23" i="3" s="1"/>
  <c r="N24" i="3"/>
  <c r="O24" i="3"/>
  <c r="P24" i="3"/>
  <c r="Q24" i="3" s="1"/>
  <c r="H24" i="3" s="1"/>
  <c r="N25" i="3"/>
  <c r="O25" i="3"/>
  <c r="P25" i="3"/>
  <c r="Q25" i="3" s="1"/>
  <c r="I25" i="3" s="1"/>
  <c r="N26" i="3"/>
  <c r="O26" i="3"/>
  <c r="P26" i="3"/>
  <c r="Q26" i="3" s="1"/>
  <c r="H26" i="3" s="1"/>
  <c r="N27" i="3"/>
  <c r="O27" i="3"/>
  <c r="P27" i="3"/>
  <c r="Q27" i="3"/>
  <c r="H27" i="3" s="1"/>
  <c r="N28" i="3"/>
  <c r="O28" i="3"/>
  <c r="P28" i="3"/>
  <c r="Q28" i="3" s="1"/>
  <c r="I28" i="3" s="1"/>
  <c r="N29" i="3"/>
  <c r="O29" i="3"/>
  <c r="P29" i="3"/>
  <c r="Q29" i="3" s="1"/>
  <c r="P30" i="3"/>
  <c r="Q30" i="3" s="1"/>
  <c r="I30" i="3" s="1"/>
  <c r="P31" i="3"/>
  <c r="Q31" i="3" s="1"/>
  <c r="I31" i="3" s="1"/>
  <c r="P32" i="3"/>
  <c r="Q32" i="3" s="1"/>
  <c r="I32" i="3" s="1"/>
  <c r="P33" i="3"/>
  <c r="Q33" i="3" s="1"/>
  <c r="P34" i="3"/>
  <c r="Q34" i="3" s="1"/>
  <c r="H34" i="3" s="1"/>
  <c r="P35" i="3"/>
  <c r="Q35" i="3" s="1"/>
  <c r="P36" i="3"/>
  <c r="Q36" i="3" s="1"/>
  <c r="P37" i="3"/>
  <c r="Q37" i="3" s="1"/>
  <c r="H37" i="3" s="1"/>
  <c r="P38" i="3"/>
  <c r="Q38" i="3" s="1"/>
  <c r="H38" i="3" s="1"/>
  <c r="P39" i="3"/>
  <c r="Q39" i="3" s="1"/>
  <c r="I39" i="3" s="1"/>
  <c r="P40" i="3"/>
  <c r="Q40" i="3" s="1"/>
  <c r="I40" i="3" s="1"/>
  <c r="P41" i="3"/>
  <c r="Q41" i="3" s="1"/>
  <c r="P42" i="3"/>
  <c r="Q42" i="3" s="1"/>
  <c r="H42" i="3" s="1"/>
  <c r="P43" i="3"/>
  <c r="Q43" i="3" s="1"/>
  <c r="H43" i="3" s="1"/>
  <c r="P44" i="3"/>
  <c r="Q44" i="3"/>
  <c r="P45" i="3"/>
  <c r="Q45" i="3" s="1"/>
  <c r="P46" i="3"/>
  <c r="Q46" i="3" s="1"/>
  <c r="P47" i="3"/>
  <c r="Q47" i="3"/>
  <c r="I47" i="3" s="1"/>
  <c r="P48" i="3"/>
  <c r="Q48" i="3" s="1"/>
  <c r="I48" i="3" s="1"/>
  <c r="P49" i="3"/>
  <c r="Q49" i="3" s="1"/>
  <c r="P50" i="3"/>
  <c r="Q50" i="3" s="1"/>
  <c r="H50" i="3" s="1"/>
  <c r="P51" i="3"/>
  <c r="Q51" i="3" s="1"/>
  <c r="P52" i="3"/>
  <c r="Q52" i="3" s="1"/>
  <c r="P53" i="3"/>
  <c r="Q53" i="3" s="1"/>
  <c r="P54" i="3"/>
  <c r="Q54" i="3"/>
  <c r="P55" i="3"/>
  <c r="Q55" i="3" s="1"/>
  <c r="I55" i="3" s="1"/>
  <c r="P56" i="3"/>
  <c r="Q56" i="3" s="1"/>
  <c r="I56" i="3" s="1"/>
  <c r="P57" i="3"/>
  <c r="Q57" i="3" s="1"/>
  <c r="P58" i="3"/>
  <c r="Q58" i="3" s="1"/>
  <c r="H58" i="3" s="1"/>
  <c r="P59" i="3"/>
  <c r="Q59" i="3" s="1"/>
  <c r="P60" i="3"/>
  <c r="Q60" i="3" s="1"/>
  <c r="P61" i="3"/>
  <c r="Q61" i="3"/>
  <c r="H61" i="3" s="1"/>
  <c r="P62" i="3"/>
  <c r="Q62" i="3" s="1"/>
  <c r="P63" i="3"/>
  <c r="Q63" i="3"/>
  <c r="I63" i="3" s="1"/>
  <c r="P64" i="3"/>
  <c r="Q64" i="3" s="1"/>
  <c r="I64" i="3" s="1"/>
  <c r="P65" i="3"/>
  <c r="Q65" i="3" s="1"/>
  <c r="P66" i="3"/>
  <c r="Q66" i="3" s="1"/>
  <c r="H66" i="3" s="1"/>
  <c r="P67" i="3"/>
  <c r="Q67" i="3"/>
  <c r="H67" i="3" s="1"/>
  <c r="P68" i="3"/>
  <c r="Q68" i="3" s="1"/>
  <c r="P69" i="3"/>
  <c r="Q69" i="3"/>
  <c r="H69" i="3" s="1"/>
  <c r="P70" i="3"/>
  <c r="Q70" i="3" s="1"/>
  <c r="P71" i="3"/>
  <c r="Q71" i="3" s="1"/>
  <c r="I71" i="3" s="1"/>
  <c r="P72" i="3"/>
  <c r="Q72" i="3" s="1"/>
  <c r="I72" i="3" s="1"/>
  <c r="P73" i="3"/>
  <c r="Q73" i="3" s="1"/>
  <c r="P74" i="3"/>
  <c r="Q74" i="3" s="1"/>
  <c r="H74" i="3" s="1"/>
  <c r="P75" i="3"/>
  <c r="Q75" i="3" s="1"/>
  <c r="H75" i="3" s="1"/>
  <c r="P76" i="3"/>
  <c r="Q76" i="3"/>
  <c r="P77" i="3"/>
  <c r="Q77" i="3"/>
  <c r="H77" i="3" s="1"/>
  <c r="P78" i="3"/>
  <c r="Q78" i="3" s="1"/>
  <c r="H78" i="3" s="1"/>
  <c r="P79" i="3"/>
  <c r="Q79" i="3" s="1"/>
  <c r="I79" i="3" s="1"/>
  <c r="P80" i="3"/>
  <c r="Q80" i="3" s="1"/>
  <c r="I80" i="3" s="1"/>
  <c r="P81" i="3"/>
  <c r="Q81" i="3" s="1"/>
  <c r="P82" i="3"/>
  <c r="Q82" i="3" s="1"/>
  <c r="H82" i="3" s="1"/>
  <c r="P83" i="3"/>
  <c r="Q83" i="3" s="1"/>
  <c r="P84" i="3"/>
  <c r="Q84" i="3"/>
  <c r="P85" i="3"/>
  <c r="Q85" i="3" s="1"/>
  <c r="P86" i="3"/>
  <c r="Q86" i="3" s="1"/>
  <c r="P87" i="3"/>
  <c r="Q87" i="3" s="1"/>
  <c r="I87" i="3" s="1"/>
  <c r="P88" i="3"/>
  <c r="Q88" i="3" s="1"/>
  <c r="I88" i="3" s="1"/>
  <c r="P89" i="3"/>
  <c r="Q89" i="3" s="1"/>
  <c r="P90" i="3"/>
  <c r="Q90" i="3" s="1"/>
  <c r="I90" i="3" s="1"/>
  <c r="P91" i="3"/>
  <c r="Q91" i="3" s="1"/>
  <c r="P92" i="3"/>
  <c r="Q92" i="3" s="1"/>
  <c r="P93" i="3"/>
  <c r="Q93" i="3" s="1"/>
  <c r="P94" i="3"/>
  <c r="Q94" i="3" s="1"/>
  <c r="H94" i="3" s="1"/>
  <c r="P95" i="3"/>
  <c r="Q95" i="3" s="1"/>
  <c r="I95" i="3" s="1"/>
  <c r="P96" i="3"/>
  <c r="Q96" i="3" s="1"/>
  <c r="I96" i="3" s="1"/>
  <c r="P97" i="3"/>
  <c r="Q97" i="3" s="1"/>
  <c r="P98" i="3"/>
  <c r="Q98" i="3" s="1"/>
  <c r="H98" i="3" s="1"/>
  <c r="P99" i="3"/>
  <c r="Q99" i="3" s="1"/>
  <c r="I99" i="3" s="1"/>
  <c r="P100" i="3"/>
  <c r="Q100" i="3" s="1"/>
  <c r="P101" i="3"/>
  <c r="Q101" i="3" s="1"/>
  <c r="P102" i="3"/>
  <c r="Q102" i="3" s="1"/>
  <c r="H102" i="3" s="1"/>
  <c r="P103" i="3"/>
  <c r="Q103" i="3" s="1"/>
  <c r="I103" i="3" s="1"/>
  <c r="P104" i="3"/>
  <c r="Q104" i="3" s="1"/>
  <c r="I104" i="3" s="1"/>
  <c r="P105" i="3"/>
  <c r="Q105" i="3" s="1"/>
  <c r="P106" i="3"/>
  <c r="Q106" i="3" s="1"/>
  <c r="I106" i="3" s="1"/>
  <c r="P107" i="3"/>
  <c r="Q107" i="3" s="1"/>
  <c r="P108" i="3"/>
  <c r="Q108" i="3" s="1"/>
  <c r="P109" i="3"/>
  <c r="Q109" i="3" s="1"/>
  <c r="P110" i="3"/>
  <c r="Q110" i="3" s="1"/>
  <c r="H110" i="3" s="1"/>
  <c r="P111" i="3"/>
  <c r="Q111" i="3" s="1"/>
  <c r="P112" i="3"/>
  <c r="Q112" i="3" s="1"/>
  <c r="I112" i="3" s="1"/>
  <c r="P113" i="3"/>
  <c r="Q113" i="3" s="1"/>
  <c r="H114" i="3"/>
  <c r="P114" i="3"/>
  <c r="Q114" i="3" s="1"/>
  <c r="I114" i="3" s="1"/>
  <c r="P115" i="3"/>
  <c r="Q115" i="3" s="1"/>
  <c r="I115" i="3" s="1"/>
  <c r="P116" i="3"/>
  <c r="Q116" i="3" s="1"/>
  <c r="P117" i="3"/>
  <c r="Q117" i="3" s="1"/>
  <c r="P118" i="3"/>
  <c r="Q118" i="3" s="1"/>
  <c r="H118" i="3" s="1"/>
  <c r="P119" i="3"/>
  <c r="Q119" i="3" s="1"/>
  <c r="P120" i="3"/>
  <c r="Q120" i="3" s="1"/>
  <c r="I120" i="3" s="1"/>
  <c r="P121" i="3"/>
  <c r="Q121" i="3" s="1"/>
  <c r="P122" i="3"/>
  <c r="Q122" i="3" s="1"/>
  <c r="I122" i="3" s="1"/>
  <c r="P123" i="3"/>
  <c r="Q123" i="3" s="1"/>
  <c r="H123" i="3" s="1"/>
  <c r="P124" i="3"/>
  <c r="Q124" i="3" s="1"/>
  <c r="P125" i="3"/>
  <c r="Q125" i="3" s="1"/>
  <c r="P126" i="3"/>
  <c r="Q126" i="3" s="1"/>
  <c r="H126" i="3" s="1"/>
  <c r="P127" i="3"/>
  <c r="Q127" i="3"/>
  <c r="I127" i="3" s="1"/>
  <c r="P128" i="3"/>
  <c r="Q128" i="3" s="1"/>
  <c r="I128" i="3" s="1"/>
  <c r="P129" i="3"/>
  <c r="Q129" i="3" s="1"/>
  <c r="P130" i="3"/>
  <c r="Q130" i="3" s="1"/>
  <c r="H130" i="3" s="1"/>
  <c r="P131" i="3"/>
  <c r="Q131" i="3" s="1"/>
  <c r="H131" i="3" s="1"/>
  <c r="P132" i="3"/>
  <c r="Q132" i="3" s="1"/>
  <c r="P133" i="3"/>
  <c r="Q133" i="3" s="1"/>
  <c r="P134" i="3"/>
  <c r="Q134" i="3" s="1"/>
  <c r="H134" i="3" s="1"/>
  <c r="P135" i="3"/>
  <c r="Q135" i="3" s="1"/>
  <c r="H135" i="3" s="1"/>
  <c r="P136" i="3"/>
  <c r="Q136" i="3" s="1"/>
  <c r="H136" i="3" s="1"/>
  <c r="P137" i="3"/>
  <c r="Q137" i="3" s="1"/>
  <c r="H137" i="3" s="1"/>
  <c r="P138" i="3"/>
  <c r="Q138" i="3" s="1"/>
  <c r="H138" i="3" s="1"/>
  <c r="P139" i="3"/>
  <c r="Q139" i="3" s="1"/>
  <c r="H139" i="3" s="1"/>
  <c r="P140" i="3"/>
  <c r="Q140" i="3" s="1"/>
  <c r="H140" i="3" s="1"/>
  <c r="P141" i="3"/>
  <c r="Q141" i="3" s="1"/>
  <c r="H141" i="3" s="1"/>
  <c r="P142" i="3"/>
  <c r="Q142" i="3" s="1"/>
  <c r="H142" i="3" s="1"/>
  <c r="P143" i="3"/>
  <c r="Q143" i="3" s="1"/>
  <c r="H143" i="3" s="1"/>
  <c r="P144" i="3"/>
  <c r="Q144" i="3" s="1"/>
  <c r="H144" i="3" s="1"/>
  <c r="P145" i="3"/>
  <c r="Q145" i="3" s="1"/>
  <c r="H145" i="3" s="1"/>
  <c r="P146" i="3"/>
  <c r="Q146" i="3" s="1"/>
  <c r="H146" i="3" s="1"/>
  <c r="P147" i="3"/>
  <c r="Q147" i="3"/>
  <c r="H147" i="3" s="1"/>
  <c r="P148" i="3"/>
  <c r="Q148" i="3" s="1"/>
  <c r="H148" i="3" s="1"/>
  <c r="P149" i="3"/>
  <c r="Q149" i="3" s="1"/>
  <c r="H149" i="3" s="1"/>
  <c r="P150" i="3"/>
  <c r="Q150" i="3" s="1"/>
  <c r="H150" i="3" s="1"/>
  <c r="P151" i="3"/>
  <c r="Q151" i="3" s="1"/>
  <c r="H151" i="3" s="1"/>
  <c r="P152" i="3"/>
  <c r="Q152" i="3" s="1"/>
  <c r="H152" i="3" s="1"/>
  <c r="P153" i="3"/>
  <c r="Q153" i="3" s="1"/>
  <c r="H153" i="3" s="1"/>
  <c r="P154" i="3"/>
  <c r="Q154" i="3" s="1"/>
  <c r="H154" i="3" s="1"/>
  <c r="J182" i="1"/>
  <c r="K182" i="1" s="1"/>
  <c r="J185" i="1"/>
  <c r="K185" i="1" s="1"/>
  <c r="G185" i="1" s="1"/>
  <c r="J183" i="1"/>
  <c r="K183" i="1" s="1"/>
  <c r="J184" i="1"/>
  <c r="K184" i="1" s="1"/>
  <c r="J186" i="1"/>
  <c r="K186" i="1" s="1"/>
  <c r="H186" i="1" s="1"/>
  <c r="J187" i="1"/>
  <c r="K187" i="1" s="1"/>
  <c r="J188" i="1"/>
  <c r="K188" i="1" s="1"/>
  <c r="J189" i="1"/>
  <c r="K189" i="1" s="1"/>
  <c r="G189" i="1" s="1"/>
  <c r="J190" i="1"/>
  <c r="K190" i="1" s="1"/>
  <c r="J191" i="1"/>
  <c r="K191" i="1" s="1"/>
  <c r="G191" i="1" s="1"/>
  <c r="J192" i="1"/>
  <c r="K192" i="1" s="1"/>
  <c r="J193" i="1"/>
  <c r="K193" i="1" s="1"/>
  <c r="G193" i="1" s="1"/>
  <c r="J194" i="1"/>
  <c r="K194" i="1" s="1"/>
  <c r="H194" i="1" s="1"/>
  <c r="J195" i="1"/>
  <c r="K195" i="1" s="1"/>
  <c r="J196" i="1"/>
  <c r="K196" i="1" s="1"/>
  <c r="J197" i="1"/>
  <c r="K197" i="1" s="1"/>
  <c r="H197" i="1" s="1"/>
  <c r="J198" i="1"/>
  <c r="K198" i="1" s="1"/>
  <c r="G198" i="1" s="1"/>
  <c r="J199" i="1"/>
  <c r="K199" i="1" s="1"/>
  <c r="J200" i="1"/>
  <c r="K200" i="1" s="1"/>
  <c r="G200" i="1" s="1"/>
  <c r="J201" i="1"/>
  <c r="K201" i="1" s="1"/>
  <c r="H201" i="1" s="1"/>
  <c r="J203" i="1"/>
  <c r="K203" i="1" s="1"/>
  <c r="J202" i="1"/>
  <c r="K202" i="1" s="1"/>
  <c r="G202" i="1" s="1"/>
  <c r="J204" i="1"/>
  <c r="K204" i="1" s="1"/>
  <c r="G204" i="1" s="1"/>
  <c r="J205" i="1"/>
  <c r="K205" i="1" s="1"/>
  <c r="H205" i="1" s="1"/>
  <c r="J206" i="1"/>
  <c r="K206" i="1" s="1"/>
  <c r="H206" i="1" s="1"/>
  <c r="J207" i="1"/>
  <c r="K207" i="1" s="1"/>
  <c r="G207" i="1" s="1"/>
  <c r="J208" i="1"/>
  <c r="K208" i="1" s="1"/>
  <c r="J209" i="1"/>
  <c r="K209" i="1" s="1"/>
  <c r="H209" i="1" s="1"/>
  <c r="J210" i="1"/>
  <c r="K210" i="1" s="1"/>
  <c r="J211" i="1"/>
  <c r="K211" i="1" s="1"/>
  <c r="J212" i="1"/>
  <c r="K212" i="1" s="1"/>
  <c r="H212" i="1" s="1"/>
  <c r="J213" i="1"/>
  <c r="K213" i="1" s="1"/>
  <c r="J214" i="1"/>
  <c r="K214" i="1" s="1"/>
  <c r="G214" i="1" s="1"/>
  <c r="J215" i="1"/>
  <c r="K215" i="1" s="1"/>
  <c r="H215" i="1" s="1"/>
  <c r="J216" i="1"/>
  <c r="K216" i="1" s="1"/>
  <c r="G216" i="1" s="1"/>
  <c r="I22" i="3" l="1"/>
  <c r="I77" i="3"/>
  <c r="H53" i="3"/>
  <c r="I53" i="3"/>
  <c r="J53" i="3" s="1"/>
  <c r="H45" i="3"/>
  <c r="I45" i="3"/>
  <c r="H20" i="3"/>
  <c r="J20" i="3" s="1"/>
  <c r="H64" i="3"/>
  <c r="J64" i="3" s="1"/>
  <c r="H19" i="3"/>
  <c r="J19" i="3" s="1"/>
  <c r="H88" i="3"/>
  <c r="J88" i="3" s="1"/>
  <c r="H47" i="3"/>
  <c r="J47" i="3" s="1"/>
  <c r="H32" i="3"/>
  <c r="J32" i="3" s="1"/>
  <c r="H122" i="3"/>
  <c r="I27" i="3"/>
  <c r="J27" i="3" s="1"/>
  <c r="H35" i="3"/>
  <c r="I35" i="3"/>
  <c r="H85" i="3"/>
  <c r="I85" i="3"/>
  <c r="H101" i="3"/>
  <c r="I101" i="3"/>
  <c r="H109" i="3"/>
  <c r="I109" i="3"/>
  <c r="H59" i="3"/>
  <c r="J59" i="3" s="1"/>
  <c r="I59" i="3"/>
  <c r="I119" i="3"/>
  <c r="H119" i="3"/>
  <c r="H125" i="3"/>
  <c r="I125" i="3"/>
  <c r="H117" i="3"/>
  <c r="I117" i="3"/>
  <c r="H133" i="3"/>
  <c r="I133" i="3"/>
  <c r="H29" i="3"/>
  <c r="I29" i="3"/>
  <c r="J29" i="3" s="1"/>
  <c r="I111" i="3"/>
  <c r="H111" i="3"/>
  <c r="H93" i="3"/>
  <c r="I93" i="3"/>
  <c r="H86" i="3"/>
  <c r="I86" i="3"/>
  <c r="I69" i="3"/>
  <c r="J69" i="3" s="1"/>
  <c r="H63" i="3"/>
  <c r="J45" i="3"/>
  <c r="H39" i="3"/>
  <c r="J39" i="3" s="1"/>
  <c r="H11" i="3"/>
  <c r="J11" i="3" s="1"/>
  <c r="I6" i="3"/>
  <c r="J6" i="3" s="1"/>
  <c r="J74" i="3"/>
  <c r="I17" i="3"/>
  <c r="J17" i="3" s="1"/>
  <c r="I74" i="3"/>
  <c r="I50" i="3"/>
  <c r="I26" i="3"/>
  <c r="J26" i="3" s="1"/>
  <c r="H99" i="3"/>
  <c r="H55" i="3"/>
  <c r="J55" i="3" s="1"/>
  <c r="I61" i="3"/>
  <c r="J61" i="3" s="1"/>
  <c r="I37" i="3"/>
  <c r="J37" i="3" s="1"/>
  <c r="H31" i="3"/>
  <c r="J31" i="3" s="1"/>
  <c r="I9" i="3"/>
  <c r="J9" i="3" s="1"/>
  <c r="I78" i="3"/>
  <c r="J78" i="3" s="1"/>
  <c r="J77" i="3"/>
  <c r="H96" i="3"/>
  <c r="J96" i="3" s="1"/>
  <c r="H92" i="3"/>
  <c r="I92" i="3"/>
  <c r="I91" i="3"/>
  <c r="H91" i="3"/>
  <c r="H83" i="3"/>
  <c r="I83" i="3"/>
  <c r="H51" i="3"/>
  <c r="I51" i="3"/>
  <c r="J131" i="3"/>
  <c r="H107" i="3"/>
  <c r="I107" i="3"/>
  <c r="H132" i="3"/>
  <c r="I132" i="3"/>
  <c r="I46" i="3"/>
  <c r="H46" i="3"/>
  <c r="I14" i="3"/>
  <c r="J14" i="3" s="1"/>
  <c r="H108" i="3"/>
  <c r="I108" i="3"/>
  <c r="I98" i="3"/>
  <c r="J98" i="3" s="1"/>
  <c r="I75" i="3"/>
  <c r="J75" i="3" s="1"/>
  <c r="I67" i="3"/>
  <c r="J67" i="3" s="1"/>
  <c r="I58" i="3"/>
  <c r="J58" i="3" s="1"/>
  <c r="H49" i="3"/>
  <c r="I49" i="3"/>
  <c r="I34" i="3"/>
  <c r="J34" i="3" s="1"/>
  <c r="H13" i="3"/>
  <c r="I13" i="3"/>
  <c r="I131" i="3"/>
  <c r="H72" i="3"/>
  <c r="J72" i="3" s="1"/>
  <c r="I54" i="3"/>
  <c r="H54" i="3"/>
  <c r="H33" i="3"/>
  <c r="I33" i="3"/>
  <c r="I23" i="3"/>
  <c r="J23" i="3" s="1"/>
  <c r="I7" i="3"/>
  <c r="H128" i="3"/>
  <c r="J128" i="3" s="1"/>
  <c r="I123" i="3"/>
  <c r="J123" i="3" s="1"/>
  <c r="I118" i="3"/>
  <c r="J118" i="3" s="1"/>
  <c r="H97" i="3"/>
  <c r="I97" i="3"/>
  <c r="H90" i="3"/>
  <c r="J90" i="3" s="1"/>
  <c r="H87" i="3"/>
  <c r="J87" i="3" s="1"/>
  <c r="I82" i="3"/>
  <c r="J82" i="3" s="1"/>
  <c r="I66" i="3"/>
  <c r="J66" i="3" s="1"/>
  <c r="J63" i="3"/>
  <c r="H60" i="3"/>
  <c r="I60" i="3"/>
  <c r="H57" i="3"/>
  <c r="I57" i="3"/>
  <c r="I43" i="3"/>
  <c r="J43" i="3" s="1"/>
  <c r="H36" i="3"/>
  <c r="I36" i="3"/>
  <c r="H25" i="3"/>
  <c r="J25" i="3" s="1"/>
  <c r="J22" i="3"/>
  <c r="H12" i="3"/>
  <c r="J12" i="3" s="1"/>
  <c r="J122" i="3"/>
  <c r="H121" i="3"/>
  <c r="I121" i="3"/>
  <c r="H113" i="3"/>
  <c r="I113" i="3"/>
  <c r="H103" i="3"/>
  <c r="J103" i="3" s="1"/>
  <c r="H52" i="3"/>
  <c r="I52" i="3"/>
  <c r="H95" i="3"/>
  <c r="J95" i="3" s="1"/>
  <c r="H89" i="3"/>
  <c r="I89" i="3"/>
  <c r="H84" i="3"/>
  <c r="I84" i="3"/>
  <c r="H79" i="3"/>
  <c r="J79" i="3" s="1"/>
  <c r="H62" i="3"/>
  <c r="I62" i="3"/>
  <c r="H48" i="3"/>
  <c r="J48" i="3" s="1"/>
  <c r="H28" i="3"/>
  <c r="J28" i="3" s="1"/>
  <c r="H129" i="3"/>
  <c r="I129" i="3"/>
  <c r="H124" i="3"/>
  <c r="I124" i="3"/>
  <c r="H44" i="3"/>
  <c r="I44" i="3"/>
  <c r="J114" i="3"/>
  <c r="J50" i="3"/>
  <c r="H106" i="3"/>
  <c r="J106" i="3" s="1"/>
  <c r="H105" i="3"/>
  <c r="I105" i="3"/>
  <c r="H100" i="3"/>
  <c r="I100" i="3"/>
  <c r="H16" i="3"/>
  <c r="I16" i="3"/>
  <c r="I130" i="3"/>
  <c r="J130" i="3" s="1"/>
  <c r="H115" i="3"/>
  <c r="J115" i="3" s="1"/>
  <c r="H112" i="3"/>
  <c r="J112" i="3" s="1"/>
  <c r="I102" i="3"/>
  <c r="J102" i="3" s="1"/>
  <c r="H81" i="3"/>
  <c r="I81" i="3"/>
  <c r="H76" i="3"/>
  <c r="I76" i="3"/>
  <c r="H71" i="3"/>
  <c r="J71" i="3" s="1"/>
  <c r="H68" i="3"/>
  <c r="I68" i="3"/>
  <c r="H65" i="3"/>
  <c r="I65" i="3"/>
  <c r="I42" i="3"/>
  <c r="J42" i="3" s="1"/>
  <c r="J35" i="3"/>
  <c r="H21" i="3"/>
  <c r="I21" i="3"/>
  <c r="H5" i="3"/>
  <c r="I5" i="3"/>
  <c r="J99" i="3"/>
  <c r="H116" i="3"/>
  <c r="I116" i="3"/>
  <c r="H40" i="3"/>
  <c r="J40" i="3" s="1"/>
  <c r="J7" i="3"/>
  <c r="H80" i="3"/>
  <c r="J80" i="3" s="1"/>
  <c r="I126" i="3"/>
  <c r="J126" i="3" s="1"/>
  <c r="H120" i="3"/>
  <c r="J120" i="3" s="1"/>
  <c r="I110" i="3"/>
  <c r="J110" i="3" s="1"/>
  <c r="H127" i="3"/>
  <c r="J127" i="3" s="1"/>
  <c r="H104" i="3"/>
  <c r="J104" i="3" s="1"/>
  <c r="I94" i="3"/>
  <c r="J94" i="3" s="1"/>
  <c r="H73" i="3"/>
  <c r="I73" i="3"/>
  <c r="I70" i="3"/>
  <c r="H70" i="3"/>
  <c r="J70" i="3" s="1"/>
  <c r="H56" i="3"/>
  <c r="J56" i="3" s="1"/>
  <c r="H41" i="3"/>
  <c r="I41" i="3"/>
  <c r="I15" i="3"/>
  <c r="J15" i="3" s="1"/>
  <c r="H8" i="3"/>
  <c r="I8" i="3"/>
  <c r="I38" i="3"/>
  <c r="J38" i="3" s="1"/>
  <c r="I18" i="3"/>
  <c r="J18" i="3" s="1"/>
  <c r="I10" i="3"/>
  <c r="J10" i="3" s="1"/>
  <c r="H30" i="3"/>
  <c r="J30" i="3" s="1"/>
  <c r="I24" i="3"/>
  <c r="J24" i="3" s="1"/>
  <c r="H210" i="1"/>
  <c r="G210" i="1"/>
  <c r="H213" i="1"/>
  <c r="G213" i="1"/>
  <c r="G208" i="1"/>
  <c r="H208" i="1"/>
  <c r="H188" i="1"/>
  <c r="G188" i="1"/>
  <c r="I188" i="1" s="1"/>
  <c r="G203" i="1"/>
  <c r="H203" i="1"/>
  <c r="G195" i="1"/>
  <c r="H195" i="1"/>
  <c r="G205" i="1"/>
  <c r="I205" i="1" s="1"/>
  <c r="G197" i="1"/>
  <c r="I197" i="1" s="1"/>
  <c r="H216" i="1"/>
  <c r="I216" i="1" s="1"/>
  <c r="H185" i="1"/>
  <c r="I185" i="1" s="1"/>
  <c r="G190" i="1"/>
  <c r="H190" i="1"/>
  <c r="G182" i="1"/>
  <c r="H182" i="1"/>
  <c r="H187" i="1"/>
  <c r="G187" i="1"/>
  <c r="G192" i="1"/>
  <c r="H192" i="1"/>
  <c r="H184" i="1"/>
  <c r="G184" i="1"/>
  <c r="H211" i="1"/>
  <c r="G211" i="1"/>
  <c r="G199" i="1"/>
  <c r="H199" i="1"/>
  <c r="H196" i="1"/>
  <c r="G196" i="1"/>
  <c r="G183" i="1"/>
  <c r="H183" i="1"/>
  <c r="H214" i="1"/>
  <c r="I214" i="1" s="1"/>
  <c r="G201" i="1"/>
  <c r="I201" i="1" s="1"/>
  <c r="H189" i="1"/>
  <c r="I189" i="1" s="1"/>
  <c r="G206" i="1"/>
  <c r="I206" i="1" s="1"/>
  <c r="G209" i="1"/>
  <c r="I209" i="1" s="1"/>
  <c r="H207" i="1"/>
  <c r="I207" i="1" s="1"/>
  <c r="H198" i="1"/>
  <c r="I198" i="1" s="1"/>
  <c r="G215" i="1"/>
  <c r="I215" i="1" s="1"/>
  <c r="H204" i="1"/>
  <c r="I204" i="1" s="1"/>
  <c r="G212" i="1"/>
  <c r="I212" i="1" s="1"/>
  <c r="H200" i="1"/>
  <c r="I200" i="1" s="1"/>
  <c r="H193" i="1"/>
  <c r="I193" i="1" s="1"/>
  <c r="G186" i="1"/>
  <c r="I186" i="1" s="1"/>
  <c r="G194" i="1"/>
  <c r="I194" i="1" s="1"/>
  <c r="H202" i="1"/>
  <c r="I202" i="1" s="1"/>
  <c r="H191" i="1"/>
  <c r="I191" i="1" s="1"/>
  <c r="J91" i="3" l="1"/>
  <c r="J111" i="3"/>
  <c r="J129" i="3"/>
  <c r="J100" i="3"/>
  <c r="J21" i="3"/>
  <c r="J81" i="3"/>
  <c r="J41" i="3"/>
  <c r="J44" i="3"/>
  <c r="J83" i="3"/>
  <c r="J119" i="3"/>
  <c r="J13" i="3"/>
  <c r="J132" i="3"/>
  <c r="J73" i="3"/>
  <c r="J60" i="3"/>
  <c r="J109" i="3"/>
  <c r="J68" i="3"/>
  <c r="J89" i="3"/>
  <c r="J133" i="3"/>
  <c r="J101" i="3"/>
  <c r="J86" i="3"/>
  <c r="J117" i="3"/>
  <c r="J85" i="3"/>
  <c r="J52" i="3"/>
  <c r="J62" i="3"/>
  <c r="J93" i="3"/>
  <c r="J125" i="3"/>
  <c r="J108" i="3"/>
  <c r="J51" i="3"/>
  <c r="J92" i="3"/>
  <c r="J116" i="3"/>
  <c r="J76" i="3"/>
  <c r="J16" i="3"/>
  <c r="J84" i="3"/>
  <c r="J57" i="3"/>
  <c r="J33" i="3"/>
  <c r="J107" i="3"/>
  <c r="J8" i="3"/>
  <c r="J113" i="3"/>
  <c r="J97" i="3"/>
  <c r="J54" i="3"/>
  <c r="J49" i="3"/>
  <c r="J46" i="3"/>
  <c r="J65" i="3"/>
  <c r="J5" i="3"/>
  <c r="J105" i="3"/>
  <c r="J124" i="3"/>
  <c r="J121" i="3"/>
  <c r="J36" i="3"/>
  <c r="I210" i="1"/>
  <c r="I195" i="1"/>
  <c r="I213" i="1"/>
  <c r="I208" i="1"/>
  <c r="I203" i="1"/>
  <c r="I187" i="1"/>
  <c r="I211" i="1"/>
  <c r="I196" i="1"/>
  <c r="I184" i="1"/>
  <c r="I190" i="1"/>
  <c r="I199" i="1"/>
  <c r="I182" i="1"/>
  <c r="I192" i="1"/>
  <c r="I183" i="1"/>
  <c r="J162" i="1" l="1"/>
  <c r="K162" i="1" s="1"/>
  <c r="G162" i="1" s="1"/>
  <c r="J165" i="1"/>
  <c r="K165" i="1" s="1"/>
  <c r="G165" i="1" s="1"/>
  <c r="J163" i="1"/>
  <c r="K163" i="1" s="1"/>
  <c r="J164" i="1"/>
  <c r="K164" i="1" s="1"/>
  <c r="J166" i="1"/>
  <c r="K166" i="1" s="1"/>
  <c r="G166" i="1" s="1"/>
  <c r="J167" i="1"/>
  <c r="K167" i="1" s="1"/>
  <c r="G167" i="1" s="1"/>
  <c r="J168" i="1"/>
  <c r="K168" i="1" s="1"/>
  <c r="J169" i="1"/>
  <c r="K169" i="1" s="1"/>
  <c r="G169" i="1" s="1"/>
  <c r="J170" i="1"/>
  <c r="K170" i="1" s="1"/>
  <c r="H170" i="1" s="1"/>
  <c r="J171" i="1"/>
  <c r="K171" i="1" s="1"/>
  <c r="J172" i="1"/>
  <c r="K172" i="1" s="1"/>
  <c r="J173" i="1"/>
  <c r="K173" i="1" s="1"/>
  <c r="J174" i="1"/>
  <c r="K174" i="1" s="1"/>
  <c r="G174" i="1" s="1"/>
  <c r="J175" i="1"/>
  <c r="K175" i="1" s="1"/>
  <c r="G175" i="1" s="1"/>
  <c r="J176" i="1"/>
  <c r="K176" i="1" s="1"/>
  <c r="H176" i="1" s="1"/>
  <c r="J177" i="1"/>
  <c r="K177" i="1" s="1"/>
  <c r="J178" i="1"/>
  <c r="K178" i="1" s="1"/>
  <c r="G178" i="1" s="1"/>
  <c r="J179" i="1"/>
  <c r="K179" i="1" s="1"/>
  <c r="G179" i="1" s="1"/>
  <c r="J180" i="1"/>
  <c r="K180" i="1" s="1"/>
  <c r="G180" i="1" s="1"/>
  <c r="J181" i="1"/>
  <c r="K181" i="1" s="1"/>
  <c r="J142" i="1"/>
  <c r="K142" i="1" s="1"/>
  <c r="J145" i="1"/>
  <c r="K145" i="1" s="1"/>
  <c r="H145" i="1" s="1"/>
  <c r="J143" i="1"/>
  <c r="K143" i="1" s="1"/>
  <c r="J144" i="1"/>
  <c r="K144" i="1" s="1"/>
  <c r="J146" i="1"/>
  <c r="K146" i="1" s="1"/>
  <c r="J147" i="1"/>
  <c r="K147" i="1" s="1"/>
  <c r="G147" i="1" s="1"/>
  <c r="J148" i="1"/>
  <c r="K148" i="1" s="1"/>
  <c r="J149" i="1"/>
  <c r="K149" i="1" s="1"/>
  <c r="J150" i="1"/>
  <c r="K150" i="1" s="1"/>
  <c r="J151" i="1"/>
  <c r="K151" i="1"/>
  <c r="G151" i="1" s="1"/>
  <c r="J152" i="1"/>
  <c r="K152" i="1" s="1"/>
  <c r="G152" i="1" s="1"/>
  <c r="J153" i="1"/>
  <c r="K153" i="1" s="1"/>
  <c r="J154" i="1"/>
  <c r="K154" i="1" s="1"/>
  <c r="J155" i="1"/>
  <c r="K155" i="1" s="1"/>
  <c r="G155" i="1" s="1"/>
  <c r="J156" i="1"/>
  <c r="K156" i="1" s="1"/>
  <c r="J157" i="1"/>
  <c r="K157" i="1" s="1"/>
  <c r="G157" i="1" s="1"/>
  <c r="J158" i="1"/>
  <c r="K158" i="1" s="1"/>
  <c r="G158" i="1" s="1"/>
  <c r="J159" i="1"/>
  <c r="K159" i="1" s="1"/>
  <c r="G159" i="1" s="1"/>
  <c r="J160" i="1"/>
  <c r="K160" i="1" s="1"/>
  <c r="J161" i="1"/>
  <c r="K161" i="1" s="1"/>
  <c r="G161" i="1" s="1"/>
  <c r="H173" i="1" l="1"/>
  <c r="G173" i="1"/>
  <c r="H149" i="1"/>
  <c r="G149" i="1"/>
  <c r="H180" i="1"/>
  <c r="I180" i="1" s="1"/>
  <c r="G176" i="1"/>
  <c r="I176" i="1" s="1"/>
  <c r="G168" i="1"/>
  <c r="H168" i="1"/>
  <c r="G172" i="1"/>
  <c r="H172" i="1"/>
  <c r="H163" i="1"/>
  <c r="G163" i="1"/>
  <c r="H167" i="1"/>
  <c r="I167" i="1" s="1"/>
  <c r="H166" i="1"/>
  <c r="I166" i="1" s="1"/>
  <c r="G145" i="1"/>
  <c r="I145" i="1" s="1"/>
  <c r="G170" i="1"/>
  <c r="I170" i="1" s="1"/>
  <c r="H181" i="1"/>
  <c r="G181" i="1"/>
  <c r="G164" i="1"/>
  <c r="H164" i="1"/>
  <c r="G171" i="1"/>
  <c r="H171" i="1"/>
  <c r="G177" i="1"/>
  <c r="H177" i="1"/>
  <c r="H165" i="1"/>
  <c r="I165" i="1" s="1"/>
  <c r="H179" i="1"/>
  <c r="I179" i="1" s="1"/>
  <c r="H162" i="1"/>
  <c r="I162" i="1" s="1"/>
  <c r="H178" i="1"/>
  <c r="I178" i="1" s="1"/>
  <c r="H175" i="1"/>
  <c r="I175" i="1" s="1"/>
  <c r="H174" i="1"/>
  <c r="I174" i="1" s="1"/>
  <c r="H169" i="1"/>
  <c r="I169" i="1" s="1"/>
  <c r="G143" i="1"/>
  <c r="H143" i="1"/>
  <c r="G146" i="1"/>
  <c r="H146" i="1"/>
  <c r="G154" i="1"/>
  <c r="H154" i="1"/>
  <c r="H159" i="1"/>
  <c r="I159" i="1" s="1"/>
  <c r="H155" i="1"/>
  <c r="I155" i="1" s="1"/>
  <c r="G153" i="1"/>
  <c r="H153" i="1"/>
  <c r="H142" i="1"/>
  <c r="G142" i="1"/>
  <c r="G148" i="1"/>
  <c r="H148" i="1"/>
  <c r="G144" i="1"/>
  <c r="H144" i="1"/>
  <c r="G156" i="1"/>
  <c r="H156" i="1"/>
  <c r="G160" i="1"/>
  <c r="H160" i="1"/>
  <c r="H150" i="1"/>
  <c r="G150" i="1"/>
  <c r="H161" i="1"/>
  <c r="I161" i="1" s="1"/>
  <c r="H158" i="1"/>
  <c r="I158" i="1" s="1"/>
  <c r="H157" i="1"/>
  <c r="I157" i="1" s="1"/>
  <c r="H152" i="1"/>
  <c r="I152" i="1" s="1"/>
  <c r="H151" i="1"/>
  <c r="I151" i="1" s="1"/>
  <c r="H147" i="1"/>
  <c r="I147" i="1" s="1"/>
  <c r="I168" i="1" l="1"/>
  <c r="I154" i="1"/>
  <c r="I173" i="1"/>
  <c r="I163" i="1"/>
  <c r="I177" i="1"/>
  <c r="I172" i="1"/>
  <c r="I149" i="1"/>
  <c r="I150" i="1"/>
  <c r="I181" i="1"/>
  <c r="I143" i="1"/>
  <c r="I164" i="1"/>
  <c r="I171" i="1"/>
  <c r="I153" i="1"/>
  <c r="I146" i="1"/>
  <c r="I148" i="1"/>
  <c r="I156" i="1"/>
  <c r="I160" i="1"/>
  <c r="I142" i="1"/>
  <c r="I144" i="1"/>
  <c r="J97" i="1" l="1"/>
  <c r="K97" i="1"/>
  <c r="G97" i="1" s="1"/>
  <c r="J100" i="1"/>
  <c r="K100" i="1" s="1"/>
  <c r="J98" i="1"/>
  <c r="K98" i="1" s="1"/>
  <c r="J99" i="1"/>
  <c r="K99" i="1" s="1"/>
  <c r="G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G106" i="1" s="1"/>
  <c r="J107" i="1"/>
  <c r="K107" i="1" s="1"/>
  <c r="J108" i="1"/>
  <c r="K108" i="1" s="1"/>
  <c r="J109" i="1"/>
  <c r="K109" i="1" s="1"/>
  <c r="G109" i="1" s="1"/>
  <c r="J110" i="1"/>
  <c r="K110" i="1" s="1"/>
  <c r="H110" i="1" s="1"/>
  <c r="J111" i="1"/>
  <c r="K111" i="1" s="1"/>
  <c r="H111" i="1" s="1"/>
  <c r="J112" i="1"/>
  <c r="K112" i="1" s="1"/>
  <c r="J113" i="1"/>
  <c r="K113" i="1" s="1"/>
  <c r="J114" i="1"/>
  <c r="K114" i="1" s="1"/>
  <c r="J115" i="1"/>
  <c r="K115" i="1" s="1"/>
  <c r="G115" i="1" s="1"/>
  <c r="J116" i="1"/>
  <c r="K116" i="1" s="1"/>
  <c r="G116" i="1" s="1"/>
  <c r="J117" i="1"/>
  <c r="K117" i="1" s="1"/>
  <c r="J118" i="1"/>
  <c r="K118" i="1" s="1"/>
  <c r="G118" i="1" s="1"/>
  <c r="J119" i="1"/>
  <c r="K119" i="1" s="1"/>
  <c r="J120" i="1"/>
  <c r="K120" i="1" s="1"/>
  <c r="J121" i="1"/>
  <c r="K121" i="1" s="1"/>
  <c r="J123" i="1"/>
  <c r="K123" i="1" s="1"/>
  <c r="G123" i="1" s="1"/>
  <c r="J122" i="1"/>
  <c r="K122" i="1" s="1"/>
  <c r="J124" i="1"/>
  <c r="K124" i="1" s="1"/>
  <c r="J125" i="1"/>
  <c r="K125" i="1" s="1"/>
  <c r="J126" i="1"/>
  <c r="K126" i="1" s="1"/>
  <c r="G126" i="1" s="1"/>
  <c r="J127" i="1"/>
  <c r="K127" i="1" s="1"/>
  <c r="G127" i="1" s="1"/>
  <c r="J128" i="1"/>
  <c r="K128" i="1" s="1"/>
  <c r="G128" i="1" s="1"/>
  <c r="J129" i="1"/>
  <c r="K129" i="1" s="1"/>
  <c r="H129" i="1" s="1"/>
  <c r="J130" i="1"/>
  <c r="K130" i="1" s="1"/>
  <c r="J131" i="1"/>
  <c r="K131" i="1" s="1"/>
  <c r="J132" i="1"/>
  <c r="K132" i="1" s="1"/>
  <c r="H132" i="1" s="1"/>
  <c r="J133" i="1"/>
  <c r="K133" i="1" s="1"/>
  <c r="J134" i="1"/>
  <c r="K134" i="1" s="1"/>
  <c r="G134" i="1" s="1"/>
  <c r="J135" i="1"/>
  <c r="K135" i="1" s="1"/>
  <c r="H135" i="1" s="1"/>
  <c r="J136" i="1"/>
  <c r="K136" i="1" s="1"/>
  <c r="J137" i="1"/>
  <c r="K137" i="1" s="1"/>
  <c r="J138" i="1"/>
  <c r="K138" i="1" s="1"/>
  <c r="G138" i="1" s="1"/>
  <c r="J139" i="1"/>
  <c r="K139" i="1" s="1"/>
  <c r="G139" i="1" s="1"/>
  <c r="J140" i="1"/>
  <c r="K140" i="1" s="1"/>
  <c r="J141" i="1"/>
  <c r="K141" i="1" s="1"/>
  <c r="H97" i="1" l="1"/>
  <c r="I97" i="1" s="1"/>
  <c r="G132" i="1"/>
  <c r="I132" i="1" s="1"/>
  <c r="H104" i="1"/>
  <c r="G104" i="1"/>
  <c r="H121" i="1"/>
  <c r="G121" i="1"/>
  <c r="H98" i="1"/>
  <c r="G98" i="1"/>
  <c r="H134" i="1"/>
  <c r="I134" i="1" s="1"/>
  <c r="G111" i="1"/>
  <c r="I111" i="1" s="1"/>
  <c r="G112" i="1"/>
  <c r="H112" i="1"/>
  <c r="G103" i="1"/>
  <c r="H103" i="1"/>
  <c r="G133" i="1"/>
  <c r="H133" i="1"/>
  <c r="G117" i="1"/>
  <c r="H117" i="1"/>
  <c r="H122" i="1"/>
  <c r="G122" i="1"/>
  <c r="H100" i="1"/>
  <c r="G100" i="1"/>
  <c r="H137" i="1"/>
  <c r="G137" i="1"/>
  <c r="H105" i="1"/>
  <c r="G105" i="1"/>
  <c r="H115" i="1"/>
  <c r="I115" i="1" s="1"/>
  <c r="G129" i="1"/>
  <c r="I129" i="1" s="1"/>
  <c r="H128" i="1"/>
  <c r="I128" i="1" s="1"/>
  <c r="H127" i="1"/>
  <c r="I127" i="1" s="1"/>
  <c r="G124" i="1"/>
  <c r="H124" i="1"/>
  <c r="H131" i="1"/>
  <c r="G131" i="1"/>
  <c r="G120" i="1"/>
  <c r="H120" i="1"/>
  <c r="G119" i="1"/>
  <c r="H119" i="1"/>
  <c r="H125" i="1"/>
  <c r="G125" i="1"/>
  <c r="G108" i="1"/>
  <c r="H108" i="1"/>
  <c r="G140" i="1"/>
  <c r="H140" i="1"/>
  <c r="G107" i="1"/>
  <c r="H107" i="1"/>
  <c r="G130" i="1"/>
  <c r="H130" i="1"/>
  <c r="G136" i="1"/>
  <c r="H136" i="1"/>
  <c r="G102" i="1"/>
  <c r="H102" i="1"/>
  <c r="G101" i="1"/>
  <c r="H101" i="1"/>
  <c r="G141" i="1"/>
  <c r="H141" i="1"/>
  <c r="G114" i="1"/>
  <c r="H114" i="1"/>
  <c r="H113" i="1"/>
  <c r="G113" i="1"/>
  <c r="H106" i="1"/>
  <c r="I106" i="1" s="1"/>
  <c r="H138" i="1"/>
  <c r="I138" i="1" s="1"/>
  <c r="G135" i="1"/>
  <c r="I135" i="1" s="1"/>
  <c r="H126" i="1"/>
  <c r="I126" i="1" s="1"/>
  <c r="G110" i="1"/>
  <c r="I110" i="1" s="1"/>
  <c r="H118" i="1"/>
  <c r="I118" i="1" s="1"/>
  <c r="H123" i="1"/>
  <c r="I123" i="1" s="1"/>
  <c r="H109" i="1"/>
  <c r="I109" i="1" s="1"/>
  <c r="H99" i="1"/>
  <c r="I99" i="1" s="1"/>
  <c r="H116" i="1"/>
  <c r="I116" i="1" s="1"/>
  <c r="H139" i="1"/>
  <c r="I139" i="1" s="1"/>
  <c r="I113" i="1" l="1"/>
  <c r="I104" i="1"/>
  <c r="I122" i="1"/>
  <c r="I105" i="1"/>
  <c r="I112" i="1"/>
  <c r="I117" i="1"/>
  <c r="I98" i="1"/>
  <c r="I121" i="1"/>
  <c r="I103" i="1"/>
  <c r="I100" i="1"/>
  <c r="I125" i="1"/>
  <c r="I137" i="1"/>
  <c r="I133" i="1"/>
  <c r="I124" i="1"/>
  <c r="I108" i="1"/>
  <c r="I102" i="1"/>
  <c r="I114" i="1"/>
  <c r="I136" i="1"/>
  <c r="I130" i="1"/>
  <c r="I141" i="1"/>
  <c r="I119" i="1"/>
  <c r="I101" i="1"/>
  <c r="I140" i="1"/>
  <c r="I120" i="1"/>
  <c r="I131" i="1"/>
  <c r="I107" i="1"/>
  <c r="J77" i="1" l="1"/>
  <c r="K77" i="1" s="1"/>
  <c r="J80" i="1"/>
  <c r="K80" i="1" s="1"/>
  <c r="J78" i="1"/>
  <c r="K78" i="1" s="1"/>
  <c r="G78" i="1" s="1"/>
  <c r="J79" i="1"/>
  <c r="K79" i="1" s="1"/>
  <c r="G79" i="1" s="1"/>
  <c r="J81" i="1"/>
  <c r="K81" i="1" s="1"/>
  <c r="J82" i="1"/>
  <c r="K82" i="1" s="1"/>
  <c r="J83" i="1"/>
  <c r="K83" i="1" s="1"/>
  <c r="G83" i="1" s="1"/>
  <c r="J84" i="1"/>
  <c r="K84" i="1" s="1"/>
  <c r="J85" i="1"/>
  <c r="K85" i="1" s="1"/>
  <c r="H85" i="1" s="1"/>
  <c r="J86" i="1"/>
  <c r="K86" i="1" s="1"/>
  <c r="J87" i="1"/>
  <c r="K87" i="1" s="1"/>
  <c r="J88" i="1"/>
  <c r="K88" i="1" s="1"/>
  <c r="G88" i="1" s="1"/>
  <c r="J89" i="1"/>
  <c r="K89" i="1" s="1"/>
  <c r="J90" i="1"/>
  <c r="K90" i="1" s="1"/>
  <c r="J91" i="1"/>
  <c r="K91" i="1" s="1"/>
  <c r="G91" i="1" s="1"/>
  <c r="J92" i="1"/>
  <c r="K92" i="1" s="1"/>
  <c r="H92" i="1" s="1"/>
  <c r="J93" i="1"/>
  <c r="K93" i="1" s="1"/>
  <c r="G93" i="1" s="1"/>
  <c r="J94" i="1"/>
  <c r="K94" i="1" s="1"/>
  <c r="H94" i="1" s="1"/>
  <c r="J95" i="1"/>
  <c r="K95" i="1" s="1"/>
  <c r="J96" i="1"/>
  <c r="K96" i="1" s="1"/>
  <c r="G80" i="1" l="1"/>
  <c r="H80" i="1"/>
  <c r="H84" i="1"/>
  <c r="G84" i="1"/>
  <c r="H79" i="1"/>
  <c r="I79" i="1" s="1"/>
  <c r="H89" i="1"/>
  <c r="G89" i="1"/>
  <c r="G77" i="1"/>
  <c r="H77" i="1"/>
  <c r="G92" i="1"/>
  <c r="I92" i="1" s="1"/>
  <c r="H78" i="1"/>
  <c r="I78" i="1" s="1"/>
  <c r="I80" i="1"/>
  <c r="G85" i="1"/>
  <c r="I85" i="1" s="1"/>
  <c r="H95" i="1"/>
  <c r="G95" i="1"/>
  <c r="G96" i="1"/>
  <c r="H96" i="1"/>
  <c r="G81" i="1"/>
  <c r="H81" i="1"/>
  <c r="H87" i="1"/>
  <c r="G87" i="1"/>
  <c r="G86" i="1"/>
  <c r="H86" i="1"/>
  <c r="G82" i="1"/>
  <c r="H82" i="1"/>
  <c r="H90" i="1"/>
  <c r="G90" i="1"/>
  <c r="G94" i="1"/>
  <c r="I94" i="1" s="1"/>
  <c r="H93" i="1"/>
  <c r="I93" i="1" s="1"/>
  <c r="H88" i="1"/>
  <c r="I88" i="1" s="1"/>
  <c r="H91" i="1"/>
  <c r="I91" i="1" s="1"/>
  <c r="H83" i="1"/>
  <c r="I83" i="1" s="1"/>
  <c r="I84" i="1" l="1"/>
  <c r="I95" i="1"/>
  <c r="I89" i="1"/>
  <c r="I77" i="1"/>
  <c r="I90" i="1"/>
  <c r="I82" i="1"/>
  <c r="I86" i="1"/>
  <c r="I87" i="1"/>
  <c r="I81" i="1"/>
  <c r="I96" i="1"/>
  <c r="J57" i="1" l="1"/>
  <c r="K57" i="1" s="1"/>
  <c r="J59" i="1"/>
  <c r="K59" i="1" s="1"/>
  <c r="G59" i="1" s="1"/>
  <c r="J58" i="1"/>
  <c r="K58" i="1" s="1"/>
  <c r="J60" i="1"/>
  <c r="K60" i="1" s="1"/>
  <c r="G60" i="1" s="1"/>
  <c r="J61" i="1"/>
  <c r="K61" i="1" s="1"/>
  <c r="G61" i="1" s="1"/>
  <c r="J62" i="1"/>
  <c r="K62" i="1" s="1"/>
  <c r="J63" i="1"/>
  <c r="K63" i="1" s="1"/>
  <c r="G63" i="1" s="1"/>
  <c r="J64" i="1"/>
  <c r="K64" i="1" s="1"/>
  <c r="J65" i="1"/>
  <c r="K65" i="1" s="1"/>
  <c r="G65" i="1" s="1"/>
  <c r="J66" i="1"/>
  <c r="K66" i="1" s="1"/>
  <c r="H66" i="1" s="1"/>
  <c r="J67" i="1"/>
  <c r="K67" i="1" s="1"/>
  <c r="G67" i="1" s="1"/>
  <c r="J68" i="1"/>
  <c r="K68" i="1" s="1"/>
  <c r="G68" i="1" s="1"/>
  <c r="J69" i="1"/>
  <c r="K69" i="1" s="1"/>
  <c r="J70" i="1"/>
  <c r="K70" i="1" s="1"/>
  <c r="G70" i="1" s="1"/>
  <c r="J71" i="1"/>
  <c r="K71" i="1" s="1"/>
  <c r="G71" i="1" s="1"/>
  <c r="J72" i="1"/>
  <c r="K72" i="1" s="1"/>
  <c r="H72" i="1" s="1"/>
  <c r="J73" i="1"/>
  <c r="K73" i="1" s="1"/>
  <c r="G73" i="1" s="1"/>
  <c r="J74" i="1"/>
  <c r="K74" i="1" s="1"/>
  <c r="J75" i="1"/>
  <c r="K75" i="1" s="1"/>
  <c r="G75" i="1" s="1"/>
  <c r="J76" i="1"/>
  <c r="K76" i="1" s="1"/>
  <c r="G76" i="1" s="1"/>
  <c r="J38" i="1"/>
  <c r="K38" i="1" s="1"/>
  <c r="J41" i="1"/>
  <c r="K41" i="1" s="1"/>
  <c r="J39" i="1"/>
  <c r="K39" i="1" s="1"/>
  <c r="G39" i="1" s="1"/>
  <c r="J40" i="1"/>
  <c r="K40" i="1" s="1"/>
  <c r="H40" i="1" s="1"/>
  <c r="J42" i="1"/>
  <c r="K42" i="1" s="1"/>
  <c r="J43" i="1"/>
  <c r="K43" i="1" s="1"/>
  <c r="H43" i="1" s="1"/>
  <c r="J44" i="1"/>
  <c r="K44" i="1" s="1"/>
  <c r="J45" i="1"/>
  <c r="K45" i="1"/>
  <c r="H45" i="1" s="1"/>
  <c r="J46" i="1"/>
  <c r="K46" i="1" s="1"/>
  <c r="J47" i="1"/>
  <c r="K47" i="1" s="1"/>
  <c r="H47" i="1" s="1"/>
  <c r="J48" i="1"/>
  <c r="K48" i="1" s="1"/>
  <c r="G48" i="1" s="1"/>
  <c r="J49" i="1"/>
  <c r="K49" i="1" s="1"/>
  <c r="J50" i="1"/>
  <c r="K50" i="1" s="1"/>
  <c r="G50" i="1" s="1"/>
  <c r="J51" i="1"/>
  <c r="K51" i="1" s="1"/>
  <c r="J52" i="1"/>
  <c r="K52" i="1" s="1"/>
  <c r="G52" i="1" s="1"/>
  <c r="J53" i="1"/>
  <c r="K53" i="1" s="1"/>
  <c r="G53" i="1" s="1"/>
  <c r="J54" i="1"/>
  <c r="K54" i="1" s="1"/>
  <c r="G54" i="1" s="1"/>
  <c r="J55" i="1"/>
  <c r="K55" i="1" s="1"/>
  <c r="J56" i="1"/>
  <c r="K56" i="1" s="1"/>
  <c r="G56" i="1" s="1"/>
  <c r="G43" i="1" l="1"/>
  <c r="G45" i="1"/>
  <c r="I45" i="1" s="1"/>
  <c r="G44" i="1"/>
  <c r="H44" i="1"/>
  <c r="G47" i="1"/>
  <c r="I47" i="1" s="1"/>
  <c r="H59" i="1"/>
  <c r="I59" i="1" s="1"/>
  <c r="G62" i="1"/>
  <c r="H62" i="1"/>
  <c r="H41" i="1"/>
  <c r="G41" i="1"/>
  <c r="G38" i="1"/>
  <c r="H38" i="1"/>
  <c r="G49" i="1"/>
  <c r="H49" i="1"/>
  <c r="G57" i="1"/>
  <c r="H57" i="1"/>
  <c r="G66" i="1"/>
  <c r="I66" i="1" s="1"/>
  <c r="H65" i="1"/>
  <c r="I65" i="1" s="1"/>
  <c r="H52" i="1"/>
  <c r="I52" i="1" s="1"/>
  <c r="H56" i="1"/>
  <c r="I56" i="1" s="1"/>
  <c r="G40" i="1"/>
  <c r="I40" i="1" s="1"/>
  <c r="H39" i="1"/>
  <c r="I39" i="1" s="1"/>
  <c r="H76" i="1"/>
  <c r="I76" i="1" s="1"/>
  <c r="H50" i="1"/>
  <c r="I50" i="1" s="1"/>
  <c r="H70" i="1"/>
  <c r="I70" i="1" s="1"/>
  <c r="H61" i="1"/>
  <c r="I61" i="1" s="1"/>
  <c r="H74" i="1"/>
  <c r="G74" i="1"/>
  <c r="G58" i="1"/>
  <c r="H58" i="1"/>
  <c r="G64" i="1"/>
  <c r="H64" i="1"/>
  <c r="H69" i="1"/>
  <c r="G69" i="1"/>
  <c r="G72" i="1"/>
  <c r="I72" i="1" s="1"/>
  <c r="H68" i="1"/>
  <c r="I68" i="1" s="1"/>
  <c r="H60" i="1"/>
  <c r="I60" i="1" s="1"/>
  <c r="H71" i="1"/>
  <c r="I71" i="1" s="1"/>
  <c r="H67" i="1"/>
  <c r="I67" i="1" s="1"/>
  <c r="H73" i="1"/>
  <c r="I73" i="1" s="1"/>
  <c r="H63" i="1"/>
  <c r="I63" i="1" s="1"/>
  <c r="H75" i="1"/>
  <c r="I75" i="1" s="1"/>
  <c r="H46" i="1"/>
  <c r="G51" i="1"/>
  <c r="H51" i="1"/>
  <c r="G42" i="1"/>
  <c r="H42" i="1"/>
  <c r="G55" i="1"/>
  <c r="H55" i="1"/>
  <c r="I43" i="1"/>
  <c r="H54" i="1"/>
  <c r="I54" i="1" s="1"/>
  <c r="G46" i="1"/>
  <c r="H53" i="1"/>
  <c r="I53" i="1" s="1"/>
  <c r="H48" i="1"/>
  <c r="I48" i="1" s="1"/>
  <c r="I44" i="1" l="1"/>
  <c r="I41" i="1"/>
  <c r="I62" i="1"/>
  <c r="I38" i="1"/>
  <c r="I49" i="1"/>
  <c r="I57" i="1"/>
  <c r="I69" i="1"/>
  <c r="I74" i="1"/>
  <c r="I64" i="1"/>
  <c r="I58" i="1"/>
  <c r="I46" i="1"/>
  <c r="I42" i="1"/>
  <c r="I55" i="1"/>
  <c r="I51" i="1"/>
  <c r="J10" i="1" l="1"/>
  <c r="K10" i="1" s="1"/>
  <c r="G10" i="1" s="1"/>
  <c r="H10" i="1" l="1"/>
  <c r="I10" i="1" s="1"/>
  <c r="J16" i="1" l="1"/>
  <c r="K16" i="1" s="1"/>
  <c r="J17" i="1"/>
  <c r="K17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0" i="1"/>
  <c r="K20" i="1" s="1"/>
  <c r="J18" i="1"/>
  <c r="K18" i="1" s="1"/>
  <c r="H18" i="1" s="1"/>
  <c r="J19" i="1"/>
  <c r="K19" i="1" s="1"/>
  <c r="H19" i="1" s="1"/>
  <c r="J32" i="1"/>
  <c r="K32" i="1" s="1"/>
  <c r="J33" i="1"/>
  <c r="K33" i="1" s="1"/>
  <c r="J37" i="1"/>
  <c r="K37" i="1" s="1"/>
  <c r="J36" i="1"/>
  <c r="K36" i="1" s="1"/>
  <c r="J21" i="1"/>
  <c r="K21" i="1" s="1"/>
  <c r="J22" i="1"/>
  <c r="K22" i="1" s="1"/>
  <c r="J23" i="1"/>
  <c r="K23" i="1" s="1"/>
  <c r="J35" i="1"/>
  <c r="K35" i="1" s="1"/>
  <c r="H35" i="1" s="1"/>
  <c r="J34" i="1"/>
  <c r="K34" i="1" s="1"/>
  <c r="H17" i="1" l="1"/>
  <c r="G17" i="1"/>
  <c r="I17" i="1" s="1"/>
  <c r="G19" i="1"/>
  <c r="G18" i="1"/>
  <c r="I18" i="1" s="1"/>
  <c r="H20" i="1"/>
  <c r="G20" i="1"/>
  <c r="H34" i="1"/>
  <c r="G34" i="1"/>
  <c r="G31" i="1"/>
  <c r="H31" i="1"/>
  <c r="G37" i="1"/>
  <c r="H37" i="1"/>
  <c r="G35" i="1"/>
  <c r="I35" i="1" s="1"/>
  <c r="G27" i="1"/>
  <c r="H27" i="1"/>
  <c r="G24" i="1"/>
  <c r="H24" i="1"/>
  <c r="G33" i="1"/>
  <c r="H33" i="1"/>
  <c r="G23" i="1"/>
  <c r="H23" i="1"/>
  <c r="G22" i="1"/>
  <c r="H22" i="1"/>
  <c r="I19" i="1"/>
  <c r="G28" i="1"/>
  <c r="H28" i="1"/>
  <c r="G29" i="1"/>
  <c r="H29" i="1"/>
  <c r="G25" i="1"/>
  <c r="H25" i="1"/>
  <c r="G32" i="1"/>
  <c r="H32" i="1"/>
  <c r="G26" i="1"/>
  <c r="H26" i="1"/>
  <c r="G21" i="1"/>
  <c r="H21" i="1"/>
  <c r="G36" i="1"/>
  <c r="H36" i="1"/>
  <c r="G30" i="1"/>
  <c r="H30" i="1"/>
  <c r="G16" i="1"/>
  <c r="H16" i="1"/>
  <c r="J11" i="1"/>
  <c r="K11" i="1" s="1"/>
  <c r="J12" i="1"/>
  <c r="K12" i="1" s="1"/>
  <c r="J13" i="1"/>
  <c r="K13" i="1" s="1"/>
  <c r="I34" i="1" l="1"/>
  <c r="I29" i="1"/>
  <c r="I22" i="1"/>
  <c r="I37" i="1"/>
  <c r="I36" i="1"/>
  <c r="I28" i="1"/>
  <c r="I26" i="1"/>
  <c r="I32" i="1"/>
  <c r="I31" i="1"/>
  <c r="I24" i="1"/>
  <c r="I27" i="1"/>
  <c r="G11" i="1"/>
  <c r="H11" i="1"/>
  <c r="I16" i="1"/>
  <c r="I25" i="1"/>
  <c r="I23" i="1"/>
  <c r="I33" i="1"/>
  <c r="I30" i="1"/>
  <c r="G13" i="1"/>
  <c r="H13" i="1"/>
  <c r="G12" i="1"/>
  <c r="H12" i="1"/>
  <c r="I21" i="1"/>
  <c r="I20" i="1"/>
  <c r="J5" i="1"/>
  <c r="K5" i="1" s="1"/>
  <c r="J6" i="1"/>
  <c r="K6" i="1" s="1"/>
  <c r="J7" i="1"/>
  <c r="K7" i="1" s="1"/>
  <c r="J8" i="1"/>
  <c r="K8" i="1" s="1"/>
  <c r="J9" i="1"/>
  <c r="K9" i="1" s="1"/>
  <c r="J15" i="1"/>
  <c r="K15" i="1" s="1"/>
  <c r="J14" i="1"/>
  <c r="K14" i="1" s="1"/>
  <c r="J4" i="1"/>
  <c r="K4" i="1" s="1"/>
  <c r="J3" i="1"/>
  <c r="K3" i="1" s="1"/>
  <c r="J2" i="1"/>
  <c r="K2" i="1" s="1"/>
  <c r="H2" i="1" s="1"/>
  <c r="I13" i="1" l="1"/>
  <c r="I12" i="1"/>
  <c r="G4" i="1"/>
  <c r="H4" i="1"/>
  <c r="G2" i="1"/>
  <c r="G3" i="1"/>
  <c r="H3" i="1"/>
  <c r="I11" i="1"/>
  <c r="G14" i="1"/>
  <c r="H14" i="1"/>
  <c r="G15" i="1"/>
  <c r="H15" i="1"/>
  <c r="G9" i="1"/>
  <c r="H9" i="1"/>
  <c r="H8" i="1"/>
  <c r="G7" i="1"/>
  <c r="H7" i="1"/>
  <c r="G6" i="1"/>
  <c r="H6" i="1"/>
  <c r="G5" i="1"/>
  <c r="H5" i="1"/>
  <c r="I6" i="1" l="1"/>
  <c r="I4" i="1"/>
  <c r="I3" i="1"/>
  <c r="I2" i="1"/>
  <c r="I7" i="1"/>
  <c r="I8" i="1"/>
  <c r="I9" i="1"/>
  <c r="I15" i="1"/>
  <c r="I5" i="1"/>
  <c r="I14" i="1"/>
</calcChain>
</file>

<file path=xl/sharedStrings.xml><?xml version="1.0" encoding="utf-8"?>
<sst xmlns="http://schemas.openxmlformats.org/spreadsheetml/2006/main" count="2072" uniqueCount="353">
  <si>
    <t>ANALYSIS DATE</t>
  </si>
  <si>
    <t>identifier</t>
  </si>
  <si>
    <t>Location</t>
  </si>
  <si>
    <t>length (cm)</t>
  </si>
  <si>
    <t>weight (g)</t>
  </si>
  <si>
    <t>gram/mL</t>
  </si>
  <si>
    <t>g/well</t>
  </si>
  <si>
    <t>Notes</t>
  </si>
  <si>
    <t>09.30.22</t>
  </si>
  <si>
    <t>Rainbow Smelt</t>
  </si>
  <si>
    <t>Osmerus mordax dentax</t>
  </si>
  <si>
    <t>NBS Surface Trawl</t>
  </si>
  <si>
    <t>NBS22-1149-2</t>
  </si>
  <si>
    <t>NBS22-1149-3</t>
  </si>
  <si>
    <t>NBS22-1149-N2-1</t>
  </si>
  <si>
    <t>Submersed in 5-10 mL liquid N2 before extraction</t>
  </si>
  <si>
    <t>NBS22-1149-N2-2</t>
  </si>
  <si>
    <t>NBS22-1149-N2-3</t>
  </si>
  <si>
    <t>NBS22-1150</t>
  </si>
  <si>
    <t>NBS22-1151</t>
  </si>
  <si>
    <t>NBS22-1152</t>
  </si>
  <si>
    <t>NBS22-1153</t>
  </si>
  <si>
    <t>NBS22-1156</t>
  </si>
  <si>
    <t>Pipette error</t>
  </si>
  <si>
    <t>R3</t>
  </si>
  <si>
    <t>Year</t>
  </si>
  <si>
    <t>Thiaminase activity nmol T/(min x g)                             (Minutes 30-90)</t>
  </si>
  <si>
    <t>Abs/(min well)        Minutes 30-90</t>
  </si>
  <si>
    <t>Positive control</t>
  </si>
  <si>
    <t>R9-archived</t>
  </si>
  <si>
    <t>R9-re-extract</t>
  </si>
  <si>
    <t>NBS2022-1156-2</t>
  </si>
  <si>
    <t>NBS2022-1156-2-2</t>
  </si>
  <si>
    <t>NBS2022-1156-3</t>
  </si>
  <si>
    <t>NBS2022-1153-2</t>
  </si>
  <si>
    <t>NBS2022-1153-2-2</t>
  </si>
  <si>
    <t>NBS2022-1153-3</t>
  </si>
  <si>
    <t>NBS2022-1152-2</t>
  </si>
  <si>
    <t>NBS2022-1152-2-2</t>
  </si>
  <si>
    <t>NBS2022-1152-3</t>
  </si>
  <si>
    <t>NBS2022-1151-2</t>
  </si>
  <si>
    <t>NBS2022-1151-2-2</t>
  </si>
  <si>
    <t>NBS2022-1151-3</t>
  </si>
  <si>
    <t>LD002</t>
  </si>
  <si>
    <t>LD001</t>
  </si>
  <si>
    <t>NBS2022</t>
  </si>
  <si>
    <t>Survey</t>
  </si>
  <si>
    <t>Sand Lance</t>
  </si>
  <si>
    <t>Capelin</t>
  </si>
  <si>
    <t>Longhead Dab</t>
  </si>
  <si>
    <t>Gonatus squid</t>
  </si>
  <si>
    <t>Collection date</t>
  </si>
  <si>
    <t>Positive control, maybe not enough in second well</t>
  </si>
  <si>
    <t>no activity</t>
  </si>
  <si>
    <t xml:space="preserve">SD </t>
  </si>
  <si>
    <t>Activity &gt; 3x SD?</t>
  </si>
  <si>
    <t>SD of Slope</t>
  </si>
  <si>
    <t>Saffron</t>
  </si>
  <si>
    <t>5 fishe</t>
  </si>
  <si>
    <t>3 fish</t>
  </si>
  <si>
    <t>2940-c</t>
  </si>
  <si>
    <t>Pollock</t>
  </si>
  <si>
    <t>Age 0, 2 fish composite</t>
  </si>
  <si>
    <t>2935-c</t>
  </si>
  <si>
    <t>Age 0</t>
  </si>
  <si>
    <t>2931-c</t>
  </si>
  <si>
    <t>3 fish comp</t>
  </si>
  <si>
    <t>3106-c</t>
  </si>
  <si>
    <t>3280-c</t>
  </si>
  <si>
    <t>Age 0, 3 fish composite</t>
  </si>
  <si>
    <t>3105-c</t>
  </si>
  <si>
    <t>4 fish comp</t>
  </si>
  <si>
    <t>RERUN SAMPLE</t>
  </si>
  <si>
    <t>2940C</t>
  </si>
  <si>
    <t>2935c</t>
  </si>
  <si>
    <t>2931c</t>
  </si>
  <si>
    <t>2814-C</t>
  </si>
  <si>
    <t>2619-C</t>
  </si>
  <si>
    <t>2610-C</t>
  </si>
  <si>
    <t>2811-C</t>
  </si>
  <si>
    <t>PG-1</t>
  </si>
  <si>
    <t>2671-C</t>
  </si>
  <si>
    <t>2617-C</t>
  </si>
  <si>
    <t>GH-1</t>
  </si>
  <si>
    <t>2608-C</t>
  </si>
  <si>
    <t>2623-C</t>
  </si>
  <si>
    <t>GH-3</t>
  </si>
  <si>
    <t>2908-C</t>
  </si>
  <si>
    <t>PG-2</t>
  </si>
  <si>
    <t>2615-C</t>
  </si>
  <si>
    <t>GH-4</t>
  </si>
  <si>
    <t>3313-C</t>
  </si>
  <si>
    <t>Pacific Herring (age 0)</t>
  </si>
  <si>
    <t>Pacific Herring</t>
  </si>
  <si>
    <t>Walleye pollock (age 0)</t>
  </si>
  <si>
    <t>Humpy shrimp</t>
  </si>
  <si>
    <t>Greenland turbot</t>
  </si>
  <si>
    <t>Walleye Pollock (age 0)</t>
  </si>
  <si>
    <t>Very funky, rerun</t>
  </si>
  <si>
    <t>run2</t>
  </si>
  <si>
    <t xml:space="preserve"> </t>
  </si>
  <si>
    <t>run1</t>
  </si>
  <si>
    <t>VVB</t>
  </si>
  <si>
    <t>SACO 07</t>
  </si>
  <si>
    <t>3317-C</t>
  </si>
  <si>
    <t>SACO 02</t>
  </si>
  <si>
    <t>LD003</t>
  </si>
  <si>
    <t>SACO 01</t>
  </si>
  <si>
    <t>2604-2</t>
  </si>
  <si>
    <t>SACO 04</t>
  </si>
  <si>
    <t>3456-C</t>
  </si>
  <si>
    <t>SACO 06</t>
  </si>
  <si>
    <t>SACO 03</t>
  </si>
  <si>
    <t>2911-C</t>
  </si>
  <si>
    <t>GH-2</t>
  </si>
  <si>
    <t>SACO 08</t>
  </si>
  <si>
    <t>2986-C</t>
  </si>
  <si>
    <t>SACO 09</t>
  </si>
  <si>
    <t>Saffron Cod</t>
  </si>
  <si>
    <t>3016-C</t>
  </si>
  <si>
    <t>3280-C</t>
  </si>
  <si>
    <t>3105-C</t>
  </si>
  <si>
    <t>R9</t>
  </si>
  <si>
    <t>SECM2022</t>
  </si>
  <si>
    <t>SUSM 07</t>
  </si>
  <si>
    <t>FOSC 02</t>
  </si>
  <si>
    <t>SUSM 01</t>
  </si>
  <si>
    <t>FOSC 09</t>
  </si>
  <si>
    <t>NBS2021</t>
  </si>
  <si>
    <t>FOSC 10</t>
  </si>
  <si>
    <t>ARCO 10</t>
  </si>
  <si>
    <t>ARCO 08</t>
  </si>
  <si>
    <t>RASM 08</t>
  </si>
  <si>
    <t>FOSC 01</t>
  </si>
  <si>
    <t>FOSC 05</t>
  </si>
  <si>
    <t>FOSC 04</t>
  </si>
  <si>
    <t>RASM 04</t>
  </si>
  <si>
    <t>FOSC 06</t>
  </si>
  <si>
    <t>Surf Smelt</t>
  </si>
  <si>
    <t>Fourhorn Sculpin</t>
  </si>
  <si>
    <t>Arctic Cod</t>
  </si>
  <si>
    <t>Pacific Cod (age 0)</t>
  </si>
  <si>
    <t>1925-C</t>
  </si>
  <si>
    <t>2091-C</t>
  </si>
  <si>
    <t>1765-C</t>
  </si>
  <si>
    <t>SACO 10</t>
  </si>
  <si>
    <t>1686-C</t>
  </si>
  <si>
    <t>SACO 05</t>
  </si>
  <si>
    <t>1536-C</t>
  </si>
  <si>
    <t>1196-C</t>
  </si>
  <si>
    <t>Threespine Stickleback</t>
  </si>
  <si>
    <t>BRWH 10</t>
  </si>
  <si>
    <t>ARCO 06</t>
  </si>
  <si>
    <t>BRWH 07</t>
  </si>
  <si>
    <t>BRWH 02</t>
  </si>
  <si>
    <t>ARCO 01</t>
  </si>
  <si>
    <t>ARCO 05</t>
  </si>
  <si>
    <t>BRWH 01</t>
  </si>
  <si>
    <t>BRWH 03</t>
  </si>
  <si>
    <t>BRWH 08</t>
  </si>
  <si>
    <t>BRWH 04</t>
  </si>
  <si>
    <t>ARCO 03</t>
  </si>
  <si>
    <t>ARCO 04</t>
  </si>
  <si>
    <t>BRWH 06</t>
  </si>
  <si>
    <t>ARCI 06</t>
  </si>
  <si>
    <t>ARCO 09</t>
  </si>
  <si>
    <t>BRWH 05</t>
  </si>
  <si>
    <t>ARCO 07</t>
  </si>
  <si>
    <t>ARCI 01</t>
  </si>
  <si>
    <t>ARCO 02</t>
  </si>
  <si>
    <t>Broad Whitefish</t>
  </si>
  <si>
    <t>Arctic Cisco</t>
  </si>
  <si>
    <t>ARCI 09</t>
  </si>
  <si>
    <t>SUSM 10</t>
  </si>
  <si>
    <t>BRWH 09</t>
  </si>
  <si>
    <t>ARCI 04</t>
  </si>
  <si>
    <t>SUSM 03</t>
  </si>
  <si>
    <t>ARCI 05</t>
  </si>
  <si>
    <t>ARCI 08</t>
  </si>
  <si>
    <t>SUSM 09</t>
  </si>
  <si>
    <t>SUSM 04</t>
  </si>
  <si>
    <t>ARCI 03</t>
  </si>
  <si>
    <t>SUSM 08</t>
  </si>
  <si>
    <t>ARCI 07</t>
  </si>
  <si>
    <t>SUSM 05</t>
  </si>
  <si>
    <t>SUSM 06</t>
  </si>
  <si>
    <t>ARCI 10</t>
  </si>
  <si>
    <t>SUSM 11</t>
  </si>
  <si>
    <t>SUSM 02</t>
  </si>
  <si>
    <t>ARCI 02</t>
  </si>
  <si>
    <t xml:space="preserve">ARCI 07 </t>
  </si>
  <si>
    <t>A1-4</t>
  </si>
  <si>
    <t>B1-4</t>
  </si>
  <si>
    <t>A5-8</t>
  </si>
  <si>
    <t>A9-12</t>
  </si>
  <si>
    <t>B5-8</t>
  </si>
  <si>
    <t>B9-12</t>
  </si>
  <si>
    <t>C1-4</t>
  </si>
  <si>
    <t>C5-8</t>
  </si>
  <si>
    <t>C9-12</t>
  </si>
  <si>
    <t>D1-4</t>
  </si>
  <si>
    <t>D5-8</t>
  </si>
  <si>
    <t>D9-12</t>
  </si>
  <si>
    <t>E1-4</t>
  </si>
  <si>
    <t>E5-8</t>
  </si>
  <si>
    <t>E9-12</t>
  </si>
  <si>
    <t>F1-4</t>
  </si>
  <si>
    <t>F5-8</t>
  </si>
  <si>
    <t>F9-12</t>
  </si>
  <si>
    <t>G1-4</t>
  </si>
  <si>
    <t>G5-8</t>
  </si>
  <si>
    <t>G9-12</t>
  </si>
  <si>
    <t>H1-4</t>
  </si>
  <si>
    <t>H5-8</t>
  </si>
  <si>
    <t>H9-12</t>
  </si>
  <si>
    <t xml:space="preserve">VVB </t>
  </si>
  <si>
    <t>RASM 03</t>
  </si>
  <si>
    <t>RASM 10</t>
  </si>
  <si>
    <t>RASM 05</t>
  </si>
  <si>
    <t>FOSC 07</t>
  </si>
  <si>
    <t>RASM 07</t>
  </si>
  <si>
    <t>RASM 02</t>
  </si>
  <si>
    <t xml:space="preserve">NBS2021 </t>
  </si>
  <si>
    <t>RASM 01</t>
  </si>
  <si>
    <t>FOSC 08</t>
  </si>
  <si>
    <t>RASM 09</t>
  </si>
  <si>
    <t>FOSC 03</t>
  </si>
  <si>
    <t>1682-C</t>
  </si>
  <si>
    <t>Control</t>
  </si>
  <si>
    <t>1150-4</t>
  </si>
  <si>
    <t>1151-4</t>
  </si>
  <si>
    <t>1152-4</t>
  </si>
  <si>
    <t>1153-4</t>
  </si>
  <si>
    <t>1156-4</t>
  </si>
  <si>
    <t>Run#</t>
  </si>
  <si>
    <t>Wells</t>
  </si>
  <si>
    <t>Species</t>
  </si>
  <si>
    <t>A1-A6</t>
  </si>
  <si>
    <t>NBS21-1</t>
  </si>
  <si>
    <t>NBS21-2</t>
  </si>
  <si>
    <t>NBS21-4</t>
  </si>
  <si>
    <t>NBS21-5</t>
  </si>
  <si>
    <t>NBS21-6</t>
  </si>
  <si>
    <t>NBS21-7</t>
  </si>
  <si>
    <t>NBS21-8</t>
  </si>
  <si>
    <t>NBS21-10</t>
  </si>
  <si>
    <t>NBS21-12</t>
  </si>
  <si>
    <t>NBS21-13</t>
  </si>
  <si>
    <t>NBS21-21</t>
  </si>
  <si>
    <t>NBS21-18</t>
  </si>
  <si>
    <t>B1-B6</t>
  </si>
  <si>
    <t>C1-C6</t>
  </si>
  <si>
    <t>D1-D6</t>
  </si>
  <si>
    <t>E1-E6</t>
  </si>
  <si>
    <t>F1-F6</t>
  </si>
  <si>
    <t>G1-G6</t>
  </si>
  <si>
    <t>H1- H6</t>
  </si>
  <si>
    <t>A7-A12</t>
  </si>
  <si>
    <t>B7-B12</t>
  </si>
  <si>
    <t>C7-C12</t>
  </si>
  <si>
    <t>D7-D12</t>
  </si>
  <si>
    <t>NBS21-3</t>
  </si>
  <si>
    <t>NBS21-9</t>
  </si>
  <si>
    <t>NBS21-15</t>
  </si>
  <si>
    <t>Rainbow smelt</t>
  </si>
  <si>
    <t>NBS21-23</t>
  </si>
  <si>
    <t>NBS21-24</t>
  </si>
  <si>
    <t>Eagle Beach 1</t>
  </si>
  <si>
    <t>Eagle Beach 2</t>
  </si>
  <si>
    <t>Eagle Beach 9</t>
  </si>
  <si>
    <t>Fish Bend 7</t>
  </si>
  <si>
    <t>Brothers Island 1</t>
  </si>
  <si>
    <t>Brothers Island 8</t>
  </si>
  <si>
    <t>Fish Bend 5</t>
  </si>
  <si>
    <t>Brothers Island 7</t>
  </si>
  <si>
    <t>Fish Bend 9</t>
  </si>
  <si>
    <t>Fish Bend 3</t>
  </si>
  <si>
    <t>Brothers Island 2</t>
  </si>
  <si>
    <t>Fish Bend 8</t>
  </si>
  <si>
    <t>Eagle Beach (Juneau)</t>
  </si>
  <si>
    <t>Auke Bay, Juneau AK</t>
  </si>
  <si>
    <t>Brothers Island (SE AK)</t>
  </si>
  <si>
    <t>E7-E12</t>
  </si>
  <si>
    <t>F7-F12</t>
  </si>
  <si>
    <t>G7-G12</t>
  </si>
  <si>
    <t>QAQC</t>
  </si>
  <si>
    <t>12-22 Sand Lance 04</t>
  </si>
  <si>
    <t>12-22 Sand Lance 06</t>
  </si>
  <si>
    <t>12-22 Capelin 04</t>
  </si>
  <si>
    <t>12-22 Sand Lance 07</t>
  </si>
  <si>
    <t>12-22 Capelin 01</t>
  </si>
  <si>
    <t>12-22 Rainbow Smelt 01</t>
  </si>
  <si>
    <t>12-22 Rainbow Smelt 02</t>
  </si>
  <si>
    <t>12-22 Sand Lance 01</t>
  </si>
  <si>
    <t>12-22 Capelin 05</t>
  </si>
  <si>
    <t>12-22 Sand Lance 08</t>
  </si>
  <si>
    <t>12-22 Sand Lance 02</t>
  </si>
  <si>
    <t>12-22 Capelin 06</t>
  </si>
  <si>
    <t>12-22 Sand Lance 09</t>
  </si>
  <si>
    <t>12-22 Capelin 02</t>
  </si>
  <si>
    <t>12-22 Sand Lance 05</t>
  </si>
  <si>
    <t>12-22 Rainbow Smelt 03</t>
  </si>
  <si>
    <t>12-22 Capelin 03</t>
  </si>
  <si>
    <t>12-22 Capelin 07</t>
  </si>
  <si>
    <t>12-22 Capelin 09</t>
  </si>
  <si>
    <t>12-22 Sand Lance 03</t>
  </si>
  <si>
    <t>12-22 Capelin 08</t>
  </si>
  <si>
    <t>12-22 Pacific Herring 01</t>
  </si>
  <si>
    <t>?</t>
  </si>
  <si>
    <t>Plate Well</t>
  </si>
  <si>
    <t>Run</t>
  </si>
  <si>
    <t>12-22 Capelin 10</t>
  </si>
  <si>
    <t>12-22 Rainbow Smelt 04</t>
  </si>
  <si>
    <t>12-22 Rainbow Smelt 05</t>
  </si>
  <si>
    <t>12-22 Pacific Herring 02</t>
  </si>
  <si>
    <t>RASM 06</t>
  </si>
  <si>
    <t>AukeBay</t>
  </si>
  <si>
    <t>ABCap21-05</t>
  </si>
  <si>
    <t>ABCap22-01</t>
  </si>
  <si>
    <t>ABCap21-06</t>
  </si>
  <si>
    <t>ABCap21-01</t>
  </si>
  <si>
    <t>ABCap22-04</t>
  </si>
  <si>
    <t>ABCap21-02</t>
  </si>
  <si>
    <t>ABCap22-03</t>
  </si>
  <si>
    <t>ABCap21-03</t>
  </si>
  <si>
    <t>ABCap22-02</t>
  </si>
  <si>
    <t>ABCap21-04</t>
  </si>
  <si>
    <t>NBS2017</t>
  </si>
  <si>
    <t>RASM06</t>
  </si>
  <si>
    <t>NBS2016</t>
  </si>
  <si>
    <t>CF16-1133</t>
  </si>
  <si>
    <t>17_RASM_S_06</t>
  </si>
  <si>
    <t>17_RASM_L_10</t>
  </si>
  <si>
    <t>17_RASM_S_02</t>
  </si>
  <si>
    <t>17_RASM_L_02</t>
  </si>
  <si>
    <t>17_RASM_S_08</t>
  </si>
  <si>
    <t>17_RASM_S_10</t>
  </si>
  <si>
    <t>17_RASM_L_07</t>
  </si>
  <si>
    <t>17_RASM_S_07</t>
  </si>
  <si>
    <t>17_RASM_L_01</t>
  </si>
  <si>
    <t>17_RASM_L_05</t>
  </si>
  <si>
    <t>17_RASM_L_04</t>
  </si>
  <si>
    <t>17_RASM_L_06</t>
  </si>
  <si>
    <t>17_RASM_L_08</t>
  </si>
  <si>
    <t>17_RASM_S_09</t>
  </si>
  <si>
    <t>17_RASM_S_01</t>
  </si>
  <si>
    <t>17_RASM_S_03</t>
  </si>
  <si>
    <t>17_RASM_L_03</t>
  </si>
  <si>
    <t>17_RASM_S_04</t>
  </si>
  <si>
    <t>17_RASM_L_09</t>
  </si>
  <si>
    <t>CF16-1138</t>
  </si>
  <si>
    <t>17_RASM_S_05</t>
  </si>
  <si>
    <t>HERRING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</si>
</sst>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/>
    <xf numFmtId="0" fontId="1" fillId="0" borderId="0" xfId="1"/>
    <xf numFmtId="0" fontId="1" fillId="0" borderId="0" xfId="1" applyAlignment="1">
      <alignment horizontal="center"/>
    </xf>
    <xf numFmtId="164" fontId="2" fillId="0" borderId="0" xfId="1" applyNumberFormat="1" applyFont="1" applyAlignment="1">
      <alignment horizontal="center"/>
    </xf>
    <xf numFmtId="11" fontId="2" fillId="2" borderId="0" xfId="1" applyNumberFormat="1" applyFont="1" applyFill="1" applyAlignment="1">
      <alignment horizontal="center"/>
    </xf>
    <xf numFmtId="0" fontId="0" fillId="0" borderId="0" xfId="1" applyFont="1" applyAlignment="1">
      <alignment horizontal="center"/>
    </xf>
    <xf numFmtId="11" fontId="3" fillId="2" borderId="0" xfId="1" applyNumberFormat="1" applyFont="1" applyFill="1" applyAlignment="1">
      <alignment horizontal="center" vertical="center" wrapText="1"/>
    </xf>
    <xf numFmtId="165" fontId="1" fillId="0" borderId="0" xfId="1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2" fontId="1" fillId="0" borderId="0" xfId="1" applyNumberFormat="1" applyAlignment="1">
      <alignment horizontal="center" vertical="center"/>
    </xf>
    <xf numFmtId="165" fontId="0" fillId="2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 vertical="center"/>
    </xf>
    <xf numFmtId="164" fontId="2" fillId="2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1" fillId="3" borderId="0" xfId="1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0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164" fontId="2" fillId="3" borderId="0" xfId="1" applyNumberFormat="1" applyFont="1" applyFill="1" applyAlignment="1">
      <alignment horizontal="center"/>
    </xf>
    <xf numFmtId="0" fontId="0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2" borderId="0" xfId="1" applyFill="1"/>
    <xf numFmtId="0" fontId="0" fillId="0" borderId="0" xfId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Normal 2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6"/>
  <sheetViews>
    <sheetView tabSelected="1" topLeftCell="A242" workbookViewId="0">
      <selection activeCell="G272" sqref="E272:G273"/>
    </sheetView>
  </sheetViews>
  <sheetFormatPr defaultRowHeight="15" x14ac:dyDescent="0.25"/>
  <cols>
    <col min="1" max="4" width="14.28515625" customWidth="1"/>
    <col min="5" max="5" width="22.28515625" customWidth="1"/>
    <col min="6" max="6" width="22.140625" style="18" customWidth="1"/>
    <col min="7" max="7" width="20.140625" customWidth="1"/>
    <col min="8" max="8" width="9.42578125" customWidth="1"/>
    <col min="9" max="9" width="15.140625" customWidth="1"/>
    <col min="10" max="10" width="10.28515625" customWidth="1"/>
    <col min="11" max="11" width="9" customWidth="1"/>
    <col min="12" max="13" width="14.28515625" customWidth="1"/>
    <col min="14" max="14" width="15.5703125" customWidth="1"/>
  </cols>
  <sheetData>
    <row r="1" spans="1:14" s="7" customFormat="1" ht="45" x14ac:dyDescent="0.25">
      <c r="A1" s="1" t="s">
        <v>0</v>
      </c>
      <c r="B1" s="5" t="s">
        <v>310</v>
      </c>
      <c r="C1" s="5" t="s">
        <v>309</v>
      </c>
      <c r="D1" s="5" t="s">
        <v>46</v>
      </c>
      <c r="E1" s="2" t="s">
        <v>1</v>
      </c>
      <c r="F1" s="4" t="s">
        <v>236</v>
      </c>
      <c r="G1" s="3" t="s">
        <v>26</v>
      </c>
      <c r="H1" s="3" t="s">
        <v>54</v>
      </c>
      <c r="I1" s="3" t="s">
        <v>55</v>
      </c>
      <c r="J1" s="2" t="s">
        <v>5</v>
      </c>
      <c r="K1" s="2" t="s">
        <v>6</v>
      </c>
      <c r="L1" s="5" t="s">
        <v>27</v>
      </c>
      <c r="M1" s="5" t="s">
        <v>56</v>
      </c>
      <c r="N1" s="6" t="s">
        <v>7</v>
      </c>
    </row>
    <row r="2" spans="1:14" s="7" customFormat="1" x14ac:dyDescent="0.25">
      <c r="A2" s="14">
        <v>44834</v>
      </c>
      <c r="B2" s="14"/>
      <c r="C2" s="14"/>
      <c r="D2" s="14" t="s">
        <v>45</v>
      </c>
      <c r="E2" s="4">
        <v>1154</v>
      </c>
      <c r="F2" s="2" t="s">
        <v>9</v>
      </c>
      <c r="G2" s="9">
        <f>((((L2/13650)/0.3)*0.0001)/K2)*1000000000</f>
        <v>14.488448628233549</v>
      </c>
      <c r="H2" s="9">
        <f>((((M2/13650)/0.3)*0.0001)/K2)*1000000000</f>
        <v>0</v>
      </c>
      <c r="I2" s="9" t="b">
        <f>G2&gt;(3*H2)</f>
        <v>1</v>
      </c>
      <c r="J2" s="2">
        <f>0.8/2</f>
        <v>0.4</v>
      </c>
      <c r="K2" s="2">
        <f>J2*0.003</f>
        <v>1.2000000000000001E-3</v>
      </c>
      <c r="L2" s="10">
        <v>7.1196236559139658E-4</v>
      </c>
      <c r="M2" s="10"/>
    </row>
    <row r="3" spans="1:14" s="7" customFormat="1" x14ac:dyDescent="0.25">
      <c r="A3" s="14">
        <v>44834</v>
      </c>
      <c r="B3" s="14"/>
      <c r="C3" s="14"/>
      <c r="D3" s="14" t="s">
        <v>45</v>
      </c>
      <c r="E3" s="11">
        <v>1155</v>
      </c>
      <c r="F3" s="2" t="s">
        <v>9</v>
      </c>
      <c r="G3" s="9">
        <f>((((L3/13650)/0.3)*0.0001)/K3)*1000000000</f>
        <v>16.091286252576506</v>
      </c>
      <c r="H3" s="9">
        <f>((((M3/13650)/0.3)*0.0001)/K3)*1000000000</f>
        <v>1.147999714531206</v>
      </c>
      <c r="I3" s="9" t="b">
        <f>G3&gt;(3*H3)</f>
        <v>1</v>
      </c>
      <c r="J3" s="2">
        <f>0.8/2</f>
        <v>0.4</v>
      </c>
      <c r="K3" s="2">
        <f>J3*0.003</f>
        <v>1.2000000000000001E-3</v>
      </c>
      <c r="L3" s="10">
        <v>7.9072580645160953E-4</v>
      </c>
      <c r="M3" s="10">
        <v>5.641270597206347E-5</v>
      </c>
    </row>
    <row r="4" spans="1:14" s="7" customFormat="1" x14ac:dyDescent="0.25">
      <c r="A4" s="13">
        <v>44838</v>
      </c>
      <c r="B4" s="13"/>
      <c r="C4" s="13"/>
      <c r="D4" s="13" t="s">
        <v>228</v>
      </c>
      <c r="E4" s="4" t="s">
        <v>24</v>
      </c>
      <c r="F4" s="2" t="s">
        <v>9</v>
      </c>
      <c r="G4" s="9">
        <f>((((L4/13650)/0.3)*0.0001)/K4)*1000000000</f>
        <v>18.761083012801627</v>
      </c>
      <c r="H4" s="9">
        <f>((((M4/13650)/0.3)*0.0001)/K4)*1000000000</f>
        <v>0.32082745183962158</v>
      </c>
      <c r="I4" s="9" t="b">
        <f>G4&gt;(3*H4)</f>
        <v>1</v>
      </c>
      <c r="J4" s="2">
        <f>0.8/2</f>
        <v>0.4</v>
      </c>
      <c r="K4" s="2">
        <f>J4*0.003</f>
        <v>1.2000000000000001E-3</v>
      </c>
      <c r="L4" s="10">
        <v>9.2191961924907204E-4</v>
      </c>
      <c r="M4" s="10">
        <v>1.5765460983399005E-5</v>
      </c>
      <c r="N4" s="6" t="s">
        <v>28</v>
      </c>
    </row>
    <row r="5" spans="1:14" s="7" customFormat="1" x14ac:dyDescent="0.25">
      <c r="A5" s="13">
        <v>44838</v>
      </c>
      <c r="B5" s="13"/>
      <c r="C5" s="13"/>
      <c r="D5" s="13" t="s">
        <v>228</v>
      </c>
      <c r="E5" s="4" t="s">
        <v>24</v>
      </c>
      <c r="F5" s="2" t="s">
        <v>9</v>
      </c>
      <c r="G5" s="9">
        <f>((((L5/13650)/0.3)*0.0001)/K5)*1000000000</f>
        <v>18.022843247592018</v>
      </c>
      <c r="H5" s="9">
        <f>((((M5/13650)/0.3)*0.0001)/K5)*1000000000</f>
        <v>0.31193944661956641</v>
      </c>
      <c r="I5" s="9" t="b">
        <f>G5&gt;(3*H5)</f>
        <v>1</v>
      </c>
      <c r="J5" s="2">
        <f>0.8/2</f>
        <v>0.4</v>
      </c>
      <c r="K5" s="2">
        <f>J5*0.003</f>
        <v>1.2000000000000001E-3</v>
      </c>
      <c r="L5" s="10">
        <v>8.8564251718667181E-4</v>
      </c>
      <c r="M5" s="10">
        <v>1.5328704406885492E-5</v>
      </c>
      <c r="N5" s="6" t="s">
        <v>28</v>
      </c>
    </row>
    <row r="6" spans="1:14" s="7" customFormat="1" x14ac:dyDescent="0.25">
      <c r="A6" s="13">
        <v>44839</v>
      </c>
      <c r="B6" s="13"/>
      <c r="C6" s="13"/>
      <c r="D6" s="13" t="s">
        <v>228</v>
      </c>
      <c r="E6" s="4" t="s">
        <v>24</v>
      </c>
      <c r="F6" s="2" t="s">
        <v>9</v>
      </c>
      <c r="G6" s="9">
        <f>((((L6/13650)/0.3)*0.0001)/K6)*1000000000</f>
        <v>14.863263144595813</v>
      </c>
      <c r="H6" s="9">
        <f>((((M6/13650)/0.3)*0.0001)/K6)*1000000000</f>
        <v>0.34582388182700557</v>
      </c>
      <c r="I6" s="9" t="b">
        <f>G6&gt;(3*H6)</f>
        <v>1</v>
      </c>
      <c r="J6" s="2">
        <f>0.8/2</f>
        <v>0.4</v>
      </c>
      <c r="K6" s="2">
        <f>J6*0.003</f>
        <v>1.2000000000000001E-3</v>
      </c>
      <c r="L6" s="10">
        <v>7.3038075092543824E-4</v>
      </c>
      <c r="M6" s="10">
        <v>1.6993785552979055E-5</v>
      </c>
      <c r="N6" s="6" t="s">
        <v>28</v>
      </c>
    </row>
    <row r="7" spans="1:14" s="7" customFormat="1" x14ac:dyDescent="0.25">
      <c r="A7" s="13">
        <v>44839</v>
      </c>
      <c r="B7" s="13"/>
      <c r="C7" s="13"/>
      <c r="D7" s="13" t="s">
        <v>228</v>
      </c>
      <c r="E7" s="4" t="s">
        <v>24</v>
      </c>
      <c r="F7" s="2" t="s">
        <v>9</v>
      </c>
      <c r="G7" s="9">
        <f>((((L7/13650)/0.3)*0.0001)/K7)*1000000000</f>
        <v>14.87940541351437</v>
      </c>
      <c r="H7" s="9">
        <f>((((M7/13650)/0.3)*0.0001)/K7)*1000000000</f>
        <v>0.16141404022430658</v>
      </c>
      <c r="I7" s="9" t="b">
        <f>G7&gt;(3*H7)</f>
        <v>1</v>
      </c>
      <c r="J7" s="2">
        <f>0.8/2</f>
        <v>0.4</v>
      </c>
      <c r="K7" s="2">
        <f>J7*0.003</f>
        <v>1.2000000000000001E-3</v>
      </c>
      <c r="L7" s="10">
        <v>7.311739820200961E-4</v>
      </c>
      <c r="M7" s="10">
        <v>7.9318859366224261E-6</v>
      </c>
      <c r="N7" s="6" t="s">
        <v>28</v>
      </c>
    </row>
    <row r="8" spans="1:14" s="7" customFormat="1" x14ac:dyDescent="0.25">
      <c r="A8" s="13">
        <v>44841</v>
      </c>
      <c r="B8" s="13"/>
      <c r="C8" s="13"/>
      <c r="D8" s="13" t="s">
        <v>228</v>
      </c>
      <c r="E8" s="4" t="s">
        <v>24</v>
      </c>
      <c r="F8" s="2" t="s">
        <v>9</v>
      </c>
      <c r="G8" s="9" t="e">
        <f>(D8/C8)*100</f>
        <v>#VALUE!</v>
      </c>
      <c r="H8" s="9">
        <f>((((M8/13650)/0.3)*0.0001)/K8)*1000000000</f>
        <v>0.33303873591945754</v>
      </c>
      <c r="I8" s="9" t="e">
        <f>G8&gt;(3*H8)</f>
        <v>#VALUE!</v>
      </c>
      <c r="J8" s="2">
        <f>0.8/2</f>
        <v>0.4</v>
      </c>
      <c r="K8" s="2">
        <f>J8*0.003</f>
        <v>1.2000000000000001E-3</v>
      </c>
      <c r="L8" s="10">
        <v>7.7308302485457341E-4</v>
      </c>
      <c r="M8" s="10">
        <v>1.6365523483082142E-5</v>
      </c>
      <c r="N8" s="6" t="s">
        <v>28</v>
      </c>
    </row>
    <row r="9" spans="1:14" s="7" customFormat="1" x14ac:dyDescent="0.25">
      <c r="A9" s="14">
        <v>44841</v>
      </c>
      <c r="B9" s="14"/>
      <c r="C9" s="14"/>
      <c r="D9" s="13" t="s">
        <v>228</v>
      </c>
      <c r="E9" s="4" t="s">
        <v>24</v>
      </c>
      <c r="F9" s="2" t="s">
        <v>9</v>
      </c>
      <c r="G9" s="9">
        <f>((((L9/13650)/0.3)*0.0001)/K9)*1000000000</f>
        <v>18.241840029254043</v>
      </c>
      <c r="H9" s="9">
        <f>((((M9/13650)/0.3)*0.0001)/K9)*1000000000</f>
        <v>0.31655345501906124</v>
      </c>
      <c r="I9" s="9" t="b">
        <f>G9&gt;(3*H9)</f>
        <v>1</v>
      </c>
      <c r="J9" s="2">
        <f>0.8/2</f>
        <v>0.4</v>
      </c>
      <c r="K9" s="2">
        <f>J9*0.003</f>
        <v>1.2000000000000001E-3</v>
      </c>
      <c r="L9" s="10">
        <v>8.9640401903754384E-4</v>
      </c>
      <c r="M9" s="10">
        <v>1.5555436779636669E-5</v>
      </c>
      <c r="N9" s="6" t="s">
        <v>28</v>
      </c>
    </row>
    <row r="10" spans="1:14" s="7" customFormat="1" x14ac:dyDescent="0.25">
      <c r="A10" s="14">
        <v>44841</v>
      </c>
      <c r="B10" s="14"/>
      <c r="C10" s="14"/>
      <c r="D10" s="14" t="s">
        <v>45</v>
      </c>
      <c r="E10" s="4" t="s">
        <v>229</v>
      </c>
      <c r="F10" s="2" t="s">
        <v>9</v>
      </c>
      <c r="G10" s="9">
        <f>((((L10/13650)/0.3)*0.0001)/K10)*1000000000</f>
        <v>5.7880795585713551</v>
      </c>
      <c r="H10" s="9">
        <f>((((M10/13650)/0.3)*0.0001)/K10)*1000000000</f>
        <v>0.15875759749119589</v>
      </c>
      <c r="I10" s="9" t="b">
        <f>G10&gt;(3*H10)</f>
        <v>1</v>
      </c>
      <c r="J10" s="2">
        <f>0.8/2</f>
        <v>0.4</v>
      </c>
      <c r="K10" s="2">
        <f>J10*0.003</f>
        <v>1.2000000000000001E-3</v>
      </c>
      <c r="L10" s="10">
        <v>2.8442622950819641E-4</v>
      </c>
      <c r="M10" s="10">
        <v>7.8013483407173655E-6</v>
      </c>
    </row>
    <row r="11" spans="1:14" s="7" customFormat="1" x14ac:dyDescent="0.25">
      <c r="A11" s="14">
        <v>44841</v>
      </c>
      <c r="B11" s="14"/>
      <c r="C11" s="14"/>
      <c r="D11" s="14" t="s">
        <v>45</v>
      </c>
      <c r="E11" s="4" t="s">
        <v>230</v>
      </c>
      <c r="F11" s="2" t="s">
        <v>9</v>
      </c>
      <c r="G11" s="9">
        <f>((((L11/13650)/0.3)*0.0001)/K11)*1000000000</f>
        <v>6.2067023991931292</v>
      </c>
      <c r="H11" s="9">
        <f>((((M11/13650)/0.3)*0.0001)/K11)*1000000000</f>
        <v>0.23077912411095974</v>
      </c>
      <c r="I11" s="9" t="b">
        <f>G11&gt;(3*H11)</f>
        <v>1</v>
      </c>
      <c r="J11" s="2">
        <f>0.8/2</f>
        <v>0.4</v>
      </c>
      <c r="K11" s="2">
        <f>J11*0.003</f>
        <v>1.2000000000000001E-3</v>
      </c>
      <c r="L11" s="10">
        <v>3.0499735589635031E-4</v>
      </c>
      <c r="M11" s="10">
        <v>1.1340486158812561E-5</v>
      </c>
    </row>
    <row r="12" spans="1:14" s="7" customFormat="1" x14ac:dyDescent="0.25">
      <c r="A12" s="14">
        <v>44841</v>
      </c>
      <c r="B12" s="14"/>
      <c r="C12" s="14"/>
      <c r="D12" s="14" t="s">
        <v>45</v>
      </c>
      <c r="E12" s="4" t="s">
        <v>231</v>
      </c>
      <c r="F12" s="2" t="s">
        <v>9</v>
      </c>
      <c r="G12" s="9">
        <f>((((L12/13650)/0.3)*0.0001)/K12)*1000000000</f>
        <v>7.2403456856127564</v>
      </c>
      <c r="H12" s="9">
        <f>((((M12/13650)/0.3)*0.0001)/K12)*1000000000</f>
        <v>0.55370102799372622</v>
      </c>
      <c r="I12" s="9" t="b">
        <f>G12&gt;(3*H12)</f>
        <v>1</v>
      </c>
      <c r="J12" s="2">
        <f>0.8/2</f>
        <v>0.4</v>
      </c>
      <c r="K12" s="2">
        <f>J12*0.003</f>
        <v>1.2000000000000001E-3</v>
      </c>
      <c r="L12" s="10">
        <v>3.557905869910109E-4</v>
      </c>
      <c r="M12" s="10">
        <v>2.7208868515611708E-5</v>
      </c>
    </row>
    <row r="13" spans="1:14" s="7" customFormat="1" x14ac:dyDescent="0.25">
      <c r="A13" s="13">
        <v>44841</v>
      </c>
      <c r="B13" s="13"/>
      <c r="C13" s="13"/>
      <c r="D13" s="14" t="s">
        <v>45</v>
      </c>
      <c r="E13" s="4" t="s">
        <v>232</v>
      </c>
      <c r="F13" s="2" t="s">
        <v>9</v>
      </c>
      <c r="G13" s="9">
        <f>((((L13/13650)/0.3)*0.0001)/K13)*1000000000</f>
        <v>10.603856452613721</v>
      </c>
      <c r="H13" s="9">
        <f>((((M13/13650)/0.3)*0.0001)/K13)*1000000000</f>
        <v>0.45409783276237131</v>
      </c>
      <c r="I13" s="9" t="b">
        <f>G13&gt;(3*H13)</f>
        <v>1</v>
      </c>
      <c r="J13" s="2">
        <f>0.8/2</f>
        <v>0.4</v>
      </c>
      <c r="K13" s="2">
        <f>J13*0.003</f>
        <v>1.2000000000000001E-3</v>
      </c>
      <c r="L13" s="10">
        <v>5.2107350608143819E-4</v>
      </c>
      <c r="M13" s="10">
        <v>2.231436750194293E-5</v>
      </c>
    </row>
    <row r="14" spans="1:14" s="7" customFormat="1" x14ac:dyDescent="0.25">
      <c r="A14" s="14">
        <v>44841</v>
      </c>
      <c r="B14" s="14"/>
      <c r="C14" s="14"/>
      <c r="D14" s="14" t="s">
        <v>45</v>
      </c>
      <c r="E14" s="4" t="s">
        <v>233</v>
      </c>
      <c r="F14" s="2" t="s">
        <v>9</v>
      </c>
      <c r="G14" s="9">
        <f>((((L14/13650)/0.3)*0.0001)/K14)*1000000000</f>
        <v>9.9753841160504138</v>
      </c>
      <c r="H14" s="9">
        <f>((((M14/13650)/0.3)*0.0001)/K14)*1000000000</f>
        <v>0.33555740566214959</v>
      </c>
      <c r="I14" s="9" t="b">
        <f>G14&gt;(3*H14)</f>
        <v>1</v>
      </c>
      <c r="J14" s="2">
        <f>0.8/2</f>
        <v>0.4</v>
      </c>
      <c r="K14" s="2">
        <f>J14*0.003</f>
        <v>1.2000000000000001E-3</v>
      </c>
      <c r="L14" s="10">
        <v>4.9019037546271739E-4</v>
      </c>
      <c r="M14" s="10">
        <v>1.6489290914238033E-5</v>
      </c>
    </row>
    <row r="15" spans="1:14" s="7" customFormat="1" x14ac:dyDescent="0.25">
      <c r="A15" s="14">
        <v>44841</v>
      </c>
      <c r="B15" s="14"/>
      <c r="C15" s="14"/>
      <c r="D15" s="13"/>
      <c r="E15" s="4" t="s">
        <v>30</v>
      </c>
      <c r="F15" s="2" t="s">
        <v>9</v>
      </c>
      <c r="G15" s="9">
        <f>((((L15/13650)/0.3)*0.0001)/K15)*1000000000</f>
        <v>15.421785649178529</v>
      </c>
      <c r="H15" s="9">
        <f>((((M15/13650)/0.3)*0.0001)/K15)*1000000000</f>
        <v>0.44325319290319432</v>
      </c>
      <c r="I15" s="9" t="b">
        <f>G15&gt;(3*H15)</f>
        <v>1</v>
      </c>
      <c r="J15" s="2">
        <f>0.8/2</f>
        <v>0.4</v>
      </c>
      <c r="K15" s="2">
        <f>J15*0.003</f>
        <v>1.2000000000000001E-3</v>
      </c>
      <c r="L15" s="10">
        <v>7.5782654680063295E-4</v>
      </c>
      <c r="M15" s="10">
        <v>2.1781461899262969E-5</v>
      </c>
    </row>
    <row r="16" spans="1:14" s="7" customFormat="1" x14ac:dyDescent="0.25">
      <c r="A16" s="14">
        <v>44851</v>
      </c>
      <c r="B16" s="14"/>
      <c r="C16" s="14"/>
      <c r="D16" s="14" t="s">
        <v>228</v>
      </c>
      <c r="E16" s="4" t="s">
        <v>24</v>
      </c>
      <c r="F16" s="2" t="s">
        <v>9</v>
      </c>
      <c r="G16" s="9">
        <f>((((L16/13650)/0.3)*0.0001)/K16)*1000000000</f>
        <v>10.624841402207863</v>
      </c>
      <c r="H16" s="9">
        <f>((((M16/13650)/0.3)*0.0001)/K16)*1000000000</f>
        <v>0.20541483111843958</v>
      </c>
      <c r="I16" s="9" t="b">
        <f>G16&gt;(3*H16)</f>
        <v>1</v>
      </c>
      <c r="J16" s="2">
        <f>0.8/2</f>
        <v>0.4</v>
      </c>
      <c r="K16" s="2">
        <f>J16*0.003</f>
        <v>1.2000000000000001E-3</v>
      </c>
      <c r="L16" s="10">
        <v>5.2210470650449446E-4</v>
      </c>
      <c r="M16" s="10">
        <v>1.0094084801160123E-5</v>
      </c>
      <c r="N16" s="6" t="s">
        <v>52</v>
      </c>
    </row>
    <row r="17" spans="1:14" s="7" customFormat="1" x14ac:dyDescent="0.25">
      <c r="A17" s="14">
        <v>44851</v>
      </c>
      <c r="B17" s="14"/>
      <c r="C17" s="14"/>
      <c r="D17" s="14" t="s">
        <v>228</v>
      </c>
      <c r="E17" s="4" t="s">
        <v>24</v>
      </c>
      <c r="F17" s="2" t="s">
        <v>9</v>
      </c>
      <c r="G17" s="9">
        <f>((((L17/13650)/0.3)*0.0001)/K17)*1000000000</f>
        <v>14.152465236547766</v>
      </c>
      <c r="H17" s="9">
        <f>((((M17/13650)/0.3)*0.0001)/K17)*1000000000</f>
        <v>0.28393703075150151</v>
      </c>
      <c r="I17" s="9" t="b">
        <f>G17&gt;(3*H17)</f>
        <v>1</v>
      </c>
      <c r="J17" s="2">
        <f>0.8/2</f>
        <v>0.4</v>
      </c>
      <c r="K17" s="2">
        <f>J17*0.003</f>
        <v>1.2000000000000001E-3</v>
      </c>
      <c r="L17" s="10">
        <v>6.9545214172395716E-4</v>
      </c>
      <c r="M17" s="10">
        <v>1.3952665691128785E-5</v>
      </c>
      <c r="N17" s="6" t="s">
        <v>28</v>
      </c>
    </row>
    <row r="18" spans="1:14" s="7" customFormat="1" x14ac:dyDescent="0.25">
      <c r="A18" s="14">
        <v>44851</v>
      </c>
      <c r="B18" s="14"/>
      <c r="C18" s="14"/>
      <c r="D18" s="14" t="s">
        <v>45</v>
      </c>
      <c r="E18" s="11">
        <v>2979</v>
      </c>
      <c r="F18" s="4" t="s">
        <v>48</v>
      </c>
      <c r="G18" s="9">
        <f>((((L18/13650)/0.3)*0.0001)/K18)*1000000000</f>
        <v>-0.39763789102766162</v>
      </c>
      <c r="H18" s="9">
        <f>((((M18/13650)/0.3)*0.0001)/K18)*1000000000</f>
        <v>4.4270041605784238E-2</v>
      </c>
      <c r="I18" s="9" t="b">
        <f>G18&gt;(3*H18)</f>
        <v>0</v>
      </c>
      <c r="J18" s="2">
        <f>0.8/2</f>
        <v>0.4</v>
      </c>
      <c r="K18" s="2">
        <f>J18*0.003</f>
        <v>1.2000000000000001E-3</v>
      </c>
      <c r="L18" s="10">
        <v>-1.9539925965099295E-5</v>
      </c>
      <c r="M18" s="10">
        <v>2.1754298445082374E-6</v>
      </c>
    </row>
    <row r="19" spans="1:14" s="7" customFormat="1" x14ac:dyDescent="0.25">
      <c r="A19" s="14">
        <v>44851</v>
      </c>
      <c r="B19" s="14"/>
      <c r="C19" s="14"/>
      <c r="D19" s="14" t="s">
        <v>45</v>
      </c>
      <c r="E19" s="4">
        <v>2981</v>
      </c>
      <c r="F19" s="4" t="s">
        <v>48</v>
      </c>
      <c r="G19" s="9">
        <f>((((L19/13650)/0.3)*0.0001)/K19)*1000000000</f>
        <v>0.76514354674055818</v>
      </c>
      <c r="H19" s="9">
        <f>((((M19/13650)/0.3)*0.0001)/K19)*1000000000</f>
        <v>4.9322212119731972E-2</v>
      </c>
      <c r="I19" s="9" t="b">
        <f>G19&gt;(3*H19)</f>
        <v>1</v>
      </c>
      <c r="J19" s="2">
        <f>0.8/2</f>
        <v>0.4</v>
      </c>
      <c r="K19" s="2">
        <f>J19*0.003</f>
        <v>1.2000000000000001E-3</v>
      </c>
      <c r="L19" s="10">
        <v>3.759915388683103E-5</v>
      </c>
      <c r="M19" s="10">
        <v>2.4236935035636289E-6</v>
      </c>
    </row>
    <row r="20" spans="1:14" s="7" customFormat="1" x14ac:dyDescent="0.25">
      <c r="A20" s="14">
        <v>44851</v>
      </c>
      <c r="B20" s="14"/>
      <c r="C20" s="14"/>
      <c r="D20" s="14" t="s">
        <v>45</v>
      </c>
      <c r="E20" s="11">
        <v>3109</v>
      </c>
      <c r="F20" s="4" t="s">
        <v>47</v>
      </c>
      <c r="G20" s="9">
        <f>((((L20/13650)/0.3)*0.0001)/K20)*1000000000</f>
        <v>0.12644777319553635</v>
      </c>
      <c r="H20" s="9">
        <f>((((M20/13650)/0.3)*0.0001)/K20)*1000000000</f>
        <v>4.7028235849867907E-2</v>
      </c>
      <c r="I20" s="9" t="b">
        <f>G20&gt;(3*H20)</f>
        <v>0</v>
      </c>
      <c r="J20" s="2">
        <f>0.8/2</f>
        <v>0.4</v>
      </c>
      <c r="K20" s="2">
        <f>J20*0.003</f>
        <v>1.2000000000000001E-3</v>
      </c>
      <c r="L20" s="10">
        <v>6.2136435748286557E-6</v>
      </c>
      <c r="M20" s="10">
        <v>2.3109675096625091E-6</v>
      </c>
    </row>
    <row r="21" spans="1:14" s="7" customFormat="1" x14ac:dyDescent="0.25">
      <c r="A21" s="14">
        <v>44851</v>
      </c>
      <c r="B21" s="14"/>
      <c r="C21" s="14"/>
      <c r="D21" s="14" t="s">
        <v>45</v>
      </c>
      <c r="E21" s="4">
        <v>3204</v>
      </c>
      <c r="F21" s="2" t="s">
        <v>9</v>
      </c>
      <c r="G21" s="9">
        <f>((((L21/13650)/0.3)*0.0001)/K21)*1000000000</f>
        <v>1.4856268161398027</v>
      </c>
      <c r="H21" s="9">
        <f>((((M21/13650)/0.3)*0.0001)/K21)*1000000000</f>
        <v>8.3536471120056674E-2</v>
      </c>
      <c r="I21" s="9" t="b">
        <f>G21&gt;(3*H21)</f>
        <v>1</v>
      </c>
      <c r="J21" s="2">
        <f>0.8/2</f>
        <v>0.4</v>
      </c>
      <c r="K21" s="2">
        <f>J21*0.003</f>
        <v>1.2000000000000001E-3</v>
      </c>
      <c r="L21" s="10">
        <v>7.3003701745109903E-5</v>
      </c>
      <c r="M21" s="10">
        <v>4.1049821908395846E-6</v>
      </c>
    </row>
    <row r="22" spans="1:14" s="7" customFormat="1" x14ac:dyDescent="0.25">
      <c r="A22" s="14">
        <v>44851</v>
      </c>
      <c r="B22" s="14"/>
      <c r="C22" s="14"/>
      <c r="D22" s="14" t="s">
        <v>45</v>
      </c>
      <c r="E22" s="4">
        <v>3284</v>
      </c>
      <c r="F22" s="4" t="s">
        <v>50</v>
      </c>
      <c r="G22" s="9">
        <f>((((L22/13650)/0.3)*0.0001)/K22)*1000000000</f>
        <v>0.52085721043943667</v>
      </c>
      <c r="H22" s="9">
        <f>((((M22/13650)/0.3)*0.0001)/K22)*1000000000</f>
        <v>5.4203552320637359E-2</v>
      </c>
      <c r="I22" s="9" t="b">
        <f>G22&gt;(3*H22)</f>
        <v>1</v>
      </c>
      <c r="J22" s="2">
        <f>0.8/2</f>
        <v>0.4</v>
      </c>
      <c r="K22" s="2">
        <f>J22*0.003</f>
        <v>1.2000000000000001E-3</v>
      </c>
      <c r="L22" s="10">
        <v>2.5594923320993921E-5</v>
      </c>
      <c r="M22" s="10">
        <v>2.6635625610361198E-6</v>
      </c>
    </row>
    <row r="23" spans="1:14" s="7" customFormat="1" x14ac:dyDescent="0.25">
      <c r="A23" s="14">
        <v>44851</v>
      </c>
      <c r="B23" s="14"/>
      <c r="C23" s="14"/>
      <c r="D23" s="14" t="s">
        <v>45</v>
      </c>
      <c r="E23" s="4">
        <v>3285</v>
      </c>
      <c r="F23" s="4" t="s">
        <v>50</v>
      </c>
      <c r="G23" s="9">
        <f>((((L23/13650)/0.3)*0.0001)/K23)*1000000000</f>
        <v>0.52677604237626818</v>
      </c>
      <c r="H23" s="9">
        <f>((((M23/13650)/0.3)*0.0001)/K23)*1000000000</f>
        <v>5.1452275859895036E-2</v>
      </c>
      <c r="I23" s="9" t="b">
        <f>G23&gt;(3*H23)</f>
        <v>1</v>
      </c>
      <c r="J23" s="2">
        <f>0.8/2</f>
        <v>0.4</v>
      </c>
      <c r="K23" s="2">
        <f>J23*0.003</f>
        <v>1.2000000000000001E-3</v>
      </c>
      <c r="L23" s="10">
        <v>2.5885774722369814E-5</v>
      </c>
      <c r="M23" s="10">
        <v>2.5283648357552419E-6</v>
      </c>
    </row>
    <row r="24" spans="1:14" s="7" customFormat="1" x14ac:dyDescent="0.25">
      <c r="A24" s="14">
        <v>44851</v>
      </c>
      <c r="B24" s="14"/>
      <c r="C24" s="14"/>
      <c r="D24" s="14" t="s">
        <v>45</v>
      </c>
      <c r="E24" s="11">
        <v>3383</v>
      </c>
      <c r="F24" s="4" t="s">
        <v>47</v>
      </c>
      <c r="G24" s="9">
        <f>((((L24/13650)/0.3)*0.0001)/K24)*1000000000</f>
        <v>0.97337881579023167</v>
      </c>
      <c r="H24" s="9">
        <f>((((M24/13650)/0.3)*0.0001)/K24)*1000000000</f>
        <v>4.647106655568118E-2</v>
      </c>
      <c r="I24" s="9" t="b">
        <f>G24&gt;(3*H24)</f>
        <v>1</v>
      </c>
      <c r="J24" s="2">
        <f>0.8/2</f>
        <v>0.4</v>
      </c>
      <c r="K24" s="2">
        <f>J24*0.003</f>
        <v>1.2000000000000001E-3</v>
      </c>
      <c r="L24" s="10">
        <v>4.7831835007931983E-5</v>
      </c>
      <c r="M24" s="10">
        <v>2.2835882105461735E-6</v>
      </c>
    </row>
    <row r="25" spans="1:14" s="7" customFormat="1" x14ac:dyDescent="0.25">
      <c r="A25" s="14">
        <v>44851</v>
      </c>
      <c r="B25" s="14"/>
      <c r="C25" s="14"/>
      <c r="D25" s="14" t="s">
        <v>45</v>
      </c>
      <c r="E25" s="11">
        <v>3384</v>
      </c>
      <c r="F25" s="4" t="s">
        <v>47</v>
      </c>
      <c r="G25" s="9">
        <f>((((L25/13650)/0.3)*0.0001)/K25)*1000000000</f>
        <v>-0.83939798376602026</v>
      </c>
      <c r="H25" s="9">
        <f>((((M25/13650)/0.3)*0.0001)/K25)*1000000000</f>
        <v>6.1665200508018714E-2</v>
      </c>
      <c r="I25" s="9" t="b">
        <f>G25&gt;(3*H25)</f>
        <v>0</v>
      </c>
      <c r="J25" s="2">
        <f>0.8/2</f>
        <v>0.4</v>
      </c>
      <c r="K25" s="2">
        <f>J25*0.003</f>
        <v>1.2000000000000001E-3</v>
      </c>
      <c r="L25" s="10">
        <v>-4.1248016922262239E-5</v>
      </c>
      <c r="M25" s="10">
        <v>3.0302279529640395E-6</v>
      </c>
      <c r="N25" s="6" t="s">
        <v>53</v>
      </c>
    </row>
    <row r="26" spans="1:14" s="7" customFormat="1" x14ac:dyDescent="0.25">
      <c r="A26" s="14">
        <v>44851</v>
      </c>
      <c r="B26" s="14"/>
      <c r="C26" s="14"/>
      <c r="D26" s="14" t="s">
        <v>45</v>
      </c>
      <c r="E26" s="11">
        <v>3385</v>
      </c>
      <c r="F26" s="4" t="s">
        <v>47</v>
      </c>
      <c r="G26" s="9">
        <f>((((L26/13650)/0.3)*0.0001)/K26)*1000000000</f>
        <v>0.60049240377109858</v>
      </c>
      <c r="H26" s="9">
        <f>((((M26/13650)/0.3)*0.0001)/K26)*1000000000</f>
        <v>5.8872591103168115E-2</v>
      </c>
      <c r="I26" s="9" t="b">
        <f>G26&gt;(3*H26)</f>
        <v>1</v>
      </c>
      <c r="J26" s="2">
        <f>0.8/2</f>
        <v>0.4</v>
      </c>
      <c r="K26" s="2">
        <f>J26*0.003</f>
        <v>1.2000000000000001E-3</v>
      </c>
      <c r="L26" s="10">
        <v>2.9508196721311783E-5</v>
      </c>
      <c r="M26" s="10">
        <v>2.892999126809681E-6</v>
      </c>
    </row>
    <row r="27" spans="1:14" s="7" customFormat="1" x14ac:dyDescent="0.25">
      <c r="A27" s="14">
        <v>44851</v>
      </c>
      <c r="B27" s="14"/>
      <c r="C27" s="14"/>
      <c r="D27" s="14" t="s">
        <v>45</v>
      </c>
      <c r="E27" s="11">
        <v>3386</v>
      </c>
      <c r="F27" s="4" t="s">
        <v>47</v>
      </c>
      <c r="G27" s="9">
        <f>((((L27/13650)/0.3)*0.0001)/K27)*1000000000</f>
        <v>0.99221146286190276</v>
      </c>
      <c r="H27" s="9">
        <f>((((M27/13650)/0.3)*0.0001)/K27)*1000000000</f>
        <v>5.9371429545129632E-2</v>
      </c>
      <c r="I27" s="9" t="b">
        <f>G27&gt;(3*H27)</f>
        <v>1</v>
      </c>
      <c r="J27" s="2">
        <f>0.8/2</f>
        <v>0.4</v>
      </c>
      <c r="K27" s="2">
        <f>J27*0.003</f>
        <v>1.2000000000000001E-3</v>
      </c>
      <c r="L27" s="10">
        <v>4.8757271285033907E-5</v>
      </c>
      <c r="M27" s="10">
        <v>2.9175120478476701E-6</v>
      </c>
    </row>
    <row r="28" spans="1:14" s="7" customFormat="1" x14ac:dyDescent="0.25">
      <c r="A28" s="14">
        <v>44851</v>
      </c>
      <c r="B28" s="14"/>
      <c r="C28" s="14"/>
      <c r="D28" s="14" t="s">
        <v>45</v>
      </c>
      <c r="E28" s="11">
        <v>3387</v>
      </c>
      <c r="F28" s="4" t="s">
        <v>47</v>
      </c>
      <c r="G28" s="9">
        <f>((((L28/13650)/0.3)*0.0001)/K28)*1000000000</f>
        <v>1.9101684886983745</v>
      </c>
      <c r="H28" s="9">
        <f>((((M28/13650)/0.3)*0.0001)/K28)*1000000000</f>
        <v>5.3829446434238169E-2</v>
      </c>
      <c r="I28" s="9" t="b">
        <f>G28&gt;(3*H28)</f>
        <v>1</v>
      </c>
      <c r="J28" s="2">
        <f>0.8/2</f>
        <v>0.4</v>
      </c>
      <c r="K28" s="2">
        <f>J28*0.003</f>
        <v>1.2000000000000001E-3</v>
      </c>
      <c r="L28" s="10">
        <v>9.3865679534638124E-5</v>
      </c>
      <c r="M28" s="10">
        <v>2.6451789977784636E-6</v>
      </c>
    </row>
    <row r="29" spans="1:14" s="7" customFormat="1" x14ac:dyDescent="0.25">
      <c r="A29" s="14">
        <v>44851</v>
      </c>
      <c r="B29" s="14"/>
      <c r="C29" s="14"/>
      <c r="D29" s="14" t="s">
        <v>45</v>
      </c>
      <c r="E29" s="11">
        <v>3388</v>
      </c>
      <c r="F29" s="4" t="s">
        <v>47</v>
      </c>
      <c r="G29" s="9">
        <f>((((L29/13650)/0.3)*0.0001)/K29)*1000000000</f>
        <v>-0.45144545408955677</v>
      </c>
      <c r="H29" s="9">
        <f>((((M29/13650)/0.3)*0.0001)/K29)*1000000000</f>
        <v>4.2748567936245221E-2</v>
      </c>
      <c r="I29" s="9" t="b">
        <f>G29&gt;(3*H29)</f>
        <v>0</v>
      </c>
      <c r="J29" s="2">
        <f>0.8/2</f>
        <v>0.4</v>
      </c>
      <c r="K29" s="2">
        <f>J29*0.003</f>
        <v>1.2000000000000001E-3</v>
      </c>
      <c r="L29" s="10">
        <v>-2.2184029613960819E-5</v>
      </c>
      <c r="M29" s="10">
        <v>2.1006646283870903E-6</v>
      </c>
    </row>
    <row r="30" spans="1:14" s="7" customFormat="1" x14ac:dyDescent="0.25">
      <c r="A30" s="14">
        <v>44851</v>
      </c>
      <c r="B30" s="14"/>
      <c r="C30" s="14"/>
      <c r="D30" s="14" t="s">
        <v>45</v>
      </c>
      <c r="E30" s="11">
        <v>3389</v>
      </c>
      <c r="F30" s="4" t="s">
        <v>47</v>
      </c>
      <c r="G30" s="9">
        <f>((((L30/13650)/0.3)*0.0001)/K30)*1000000000</f>
        <v>0.66398532818416822</v>
      </c>
      <c r="H30" s="9">
        <f>((((M30/13650)/0.3)*0.0001)/K30)*1000000000</f>
        <v>4.7671254806592137E-2</v>
      </c>
      <c r="I30" s="9" t="b">
        <f>G30&gt;(3*H30)</f>
        <v>1</v>
      </c>
      <c r="J30" s="2">
        <f>0.8/2</f>
        <v>0.4</v>
      </c>
      <c r="K30" s="2">
        <f>J30*0.003</f>
        <v>1.2000000000000001E-3</v>
      </c>
      <c r="L30" s="10">
        <v>3.2628239026970031E-5</v>
      </c>
      <c r="M30" s="10">
        <v>2.3425654611959376E-6</v>
      </c>
    </row>
    <row r="31" spans="1:14" s="7" customFormat="1" x14ac:dyDescent="0.25">
      <c r="A31" s="14">
        <v>44851</v>
      </c>
      <c r="B31" s="14"/>
      <c r="C31" s="14"/>
      <c r="D31" s="14" t="s">
        <v>45</v>
      </c>
      <c r="E31" s="11">
        <v>3390</v>
      </c>
      <c r="F31" s="4" t="s">
        <v>47</v>
      </c>
      <c r="G31" s="9">
        <f>((((L31/13650)/0.3)*0.0001)/K31)*1000000000</f>
        <v>-0.31692654643473939</v>
      </c>
      <c r="H31" s="9">
        <f>((((M31/13650)/0.3)*0.0001)/K31)*1000000000</f>
        <v>4.9132961770919199E-2</v>
      </c>
      <c r="I31" s="9" t="b">
        <f>G31&gt;(3*H31)</f>
        <v>0</v>
      </c>
      <c r="J31" s="2">
        <f>0.8/2</f>
        <v>0.4</v>
      </c>
      <c r="K31" s="2">
        <f>J31*0.003</f>
        <v>1.2000000000000001E-3</v>
      </c>
      <c r="L31" s="10">
        <v>-1.5573770491803092E-5</v>
      </c>
      <c r="M31" s="10">
        <v>2.4143937414229695E-6</v>
      </c>
    </row>
    <row r="32" spans="1:14" s="7" customFormat="1" x14ac:dyDescent="0.25">
      <c r="A32" s="14">
        <v>44851</v>
      </c>
      <c r="B32" s="14"/>
      <c r="C32" s="14"/>
      <c r="D32" s="14" t="s">
        <v>45</v>
      </c>
      <c r="E32" s="4">
        <v>3444</v>
      </c>
      <c r="F32" s="4" t="s">
        <v>57</v>
      </c>
      <c r="G32" s="9">
        <f>((((L32/13650)/0.3)*0.0001)/K32)*1000000000</f>
        <v>7.8112439296997458</v>
      </c>
      <c r="H32" s="9">
        <f>((((M32/13650)/0.3)*0.0001)/K32)*1000000000</f>
        <v>5.3548434801813274E-2</v>
      </c>
      <c r="I32" s="9" t="b">
        <f>G32&gt;(3*H32)</f>
        <v>1</v>
      </c>
      <c r="J32" s="2">
        <f>0.8/2</f>
        <v>0.4</v>
      </c>
      <c r="K32" s="2">
        <f>J32*0.003</f>
        <v>1.2000000000000001E-3</v>
      </c>
      <c r="L32" s="10">
        <v>3.8384452670544553E-4</v>
      </c>
      <c r="M32" s="10">
        <v>2.6313700861611044E-6</v>
      </c>
    </row>
    <row r="33" spans="1:14" s="7" customFormat="1" x14ac:dyDescent="0.25">
      <c r="A33" s="14">
        <v>44851</v>
      </c>
      <c r="B33" s="14"/>
      <c r="C33" s="14"/>
      <c r="D33" s="14" t="s">
        <v>45</v>
      </c>
      <c r="E33" s="4">
        <v>3445</v>
      </c>
      <c r="F33" s="4" t="s">
        <v>57</v>
      </c>
      <c r="G33" s="9">
        <f>((((L33/13650)/0.3)*0.0001)/K33)*1000000000</f>
        <v>0.75438203412817473</v>
      </c>
      <c r="H33" s="9">
        <f>((((M33/13650)/0.3)*0.0001)/K33)*1000000000</f>
        <v>7.2080079965749999E-2</v>
      </c>
      <c r="I33" s="9" t="b">
        <f>G33&gt;(3*H33)</f>
        <v>1</v>
      </c>
      <c r="J33" s="2">
        <f>0.8/2</f>
        <v>0.4</v>
      </c>
      <c r="K33" s="2">
        <f>J33*0.003</f>
        <v>1.2000000000000001E-3</v>
      </c>
      <c r="L33" s="10">
        <v>3.7070333157058509E-5</v>
      </c>
      <c r="M33" s="10">
        <v>3.5420151295169551E-6</v>
      </c>
    </row>
    <row r="34" spans="1:14" s="7" customFormat="1" x14ac:dyDescent="0.25">
      <c r="A34" s="14">
        <v>44851</v>
      </c>
      <c r="B34" s="14"/>
      <c r="C34" s="14"/>
      <c r="D34" s="14" t="s">
        <v>45</v>
      </c>
      <c r="E34" s="4">
        <v>3454</v>
      </c>
      <c r="F34" s="4" t="s">
        <v>50</v>
      </c>
      <c r="G34" s="9">
        <f>((((L34/13650)/0.3)*0.0001)/K34)*1000000000</f>
        <v>2.9448879263791992</v>
      </c>
      <c r="H34" s="9">
        <f>((((M34/13650)/0.3)*0.0001)/K34)*1000000000</f>
        <v>4.435155010543311E-2</v>
      </c>
      <c r="I34" s="9" t="b">
        <f>G34&gt;(3*H34)</f>
        <v>1</v>
      </c>
      <c r="J34" s="2">
        <f>0.8/2</f>
        <v>0.4</v>
      </c>
      <c r="K34" s="2">
        <f>J34*0.003</f>
        <v>1.2000000000000001E-3</v>
      </c>
      <c r="L34" s="10">
        <v>1.4471179270227386E-4</v>
      </c>
      <c r="M34" s="10">
        <v>2.1794351721809829E-6</v>
      </c>
    </row>
    <row r="35" spans="1:14" s="7" customFormat="1" x14ac:dyDescent="0.25">
      <c r="A35" s="14">
        <v>44851</v>
      </c>
      <c r="B35" s="14"/>
      <c r="C35" s="14"/>
      <c r="D35" s="14" t="s">
        <v>45</v>
      </c>
      <c r="E35" s="4">
        <v>3455</v>
      </c>
      <c r="F35" s="4" t="s">
        <v>50</v>
      </c>
      <c r="G35" s="9">
        <f>((((L35/13650)/0.3)*0.0001)/K35)*1000000000</f>
        <v>2.1915820435122524</v>
      </c>
      <c r="H35" s="9">
        <f>((((M35/13650)/0.3)*0.0001)/K35)*1000000000</f>
        <v>4.1899394386354732E-2</v>
      </c>
      <c r="I35" s="9" t="b">
        <f>G35&gt;(3*H35)</f>
        <v>1</v>
      </c>
      <c r="J35" s="2">
        <f>0.8/2</f>
        <v>0.4</v>
      </c>
      <c r="K35" s="2">
        <f>J35*0.003</f>
        <v>1.2000000000000001E-3</v>
      </c>
      <c r="L35" s="10">
        <v>1.076943416181921E-4</v>
      </c>
      <c r="M35" s="10">
        <v>2.0589362401454716E-6</v>
      </c>
    </row>
    <row r="36" spans="1:14" s="7" customFormat="1" x14ac:dyDescent="0.25">
      <c r="A36" s="14">
        <v>44851</v>
      </c>
      <c r="B36" s="14"/>
      <c r="C36" s="14"/>
      <c r="D36" s="14" t="s">
        <v>45</v>
      </c>
      <c r="E36" s="4" t="s">
        <v>44</v>
      </c>
      <c r="F36" s="4" t="s">
        <v>49</v>
      </c>
      <c r="G36" s="9">
        <f>((((L36/13650)/0.3)*0.0001)/K36)*1000000000</f>
        <v>-0.98898300907819836</v>
      </c>
      <c r="H36" s="9">
        <f>((((M36/13650)/0.3)*0.0001)/K36)*1000000000</f>
        <v>0.10438272343153079</v>
      </c>
      <c r="I36" s="9" t="b">
        <f>G36&gt;(3*H36)</f>
        <v>0</v>
      </c>
      <c r="J36" s="2">
        <f>0.8/2</f>
        <v>0.4</v>
      </c>
      <c r="K36" s="2">
        <f>J36*0.003</f>
        <v>1.2000000000000001E-3</v>
      </c>
      <c r="L36" s="10">
        <v>-4.8598625066102676E-5</v>
      </c>
      <c r="M36" s="10">
        <v>5.1293670294254233E-6</v>
      </c>
      <c r="N36" s="6" t="s">
        <v>58</v>
      </c>
    </row>
    <row r="37" spans="1:14" s="7" customFormat="1" x14ac:dyDescent="0.25">
      <c r="A37" s="14">
        <v>44851</v>
      </c>
      <c r="B37" s="14"/>
      <c r="C37" s="14"/>
      <c r="D37" s="14" t="s">
        <v>45</v>
      </c>
      <c r="E37" s="4" t="s">
        <v>43</v>
      </c>
      <c r="F37" s="4" t="s">
        <v>49</v>
      </c>
      <c r="G37" s="9">
        <f>((((L37/13650)/0.3)*0.0001)/K37)*1000000000</f>
        <v>-0.40678517674815678</v>
      </c>
      <c r="H37" s="9">
        <f>((((M37/13650)/0.3)*0.0001)/K37)*1000000000</f>
        <v>6.8097245486183317E-2</v>
      </c>
      <c r="I37" s="9" t="b">
        <f>G37&gt;(3*H37)</f>
        <v>0</v>
      </c>
      <c r="J37" s="2">
        <f>0.8/2</f>
        <v>0.4</v>
      </c>
      <c r="K37" s="2">
        <f>J37*0.003</f>
        <v>1.2000000000000001E-3</v>
      </c>
      <c r="L37" s="10">
        <v>-1.9989423585404424E-5</v>
      </c>
      <c r="M37" s="10">
        <v>3.3462986431910477E-6</v>
      </c>
      <c r="N37" s="6" t="s">
        <v>59</v>
      </c>
    </row>
    <row r="38" spans="1:14" s="7" customFormat="1" x14ac:dyDescent="0.25">
      <c r="A38" s="13">
        <v>44901</v>
      </c>
      <c r="B38" s="14" t="s">
        <v>99</v>
      </c>
      <c r="C38" s="14" t="s">
        <v>191</v>
      </c>
      <c r="D38" s="14" t="s">
        <v>228</v>
      </c>
      <c r="E38" s="4" t="s">
        <v>24</v>
      </c>
      <c r="F38" s="2" t="s">
        <v>9</v>
      </c>
      <c r="G38" s="9">
        <f>((((L38/13650)/0.3)*0.0001)/K38)*1000000000</f>
        <v>18.662615172398368</v>
      </c>
      <c r="H38" s="9">
        <f>((((M38/13650)/0.3)*0.0001)/K38)*1000000000</f>
        <v>0.30188891704133403</v>
      </c>
      <c r="I38" s="9" t="b">
        <f>G38&gt;(3*H38)</f>
        <v>1</v>
      </c>
      <c r="J38" s="2">
        <f>0.8/2</f>
        <v>0.4</v>
      </c>
      <c r="K38" s="2">
        <f>J38*0.003</f>
        <v>1.2000000000000001E-3</v>
      </c>
      <c r="L38" s="10">
        <v>9.1708090957165575E-4</v>
      </c>
      <c r="M38" s="10">
        <v>1.4834821383411152E-5</v>
      </c>
      <c r="N38" s="6"/>
    </row>
    <row r="39" spans="1:14" s="7" customFormat="1" x14ac:dyDescent="0.25">
      <c r="A39" s="13">
        <v>44901</v>
      </c>
      <c r="B39" s="14" t="s">
        <v>99</v>
      </c>
      <c r="C39" s="14" t="s">
        <v>193</v>
      </c>
      <c r="D39" s="14" t="s">
        <v>45</v>
      </c>
      <c r="E39" s="4">
        <v>2604</v>
      </c>
      <c r="F39" s="18" t="s">
        <v>92</v>
      </c>
      <c r="G39" s="9">
        <f>((((L39/13650)/0.3)*0.0001)/K39)*1000000000</f>
        <v>1.2182032277219965</v>
      </c>
      <c r="H39" s="9">
        <f>((((M39/13650)/0.3)*0.0001)/K39)*1000000000</f>
        <v>0.10590949853768829</v>
      </c>
      <c r="I39" s="9" t="b">
        <f>G39&gt;(3*H39)</f>
        <v>1</v>
      </c>
      <c r="J39" s="2">
        <f>0.8/2</f>
        <v>0.4</v>
      </c>
      <c r="K39" s="2">
        <f>J39*0.003</f>
        <v>1.2000000000000001E-3</v>
      </c>
      <c r="L39" s="10">
        <v>5.9862506610258908E-5</v>
      </c>
      <c r="M39" s="10">
        <v>5.2043927581420024E-6</v>
      </c>
      <c r="N39" s="6"/>
    </row>
    <row r="40" spans="1:14" s="7" customFormat="1" x14ac:dyDescent="0.25">
      <c r="A40" s="13">
        <v>44901</v>
      </c>
      <c r="B40" s="14" t="s">
        <v>99</v>
      </c>
      <c r="C40" s="14" t="s">
        <v>194</v>
      </c>
      <c r="D40" s="14" t="s">
        <v>45</v>
      </c>
      <c r="E40" s="4">
        <v>2672</v>
      </c>
      <c r="F40" s="18" t="s">
        <v>93</v>
      </c>
      <c r="G40" s="9">
        <f>((((L40/13650)/0.3)*0.0001)/K40)*1000000000</f>
        <v>-2.5725395899906918</v>
      </c>
      <c r="H40" s="9">
        <f>((((M40/13650)/0.3)*0.0001)/K40)*1000000000</f>
        <v>0.14765946483785841</v>
      </c>
      <c r="I40" s="9" t="b">
        <f>G40&gt;(3*H40)</f>
        <v>0</v>
      </c>
      <c r="J40" s="2">
        <f>0.8/2</f>
        <v>0.4</v>
      </c>
      <c r="K40" s="2">
        <f>J40*0.003</f>
        <v>1.2000000000000001E-3</v>
      </c>
      <c r="L40" s="10">
        <v>-1.2641459545214258E-4</v>
      </c>
      <c r="M40" s="10">
        <v>7.2559861021323619E-6</v>
      </c>
      <c r="N40" s="6"/>
    </row>
    <row r="41" spans="1:14" s="7" customFormat="1" x14ac:dyDescent="0.25">
      <c r="A41" s="13">
        <v>44901</v>
      </c>
      <c r="B41" s="14" t="s">
        <v>99</v>
      </c>
      <c r="C41" s="14" t="s">
        <v>192</v>
      </c>
      <c r="D41" s="14" t="s">
        <v>228</v>
      </c>
      <c r="E41" s="4" t="s">
        <v>122</v>
      </c>
      <c r="F41" s="2" t="s">
        <v>9</v>
      </c>
      <c r="G41" s="9">
        <f>((((L41/13650)/0.3)*0.0001)/K41)*1000000000</f>
        <v>12.0362137813222</v>
      </c>
      <c r="H41" s="9">
        <f>((((M41/13650)/0.3)*0.0001)/K41)*1000000000</f>
        <v>0.33290906784011054</v>
      </c>
      <c r="I41" s="9" t="b">
        <f>G41&gt;(3*H41)</f>
        <v>1</v>
      </c>
      <c r="J41" s="2">
        <f>0.8/2</f>
        <v>0.4</v>
      </c>
      <c r="K41" s="2">
        <f>J41*0.003</f>
        <v>1.2000000000000001E-3</v>
      </c>
      <c r="L41" s="10">
        <v>5.9145954521417287E-4</v>
      </c>
      <c r="M41" s="10">
        <v>1.6359151593663031E-5</v>
      </c>
      <c r="N41" s="6"/>
    </row>
    <row r="42" spans="1:14" s="7" customFormat="1" x14ac:dyDescent="0.25">
      <c r="A42" s="13">
        <v>44901</v>
      </c>
      <c r="B42" s="14" t="s">
        <v>99</v>
      </c>
      <c r="C42" s="14" t="s">
        <v>195</v>
      </c>
      <c r="D42" s="14" t="s">
        <v>45</v>
      </c>
      <c r="E42" s="4" t="s">
        <v>76</v>
      </c>
      <c r="F42" s="18" t="s">
        <v>94</v>
      </c>
      <c r="G42" s="9">
        <f>((((L42/13650)/0.3)*0.0001)/K42)*1000000000</f>
        <v>0.53430910120492237</v>
      </c>
      <c r="H42" s="9">
        <f>((((M42/13650)/0.3)*0.0001)/K42)*1000000000</f>
        <v>5.2693010374467983E-2</v>
      </c>
      <c r="I42" s="9" t="b">
        <f>G42&gt;(3*H42)</f>
        <v>1</v>
      </c>
      <c r="J42" s="2">
        <f>0.8/2</f>
        <v>0.4</v>
      </c>
      <c r="K42" s="2">
        <f>J42*0.003</f>
        <v>1.2000000000000001E-3</v>
      </c>
      <c r="L42" s="10">
        <v>2.6255949233209889E-5</v>
      </c>
      <c r="M42" s="10">
        <v>2.5893345298013568E-6</v>
      </c>
      <c r="N42" s="6"/>
    </row>
    <row r="43" spans="1:14" s="7" customFormat="1" x14ac:dyDescent="0.25">
      <c r="A43" s="13">
        <v>44901</v>
      </c>
      <c r="B43" s="14" t="s">
        <v>99</v>
      </c>
      <c r="C43" s="14" t="s">
        <v>197</v>
      </c>
      <c r="D43" s="14" t="s">
        <v>45</v>
      </c>
      <c r="E43" s="4" t="s">
        <v>79</v>
      </c>
      <c r="F43" s="18" t="s">
        <v>94</v>
      </c>
      <c r="G43" s="9">
        <f>((((L43/13650)/0.3)*0.0001)/K43)*1000000000</f>
        <v>0.47081617679184851</v>
      </c>
      <c r="H43" s="9">
        <f>((((M43/13650)/0.3)*0.0001)/K43)*1000000000</f>
        <v>0.1627516914731961</v>
      </c>
      <c r="I43" s="9" t="b">
        <f>G43&gt;(3*H43)</f>
        <v>0</v>
      </c>
      <c r="J43" s="2">
        <f>0.8/2</f>
        <v>0.4</v>
      </c>
      <c r="K43" s="2">
        <f>J43*0.003</f>
        <v>1.2000000000000001E-3</v>
      </c>
      <c r="L43" s="10">
        <v>2.3135906927551438E-5</v>
      </c>
      <c r="M43" s="10">
        <v>7.9976181189928558E-6</v>
      </c>
      <c r="N43" s="6"/>
    </row>
    <row r="44" spans="1:14" s="7" customFormat="1" x14ac:dyDescent="0.25">
      <c r="A44" s="13">
        <v>44901</v>
      </c>
      <c r="B44" s="14" t="s">
        <v>99</v>
      </c>
      <c r="C44" s="14" t="s">
        <v>198</v>
      </c>
      <c r="D44" s="14" t="s">
        <v>45</v>
      </c>
      <c r="E44" s="4" t="s">
        <v>77</v>
      </c>
      <c r="F44" s="18" t="s">
        <v>92</v>
      </c>
      <c r="G44" s="9">
        <f>((((L44/13650)/0.3)*0.0001)/K44)*1000000000</f>
        <v>0.1334427563935793</v>
      </c>
      <c r="H44" s="9">
        <f>((((M44/13650)/0.3)*0.0001)/K44)*1000000000</f>
        <v>0.1018688232613459</v>
      </c>
      <c r="I44" s="9" t="b">
        <f>G44&gt;(3*H44)</f>
        <v>0</v>
      </c>
      <c r="J44" s="2">
        <f>0.8/2</f>
        <v>0.4</v>
      </c>
      <c r="K44" s="2">
        <f>J44*0.003</f>
        <v>1.2000000000000001E-3</v>
      </c>
      <c r="L44" s="10">
        <v>6.5573770491804876E-6</v>
      </c>
      <c r="M44" s="10">
        <v>5.0058339750625378E-6</v>
      </c>
      <c r="N44" s="6"/>
    </row>
    <row r="45" spans="1:14" s="7" customFormat="1" x14ac:dyDescent="0.25">
      <c r="A45" s="13">
        <v>44901</v>
      </c>
      <c r="B45" s="14" t="s">
        <v>99</v>
      </c>
      <c r="C45" s="14" t="s">
        <v>199</v>
      </c>
      <c r="D45" s="14" t="s">
        <v>45</v>
      </c>
      <c r="E45" s="4" t="s">
        <v>78</v>
      </c>
      <c r="F45" s="18" t="s">
        <v>92</v>
      </c>
      <c r="G45" s="9">
        <f>((((L45/13650)/0.3)*0.0001)/K45)*1000000000</f>
        <v>-1.6621156229828853</v>
      </c>
      <c r="H45" s="9">
        <f>((((M45/13650)/0.3)*0.0001)/K45)*1000000000</f>
        <v>9.264024229151098E-2</v>
      </c>
      <c r="I45" s="9" t="b">
        <f>G45&gt;(3*H45)</f>
        <v>0</v>
      </c>
      <c r="J45" s="2">
        <f>0.8/2</f>
        <v>0.4</v>
      </c>
      <c r="K45" s="2">
        <f>J45*0.003</f>
        <v>1.2000000000000001E-3</v>
      </c>
      <c r="L45" s="10">
        <v>-8.1676361713378984E-5</v>
      </c>
      <c r="M45" s="10">
        <v>4.5523415062048499E-6</v>
      </c>
      <c r="N45" s="6"/>
    </row>
    <row r="46" spans="1:14" s="7" customFormat="1" x14ac:dyDescent="0.25">
      <c r="A46" s="13">
        <v>44901</v>
      </c>
      <c r="B46" s="14" t="s">
        <v>99</v>
      </c>
      <c r="C46" s="14" t="s">
        <v>200</v>
      </c>
      <c r="D46" s="14" t="s">
        <v>45</v>
      </c>
      <c r="E46" s="4" t="s">
        <v>80</v>
      </c>
      <c r="F46" s="18" t="s">
        <v>95</v>
      </c>
      <c r="G46" s="9">
        <f>((((L46/13650)/0.3)*0.0001)/K46)*1000000000</f>
        <v>-1.4592611102394377</v>
      </c>
      <c r="H46" s="9">
        <f>((((M46/13650)/0.3)*0.0001)/K46)*1000000000</f>
        <v>0.19417224108533773</v>
      </c>
      <c r="I46" s="9" t="b">
        <f>G46&gt;(3*H46)</f>
        <v>0</v>
      </c>
      <c r="J46" s="2">
        <f>0.8/2</f>
        <v>0.4</v>
      </c>
      <c r="K46" s="2">
        <f>J46*0.003</f>
        <v>1.2000000000000001E-3</v>
      </c>
      <c r="L46" s="10">
        <v>-7.1708090957165965E-5</v>
      </c>
      <c r="M46" s="10">
        <v>9.5416239269334955E-6</v>
      </c>
      <c r="N46" s="6"/>
    </row>
    <row r="47" spans="1:14" s="7" customFormat="1" x14ac:dyDescent="0.25">
      <c r="A47" s="13">
        <v>44901</v>
      </c>
      <c r="B47" s="14" t="s">
        <v>99</v>
      </c>
      <c r="C47" s="14" t="s">
        <v>203</v>
      </c>
      <c r="D47" s="14" t="s">
        <v>45</v>
      </c>
      <c r="E47" s="4" t="s">
        <v>82</v>
      </c>
      <c r="F47" s="18" t="s">
        <v>92</v>
      </c>
      <c r="G47" s="9">
        <f>((((L47/13650)/0.3)*0.0001)/K47)*1000000000</f>
        <v>-5.9726394998733216E-2</v>
      </c>
      <c r="H47" s="9">
        <f>((((M47/13650)/0.3)*0.0001)/K47)*1000000000</f>
        <v>5.5051684159261684E-2</v>
      </c>
      <c r="I47" s="9" t="b">
        <f>G47&gt;(3*H47)</f>
        <v>0</v>
      </c>
      <c r="J47" s="2">
        <f>0.8/2</f>
        <v>0.4</v>
      </c>
      <c r="K47" s="2">
        <f>J47*0.003</f>
        <v>1.2000000000000001E-3</v>
      </c>
      <c r="L47" s="10">
        <v>-2.9349550502377508E-6</v>
      </c>
      <c r="M47" s="10">
        <v>2.7052397595861191E-6</v>
      </c>
      <c r="N47" s="6"/>
    </row>
    <row r="48" spans="1:14" s="7" customFormat="1" x14ac:dyDescent="0.25">
      <c r="A48" s="13">
        <v>44901</v>
      </c>
      <c r="B48" s="14" t="s">
        <v>99</v>
      </c>
      <c r="C48" s="14" t="s">
        <v>204</v>
      </c>
      <c r="D48" s="14" t="s">
        <v>45</v>
      </c>
      <c r="E48" s="4" t="s">
        <v>83</v>
      </c>
      <c r="F48" s="18" t="s">
        <v>96</v>
      </c>
      <c r="G48" s="9">
        <f>((((L48/13650)/0.3)*0.0001)/K48)*1000000000</f>
        <v>-1.601313076722914</v>
      </c>
      <c r="H48" s="9">
        <f>((((M48/13650)/0.3)*0.0001)/K48)*1000000000</f>
        <v>0.1250069403344149</v>
      </c>
      <c r="I48" s="9" t="b">
        <f>G48&gt;(3*H48)</f>
        <v>0</v>
      </c>
      <c r="J48" s="2">
        <f>0.8/2</f>
        <v>0.4</v>
      </c>
      <c r="K48" s="2">
        <f>J48*0.003</f>
        <v>1.2000000000000001E-3</v>
      </c>
      <c r="L48" s="10">
        <v>-7.8688524590163995E-5</v>
      </c>
      <c r="M48" s="10">
        <v>6.1428410480331483E-6</v>
      </c>
      <c r="N48" s="6"/>
    </row>
    <row r="49" spans="1:14" s="7" customFormat="1" x14ac:dyDescent="0.25">
      <c r="A49" s="13">
        <v>44901</v>
      </c>
      <c r="B49" s="14" t="s">
        <v>99</v>
      </c>
      <c r="C49" s="14" t="s">
        <v>205</v>
      </c>
      <c r="D49" s="14" t="s">
        <v>45</v>
      </c>
      <c r="E49" s="4" t="s">
        <v>84</v>
      </c>
      <c r="F49" s="18" t="s">
        <v>92</v>
      </c>
      <c r="G49" s="9">
        <f>((((L49/13650)/0.3)*0.0001)/K49)*1000000000</f>
        <v>0.40086634481134548</v>
      </c>
      <c r="H49" s="9">
        <f>((((M49/13650)/0.3)*0.0001)/K49)*1000000000</f>
        <v>6.0769608756482331E-2</v>
      </c>
      <c r="I49" s="9" t="b">
        <f>G49&gt;(3*H49)</f>
        <v>1</v>
      </c>
      <c r="J49" s="2">
        <f>0.8/2</f>
        <v>0.4</v>
      </c>
      <c r="K49" s="2">
        <f>J49*0.003</f>
        <v>1.2000000000000001E-3</v>
      </c>
      <c r="L49" s="10">
        <v>1.9698572184029517E-5</v>
      </c>
      <c r="M49" s="10">
        <v>2.9862185742935419E-6</v>
      </c>
      <c r="N49" s="6"/>
    </row>
    <row r="50" spans="1:14" s="7" customFormat="1" x14ac:dyDescent="0.25">
      <c r="A50" s="13">
        <v>44901</v>
      </c>
      <c r="B50" s="14" t="s">
        <v>99</v>
      </c>
      <c r="C50" s="14" t="s">
        <v>206</v>
      </c>
      <c r="D50" s="14" t="s">
        <v>45</v>
      </c>
      <c r="E50" s="4" t="s">
        <v>85</v>
      </c>
      <c r="F50" s="18" t="s">
        <v>92</v>
      </c>
      <c r="G50" s="9">
        <f>((((L50/13650)/0.3)*0.0001)/K50)*1000000000</f>
        <v>3.0584218844398716</v>
      </c>
      <c r="H50" s="9">
        <f>((((M50/13650)/0.3)*0.0001)/K50)*1000000000</f>
        <v>5.5284067329687145E-2</v>
      </c>
      <c r="I50" s="9" t="b">
        <f>G50&gt;(3*H50)</f>
        <v>1</v>
      </c>
      <c r="J50" s="2">
        <f>0.8/2</f>
        <v>0.4</v>
      </c>
      <c r="K50" s="2">
        <f>J50*0.003</f>
        <v>1.2000000000000001E-3</v>
      </c>
      <c r="L50" s="10">
        <v>1.5029085140137529E-4</v>
      </c>
      <c r="M50" s="10">
        <v>2.7166590685808261E-6</v>
      </c>
      <c r="N50" s="6"/>
    </row>
    <row r="51" spans="1:14" s="7" customFormat="1" x14ac:dyDescent="0.25">
      <c r="A51" s="13">
        <v>44901</v>
      </c>
      <c r="B51" s="14" t="s">
        <v>99</v>
      </c>
      <c r="C51" s="14" t="s">
        <v>207</v>
      </c>
      <c r="D51" s="14" t="s">
        <v>45</v>
      </c>
      <c r="E51" s="4" t="s">
        <v>86</v>
      </c>
      <c r="F51" s="18" t="s">
        <v>96</v>
      </c>
      <c r="G51" s="9">
        <f>((((L51/13650)/0.3)*0.0001)/K51)*1000000000</f>
        <v>0.63923384917568749</v>
      </c>
      <c r="H51" s="9">
        <f>((((M51/13650)/0.3)*0.0001)/K51)*1000000000</f>
        <v>0.1062234556644929</v>
      </c>
      <c r="I51" s="9" t="b">
        <f>G51&gt;(3*H51)</f>
        <v>1</v>
      </c>
      <c r="J51" s="2">
        <f>0.8/2</f>
        <v>0.4</v>
      </c>
      <c r="K51" s="2">
        <f>J51*0.003</f>
        <v>1.2000000000000001E-3</v>
      </c>
      <c r="L51" s="10">
        <v>3.1411951348493284E-5</v>
      </c>
      <c r="M51" s="10">
        <v>5.2198206113531813E-6</v>
      </c>
      <c r="N51" s="6"/>
    </row>
    <row r="52" spans="1:14" s="7" customFormat="1" x14ac:dyDescent="0.25">
      <c r="A52" s="13">
        <v>44901</v>
      </c>
      <c r="B52" s="14" t="s">
        <v>99</v>
      </c>
      <c r="C52" s="14" t="s">
        <v>208</v>
      </c>
      <c r="D52" s="14" t="s">
        <v>45</v>
      </c>
      <c r="E52" s="4" t="s">
        <v>87</v>
      </c>
      <c r="F52" s="18" t="s">
        <v>94</v>
      </c>
      <c r="G52" s="9">
        <f>((((L52/13650)/0.3)*0.0001)/K52)*1000000000</f>
        <v>-1.4178292866817097</v>
      </c>
      <c r="H52" s="9">
        <f>((((M52/13650)/0.3)*0.0001)/K52)*1000000000</f>
        <v>0.1062234556644929</v>
      </c>
      <c r="I52" s="9" t="b">
        <f>G52&gt;(3*H52)</f>
        <v>0</v>
      </c>
      <c r="J52" s="2">
        <f>0.8/2</f>
        <v>0.4</v>
      </c>
      <c r="K52" s="2">
        <f>J52*0.003</f>
        <v>1.2000000000000001E-3</v>
      </c>
      <c r="L52" s="10">
        <v>-6.9672131147539205E-5</v>
      </c>
      <c r="M52" s="10">
        <v>5.2198206113531813E-6</v>
      </c>
      <c r="N52" s="6"/>
    </row>
    <row r="53" spans="1:14" s="7" customFormat="1" x14ac:dyDescent="0.25">
      <c r="A53" s="13">
        <v>44901</v>
      </c>
      <c r="B53" s="14" t="s">
        <v>99</v>
      </c>
      <c r="C53" s="14" t="s">
        <v>209</v>
      </c>
      <c r="D53" s="14" t="s">
        <v>45</v>
      </c>
      <c r="E53" s="4" t="s">
        <v>88</v>
      </c>
      <c r="F53" s="18" t="s">
        <v>95</v>
      </c>
      <c r="G53" s="9">
        <f>((((L53/13650)/0.3)*0.0001)/K53)*1000000000</f>
        <v>0.94109427795308254</v>
      </c>
      <c r="H53" s="9">
        <f>((((M53/13650)/0.3)*0.0001)/K53)*1000000000</f>
        <v>6.421008261122628E-2</v>
      </c>
      <c r="I53" s="9" t="b">
        <f>G53&gt;(3*H53)</f>
        <v>1</v>
      </c>
      <c r="J53" s="2">
        <f>0.8/2</f>
        <v>0.4</v>
      </c>
      <c r="K53" s="2">
        <f>J53*0.003</f>
        <v>1.2000000000000001E-3</v>
      </c>
      <c r="L53" s="10">
        <v>4.6245372818614483E-5</v>
      </c>
      <c r="M53" s="10">
        <v>3.1552834595156596E-6</v>
      </c>
      <c r="N53" s="6"/>
    </row>
    <row r="54" spans="1:14" s="7" customFormat="1" x14ac:dyDescent="0.25">
      <c r="A54" s="13">
        <v>44901</v>
      </c>
      <c r="B54" s="14" t="s">
        <v>99</v>
      </c>
      <c r="C54" s="14" t="s">
        <v>210</v>
      </c>
      <c r="D54" s="14" t="s">
        <v>45</v>
      </c>
      <c r="E54" s="4" t="s">
        <v>89</v>
      </c>
      <c r="F54" s="18" t="s">
        <v>92</v>
      </c>
      <c r="G54" s="9">
        <f>((((L54/13650)/0.3)*0.0001)/K54)*1000000000</f>
        <v>1.6583490935685388</v>
      </c>
      <c r="H54" s="9">
        <f>((((M54/13650)/0.3)*0.0001)/K54)*1000000000</f>
        <v>7.2559808957123467E-2</v>
      </c>
      <c r="I54" s="9" t="b">
        <f>G54&gt;(3*H54)</f>
        <v>1</v>
      </c>
      <c r="J54" s="2">
        <f>0.8/2</f>
        <v>0.4</v>
      </c>
      <c r="K54" s="2">
        <f>J54*0.003</f>
        <v>1.2000000000000001E-3</v>
      </c>
      <c r="L54" s="10">
        <v>8.1491274457957998E-5</v>
      </c>
      <c r="M54" s="10">
        <v>3.5655890121530476E-6</v>
      </c>
      <c r="N54" s="6"/>
    </row>
    <row r="55" spans="1:14" s="7" customFormat="1" x14ac:dyDescent="0.25">
      <c r="A55" s="13">
        <v>44901</v>
      </c>
      <c r="B55" s="14" t="s">
        <v>99</v>
      </c>
      <c r="C55" s="14" t="s">
        <v>213</v>
      </c>
      <c r="D55" s="14" t="s">
        <v>45</v>
      </c>
      <c r="E55" s="4" t="s">
        <v>91</v>
      </c>
      <c r="F55" s="18" t="s">
        <v>47</v>
      </c>
      <c r="G55" s="9">
        <f>((((L55/13650)/0.3)*0.0001)/K55)*1000000000</f>
        <v>4.9971083815610529</v>
      </c>
      <c r="H55" s="9">
        <f>((((M55/13650)/0.3)*0.0001)/K55)*1000000000</f>
        <v>9.9739901937496517E-2</v>
      </c>
      <c r="I55" s="9" t="b">
        <f>G55&gt;(3*H55)</f>
        <v>1</v>
      </c>
      <c r="J55" s="2">
        <f>0.8/2</f>
        <v>0.4</v>
      </c>
      <c r="K55" s="2">
        <f>J55*0.003</f>
        <v>1.2000000000000001E-3</v>
      </c>
      <c r="L55" s="10">
        <v>2.4555790586991015E-4</v>
      </c>
      <c r="M55" s="10">
        <v>4.9012187812085793E-6</v>
      </c>
      <c r="N55" s="6"/>
    </row>
    <row r="56" spans="1:14" s="7" customFormat="1" x14ac:dyDescent="0.25">
      <c r="A56" s="13">
        <v>44901</v>
      </c>
      <c r="B56" s="14" t="s">
        <v>99</v>
      </c>
      <c r="C56" s="14" t="s">
        <v>214</v>
      </c>
      <c r="D56" s="14" t="s">
        <v>45</v>
      </c>
      <c r="E56" s="4">
        <v>2934</v>
      </c>
      <c r="F56" s="18" t="s">
        <v>97</v>
      </c>
      <c r="G56" s="9">
        <f>((((L56/13650)/0.3)*0.0001)/K56)*1000000000</f>
        <v>-1.4641037909149968</v>
      </c>
      <c r="H56" s="9">
        <f>((((M56/13650)/0.3)*0.0001)/K56)*1000000000</f>
        <v>7.0880848862680229E-2</v>
      </c>
      <c r="I56" s="9" t="b">
        <f>G56&gt;(3*H56)</f>
        <v>0</v>
      </c>
      <c r="J56" s="2">
        <f>0.8/2</f>
        <v>0.4</v>
      </c>
      <c r="K56" s="2">
        <f>J56*0.003</f>
        <v>1.2000000000000001E-3</v>
      </c>
      <c r="L56" s="10">
        <v>-7.1946060285562951E-5</v>
      </c>
      <c r="M56" s="10">
        <v>3.4830849131121073E-6</v>
      </c>
      <c r="N56" s="6"/>
    </row>
    <row r="57" spans="1:14" s="7" customFormat="1" x14ac:dyDescent="0.25">
      <c r="A57" s="13">
        <v>44902</v>
      </c>
      <c r="B57" s="14" t="s">
        <v>101</v>
      </c>
      <c r="C57" s="14" t="s">
        <v>191</v>
      </c>
      <c r="D57" s="14" t="s">
        <v>228</v>
      </c>
      <c r="E57" s="4" t="s">
        <v>24</v>
      </c>
      <c r="F57" s="18" t="s">
        <v>9</v>
      </c>
      <c r="G57" s="9">
        <f>((((L57/13650)/0.3)*0.0001)/K57)*1000000000</f>
        <v>14.815912489101288</v>
      </c>
      <c r="H57" s="9">
        <f>((((M57/13650)/0.3)*0.0001)/K57)*1000000000</f>
        <v>0.26448024316322977</v>
      </c>
      <c r="I57" s="9" t="b">
        <f>G57&gt;(3*H57)</f>
        <v>1</v>
      </c>
      <c r="J57" s="2">
        <f>0.8/2</f>
        <v>0.4</v>
      </c>
      <c r="K57" s="2">
        <f>J57*0.003</f>
        <v>1.2000000000000001E-3</v>
      </c>
      <c r="L57" s="10">
        <v>7.2805393971443733E-4</v>
      </c>
      <c r="M57" s="10">
        <v>1.2996559149041113E-5</v>
      </c>
      <c r="N57" s="6"/>
    </row>
    <row r="58" spans="1:14" s="7" customFormat="1" x14ac:dyDescent="0.25">
      <c r="A58" s="13">
        <v>44902</v>
      </c>
      <c r="B58" s="14" t="s">
        <v>101</v>
      </c>
      <c r="C58" s="14" t="s">
        <v>194</v>
      </c>
      <c r="D58" s="14" t="s">
        <v>102</v>
      </c>
      <c r="E58" s="4" t="s">
        <v>103</v>
      </c>
      <c r="F58" s="18" t="s">
        <v>118</v>
      </c>
      <c r="G58" s="9">
        <f>((((L58/13650)/0.3)*0.0001)/K58)*1000000000</f>
        <v>-1.7336796818552589</v>
      </c>
      <c r="H58" s="9">
        <f>((((M58/13650)/0.3)*0.0001)/K58)*1000000000</f>
        <v>9.127027782246333E-2</v>
      </c>
      <c r="I58" s="9" t="b">
        <f>G58&gt;(3*H58)</f>
        <v>0</v>
      </c>
      <c r="J58" s="2">
        <f>0.8/2</f>
        <v>0.4</v>
      </c>
      <c r="K58" s="2">
        <f>J58*0.003</f>
        <v>1.2000000000000001E-3</v>
      </c>
      <c r="L58" s="10">
        <v>-8.5193019566367429E-5</v>
      </c>
      <c r="M58" s="10">
        <v>4.4850214521958481E-6</v>
      </c>
      <c r="N58" s="6"/>
    </row>
    <row r="59" spans="1:14" s="7" customFormat="1" x14ac:dyDescent="0.25">
      <c r="A59" s="13">
        <v>44902</v>
      </c>
      <c r="B59" s="14" t="s">
        <v>101</v>
      </c>
      <c r="C59" s="14" t="s">
        <v>192</v>
      </c>
      <c r="D59" s="14" t="s">
        <v>228</v>
      </c>
      <c r="E59" s="4" t="s">
        <v>122</v>
      </c>
      <c r="F59" s="18" t="s">
        <v>9</v>
      </c>
      <c r="G59" s="9">
        <f>((((L59/13650)/0.3)*0.0001)/K59)*1000000000</f>
        <v>12.585589000184463</v>
      </c>
      <c r="H59" s="9">
        <f>((((M59/13650)/0.3)*0.0001)/K59)*1000000000</f>
        <v>0.32860536432043042</v>
      </c>
      <c r="I59" s="9" t="b">
        <f>G59&gt;(3*H59)</f>
        <v>1</v>
      </c>
      <c r="J59" s="2">
        <f>0.8/2</f>
        <v>0.4</v>
      </c>
      <c r="K59" s="2">
        <f>J59*0.003</f>
        <v>1.2000000000000001E-3</v>
      </c>
      <c r="L59" s="10">
        <v>6.1845584346906463E-4</v>
      </c>
      <c r="M59" s="10">
        <v>1.6147667602705952E-5</v>
      </c>
      <c r="N59" s="6"/>
    </row>
    <row r="60" spans="1:14" s="7" customFormat="1" x14ac:dyDescent="0.25">
      <c r="A60" s="13">
        <v>44902</v>
      </c>
      <c r="B60" s="14" t="s">
        <v>101</v>
      </c>
      <c r="C60" s="14" t="s">
        <v>195</v>
      </c>
      <c r="D60" s="14" t="s">
        <v>45</v>
      </c>
      <c r="E60" s="4" t="s">
        <v>104</v>
      </c>
      <c r="F60" s="18" t="s">
        <v>47</v>
      </c>
      <c r="G60" s="9">
        <f>((((L60/13650)/0.3)*0.0001)/K60)*1000000000</f>
        <v>-0.99543991664562703</v>
      </c>
      <c r="H60" s="9">
        <f>((((M60/13650)/0.3)*0.0001)/K60)*1000000000</f>
        <v>7.4898759780816282E-2</v>
      </c>
      <c r="I60" s="9" t="b">
        <f>G60&gt;(3*H60)</f>
        <v>0</v>
      </c>
      <c r="J60" s="2">
        <f>0.8/2</f>
        <v>0.4</v>
      </c>
      <c r="K60" s="2">
        <f>J60*0.003</f>
        <v>1.2000000000000001E-3</v>
      </c>
      <c r="L60" s="10">
        <v>-4.8915917503966108E-5</v>
      </c>
      <c r="M60" s="10">
        <v>3.6805250556293121E-6</v>
      </c>
      <c r="N60" s="6"/>
    </row>
    <row r="61" spans="1:14" s="7" customFormat="1" x14ac:dyDescent="0.25">
      <c r="A61" s="13">
        <v>44902</v>
      </c>
      <c r="B61" s="14" t="s">
        <v>101</v>
      </c>
      <c r="C61" s="14" t="s">
        <v>196</v>
      </c>
      <c r="D61" s="14" t="s">
        <v>102</v>
      </c>
      <c r="E61" s="4" t="s">
        <v>105</v>
      </c>
      <c r="F61" s="18" t="s">
        <v>118</v>
      </c>
      <c r="G61" s="9">
        <f>((((L61/13650)/0.3)*0.0001)/K61)*1000000000</f>
        <v>-2.2513084385109767</v>
      </c>
      <c r="H61" s="9">
        <f>((((M61/13650)/0.3)*0.0001)/K61)*1000000000</f>
        <v>0.13514134350434909</v>
      </c>
      <c r="I61" s="9" t="b">
        <f>G61&gt;(3*H61)</f>
        <v>0</v>
      </c>
      <c r="J61" s="2">
        <f>0.8/2</f>
        <v>0.4</v>
      </c>
      <c r="K61" s="2">
        <f>J61*0.003</f>
        <v>1.2000000000000001E-3</v>
      </c>
      <c r="L61" s="10">
        <v>-1.1062929666842941E-4</v>
      </c>
      <c r="M61" s="10">
        <v>6.6408456198037144E-6</v>
      </c>
      <c r="N61" s="6"/>
    </row>
    <row r="62" spans="1:14" s="7" customFormat="1" x14ac:dyDescent="0.25">
      <c r="A62" s="13">
        <v>44902</v>
      </c>
      <c r="B62" s="14" t="s">
        <v>101</v>
      </c>
      <c r="C62" s="14" t="s">
        <v>197</v>
      </c>
      <c r="D62" s="14" t="s">
        <v>45</v>
      </c>
      <c r="E62" s="4" t="s">
        <v>106</v>
      </c>
      <c r="F62" s="18" t="s">
        <v>49</v>
      </c>
      <c r="G62" s="9">
        <f>((((L62/13650)/0.3)*0.0001)/K62)*1000000000</f>
        <v>1.0271863788521767</v>
      </c>
      <c r="H62" s="9">
        <f>((((M62/13650)/0.3)*0.0001)/K62)*1000000000</f>
        <v>5.7906733318190372E-2</v>
      </c>
      <c r="I62" s="9" t="b">
        <f>G62&gt;(3*H62)</f>
        <v>1</v>
      </c>
      <c r="J62" s="2">
        <f>0.8/2</f>
        <v>0.4</v>
      </c>
      <c r="K62" s="2">
        <f>J62*0.003</f>
        <v>1.2000000000000001E-3</v>
      </c>
      <c r="L62" s="10">
        <v>5.0475938656795967E-5</v>
      </c>
      <c r="M62" s="10">
        <v>2.8455368752558748E-6</v>
      </c>
      <c r="N62" s="6"/>
    </row>
    <row r="63" spans="1:14" s="7" customFormat="1" x14ac:dyDescent="0.25">
      <c r="A63" s="13">
        <v>44902</v>
      </c>
      <c r="B63" s="14" t="s">
        <v>101</v>
      </c>
      <c r="C63" s="14" t="s">
        <v>199</v>
      </c>
      <c r="D63" s="14" t="s">
        <v>102</v>
      </c>
      <c r="E63" s="4" t="s">
        <v>107</v>
      </c>
      <c r="F63" s="18" t="s">
        <v>118</v>
      </c>
      <c r="G63" s="9">
        <f>((((L63/13650)/0.3)*0.0001)/K63)*1000000000</f>
        <v>-1.5243682615443532</v>
      </c>
      <c r="H63" s="9">
        <f>((((M63/13650)/0.3)*0.0001)/K63)*1000000000</f>
        <v>7.1642871976655045E-2</v>
      </c>
      <c r="I63" s="9" t="b">
        <f>G63&gt;(3*H63)</f>
        <v>0</v>
      </c>
      <c r="J63" s="2">
        <f>0.8/2</f>
        <v>0.4</v>
      </c>
      <c r="K63" s="2">
        <f>J63*0.003</f>
        <v>1.2000000000000001E-3</v>
      </c>
      <c r="L63" s="10">
        <v>-7.4907456372289507E-5</v>
      </c>
      <c r="M63" s="10">
        <v>3.5205307289328294E-6</v>
      </c>
      <c r="N63" s="6"/>
    </row>
    <row r="64" spans="1:14" s="7" customFormat="1" x14ac:dyDescent="0.25">
      <c r="A64" s="23">
        <v>44902</v>
      </c>
      <c r="B64" s="24" t="s">
        <v>101</v>
      </c>
      <c r="C64" s="24" t="s">
        <v>200</v>
      </c>
      <c r="D64" s="24" t="s">
        <v>45</v>
      </c>
      <c r="E64" s="25" t="s">
        <v>108</v>
      </c>
      <c r="F64" s="26" t="s">
        <v>92</v>
      </c>
      <c r="G64" s="27">
        <f>((((L64/13650)/0.3)*0.0001)/K64)*1000000000</f>
        <v>2.4520106487319775</v>
      </c>
      <c r="H64" s="27">
        <f>((((M64/13650)/0.3)*0.0001)/K64)*1000000000</f>
        <v>4.8403038449178905E-2</v>
      </c>
      <c r="I64" s="9" t="b">
        <f>G64&gt;(3*H64)</f>
        <v>1</v>
      </c>
      <c r="J64" s="2">
        <f>0.8/2</f>
        <v>0.4</v>
      </c>
      <c r="K64" s="2">
        <f>J64*0.003</f>
        <v>1.2000000000000001E-3</v>
      </c>
      <c r="L64" s="10">
        <v>1.2049180327868938E-4</v>
      </c>
      <c r="M64" s="10">
        <v>2.378525309392651E-6</v>
      </c>
      <c r="N64" s="6"/>
    </row>
    <row r="65" spans="1:14" s="7" customFormat="1" x14ac:dyDescent="0.25">
      <c r="A65" s="13">
        <v>44902</v>
      </c>
      <c r="B65" s="14" t="s">
        <v>101</v>
      </c>
      <c r="C65" s="14" t="s">
        <v>201</v>
      </c>
      <c r="D65" s="14" t="s">
        <v>45</v>
      </c>
      <c r="E65" s="4">
        <v>2668</v>
      </c>
      <c r="F65" s="18" t="s">
        <v>93</v>
      </c>
      <c r="G65" s="9">
        <f>((((L65/13650)/0.3)*0.0001)/K65)*1000000000</f>
        <v>1.4797079842029319</v>
      </c>
      <c r="H65" s="9">
        <f>((((M65/13650)/0.3)*0.0001)/K65)*1000000000</f>
        <v>0.18751827452181585</v>
      </c>
      <c r="I65" s="9" t="b">
        <f>G65&gt;(3*H65)</f>
        <v>1</v>
      </c>
      <c r="J65" s="2">
        <f>0.8/2</f>
        <v>0.4</v>
      </c>
      <c r="K65" s="2">
        <f>J65*0.003</f>
        <v>1.2000000000000001E-3</v>
      </c>
      <c r="L65" s="10">
        <v>7.2712850343732078E-5</v>
      </c>
      <c r="M65" s="10">
        <v>9.2146480100020305E-6</v>
      </c>
      <c r="N65" s="6"/>
    </row>
    <row r="66" spans="1:14" s="7" customFormat="1" x14ac:dyDescent="0.25">
      <c r="A66" s="13">
        <v>44902</v>
      </c>
      <c r="B66" s="14" t="s">
        <v>101</v>
      </c>
      <c r="C66" s="14" t="s">
        <v>202</v>
      </c>
      <c r="D66" s="14" t="s">
        <v>102</v>
      </c>
      <c r="E66" s="4" t="s">
        <v>109</v>
      </c>
      <c r="F66" s="18" t="s">
        <v>118</v>
      </c>
      <c r="G66" s="9">
        <f>((((L66/13650)/0.3)*0.0001)/K66)*1000000000</f>
        <v>-3.3317643047944285</v>
      </c>
      <c r="H66" s="9">
        <f>((((M66/13650)/0.3)*0.0001)/K66)*1000000000</f>
        <v>9.7661813554096352E-2</v>
      </c>
      <c r="I66" s="9" t="b">
        <f>G66&gt;(3*H66)</f>
        <v>0</v>
      </c>
      <c r="J66" s="2">
        <f>0.8/2</f>
        <v>0.4</v>
      </c>
      <c r="K66" s="2">
        <f>J66*0.003</f>
        <v>1.2000000000000001E-3</v>
      </c>
      <c r="L66" s="10">
        <v>-1.6372289793759818E-4</v>
      </c>
      <c r="M66" s="10">
        <v>4.7991015180482946E-6</v>
      </c>
      <c r="N66" s="6"/>
    </row>
    <row r="67" spans="1:14" s="7" customFormat="1" x14ac:dyDescent="0.25">
      <c r="A67" s="13">
        <v>44902</v>
      </c>
      <c r="B67" s="14" t="s">
        <v>101</v>
      </c>
      <c r="C67" s="14" t="s">
        <v>204</v>
      </c>
      <c r="D67" s="14" t="s">
        <v>45</v>
      </c>
      <c r="E67" s="4" t="s">
        <v>110</v>
      </c>
      <c r="F67" s="18" t="s">
        <v>47</v>
      </c>
      <c r="G67" s="9">
        <f>((((L67/13650)/0.3)*0.0001)/K67)*1000000000</f>
        <v>0.2184587060314519</v>
      </c>
      <c r="H67" s="9">
        <f>((((M67/13650)/0.3)*0.0001)/K67)*1000000000</f>
        <v>7.4925093349732602E-2</v>
      </c>
      <c r="I67" s="9" t="b">
        <f>G67&gt;(3*H67)</f>
        <v>0</v>
      </c>
      <c r="J67" s="2">
        <f>0.8/2</f>
        <v>0.4</v>
      </c>
      <c r="K67" s="2">
        <f>J67*0.003</f>
        <v>1.2000000000000001E-3</v>
      </c>
      <c r="L67" s="10">
        <v>1.0735060814385545E-5</v>
      </c>
      <c r="M67" s="10">
        <v>3.6818190872058599E-6</v>
      </c>
      <c r="N67" s="6"/>
    </row>
    <row r="68" spans="1:14" s="7" customFormat="1" x14ac:dyDescent="0.25">
      <c r="A68" s="13">
        <v>44902</v>
      </c>
      <c r="B68" s="14" t="s">
        <v>101</v>
      </c>
      <c r="C68" s="14" t="s">
        <v>205</v>
      </c>
      <c r="D68" s="14" t="s">
        <v>102</v>
      </c>
      <c r="E68" s="4" t="s">
        <v>111</v>
      </c>
      <c r="F68" s="18" t="s">
        <v>118</v>
      </c>
      <c r="G68" s="9">
        <f>((((L68/13650)/0.3)*0.0001)/K68)*1000000000</f>
        <v>-4.0285722464464016</v>
      </c>
      <c r="H68" s="9">
        <f>((((M68/13650)/0.3)*0.0001)/K68)*1000000000</f>
        <v>7.3641100228839185E-2</v>
      </c>
      <c r="I68" s="9" t="b">
        <f>G68&gt;(3*H68)</f>
        <v>0</v>
      </c>
      <c r="J68" s="2">
        <f>0.8/2</f>
        <v>0.4</v>
      </c>
      <c r="K68" s="2">
        <f>J68*0.003</f>
        <v>1.2000000000000001E-3</v>
      </c>
      <c r="L68" s="10">
        <v>-1.9796404019037616E-4</v>
      </c>
      <c r="M68" s="10">
        <v>3.6187236652451575E-6</v>
      </c>
      <c r="N68" s="6"/>
    </row>
    <row r="69" spans="1:14" s="7" customFormat="1" x14ac:dyDescent="0.25">
      <c r="A69" s="13">
        <v>44902</v>
      </c>
      <c r="B69" s="14" t="s">
        <v>101</v>
      </c>
      <c r="C69" s="14" t="s">
        <v>206</v>
      </c>
      <c r="D69" s="14" t="s">
        <v>45</v>
      </c>
      <c r="E69" s="4">
        <v>2815</v>
      </c>
      <c r="F69" s="18" t="s">
        <v>94</v>
      </c>
      <c r="G69" s="9">
        <f>((((L69/13650)/0.3)*0.0001)/K69)*1000000000</f>
        <v>1.436123858122804</v>
      </c>
      <c r="H69" s="9">
        <f>((((M69/13650)/0.3)*0.0001)/K69)*1000000000</f>
        <v>7.403149022444637E-2</v>
      </c>
      <c r="I69" s="9" t="b">
        <f>G69&gt;(3*H69)</f>
        <v>1</v>
      </c>
      <c r="J69" s="2">
        <f>0.8/2</f>
        <v>0.4</v>
      </c>
      <c r="K69" s="2">
        <f>J69*0.003</f>
        <v>1.2000000000000001E-3</v>
      </c>
      <c r="L69" s="10">
        <v>7.057112638815458E-5</v>
      </c>
      <c r="M69" s="10">
        <v>3.6379074296292943E-6</v>
      </c>
      <c r="N69" s="6"/>
    </row>
    <row r="70" spans="1:14" s="7" customFormat="1" x14ac:dyDescent="0.25">
      <c r="A70" s="13">
        <v>44902</v>
      </c>
      <c r="B70" s="14" t="s">
        <v>101</v>
      </c>
      <c r="C70" s="14" t="s">
        <v>208</v>
      </c>
      <c r="D70" s="14" t="s">
        <v>102</v>
      </c>
      <c r="E70" s="4" t="s">
        <v>112</v>
      </c>
      <c r="F70" s="18" t="s">
        <v>118</v>
      </c>
      <c r="G70" s="9">
        <f>((((L70/13650)/0.3)*0.0001)/K70)*1000000000</f>
        <v>-1.5582670262733702</v>
      </c>
      <c r="H70" s="9">
        <f>((((M70/13650)/0.3)*0.0001)/K70)*1000000000</f>
        <v>0.217347787915842</v>
      </c>
      <c r="I70" s="9" t="b">
        <f>G70&gt;(3*H70)</f>
        <v>0</v>
      </c>
      <c r="J70" s="2">
        <f>0.8/2</f>
        <v>0.4</v>
      </c>
      <c r="K70" s="2">
        <f>J70*0.003</f>
        <v>1.2000000000000001E-3</v>
      </c>
      <c r="L70" s="10">
        <v>-7.6573241671073412E-5</v>
      </c>
      <c r="M70" s="10">
        <v>1.0680470298184475E-5</v>
      </c>
      <c r="N70" s="6"/>
    </row>
    <row r="71" spans="1:14" s="7" customFormat="1" x14ac:dyDescent="0.25">
      <c r="A71" s="13">
        <v>44902</v>
      </c>
      <c r="B71" s="14" t="s">
        <v>101</v>
      </c>
      <c r="C71" s="14" t="s">
        <v>209</v>
      </c>
      <c r="D71" s="14" t="s">
        <v>45</v>
      </c>
      <c r="E71" s="4" t="s">
        <v>113</v>
      </c>
      <c r="F71" s="18" t="s">
        <v>94</v>
      </c>
      <c r="G71" s="9">
        <f>((((L71/13650)/0.3)*0.0001)/K71)*1000000000</f>
        <v>1.7745734297822966</v>
      </c>
      <c r="H71" s="9">
        <f>((((M71/13650)/0.3)*0.0001)/K71)*1000000000</f>
        <v>5.9733665848480964E-2</v>
      </c>
      <c r="I71" s="9" t="b">
        <f>G71&gt;(3*H71)</f>
        <v>1</v>
      </c>
      <c r="J71" s="2">
        <f>0.8/2</f>
        <v>0.4</v>
      </c>
      <c r="K71" s="2">
        <f>J71*0.003</f>
        <v>1.2000000000000001E-3</v>
      </c>
      <c r="L71" s="10">
        <v>8.7202538339502055E-5</v>
      </c>
      <c r="M71" s="10">
        <v>2.9353123397943543E-6</v>
      </c>
      <c r="N71" s="6"/>
    </row>
    <row r="72" spans="1:14" s="7" customFormat="1" x14ac:dyDescent="0.25">
      <c r="A72" s="13">
        <v>44902</v>
      </c>
      <c r="B72" s="14" t="s">
        <v>101</v>
      </c>
      <c r="C72" s="14" t="s">
        <v>210</v>
      </c>
      <c r="D72" s="14" t="s">
        <v>45</v>
      </c>
      <c r="E72" s="4" t="s">
        <v>114</v>
      </c>
      <c r="F72" s="18" t="s">
        <v>96</v>
      </c>
      <c r="G72" s="9">
        <f>((((L72/13650)/0.3)*0.0001)/K72)*1000000000</f>
        <v>-0.41270400868497092</v>
      </c>
      <c r="H72" s="9">
        <f>((((M72/13650)/0.3)*0.0001)/K72)*1000000000</f>
        <v>5.5956664749621868E-2</v>
      </c>
      <c r="I72" s="9" t="b">
        <f>G72&gt;(3*H72)</f>
        <v>0</v>
      </c>
      <c r="J72" s="2">
        <f>0.8/2</f>
        <v>0.4</v>
      </c>
      <c r="K72" s="2">
        <f>J72*0.003</f>
        <v>1.2000000000000001E-3</v>
      </c>
      <c r="L72" s="10">
        <v>-2.028027498677947E-5</v>
      </c>
      <c r="M72" s="10">
        <v>2.7497105057964185E-6</v>
      </c>
      <c r="N72" s="6"/>
    </row>
    <row r="73" spans="1:14" s="7" customFormat="1" x14ac:dyDescent="0.25">
      <c r="A73" s="13">
        <v>44902</v>
      </c>
      <c r="B73" s="14" t="s">
        <v>101</v>
      </c>
      <c r="C73" s="14" t="s">
        <v>211</v>
      </c>
      <c r="D73" s="14" t="s">
        <v>102</v>
      </c>
      <c r="E73" s="4" t="s">
        <v>115</v>
      </c>
      <c r="F73" s="18" t="s">
        <v>118</v>
      </c>
      <c r="G73" s="9">
        <f>((((L73/13650)/0.3)*0.0001)/K73)*1000000000</f>
        <v>-2.4670767663892996</v>
      </c>
      <c r="H73" s="9">
        <f>((((M73/13650)/0.3)*0.0001)/K73)*1000000000</f>
        <v>8.9608275443357727E-2</v>
      </c>
      <c r="I73" s="9" t="b">
        <f>G73&gt;(3*H73)</f>
        <v>0</v>
      </c>
      <c r="J73" s="2">
        <f>0.8/2</f>
        <v>0.4</v>
      </c>
      <c r="K73" s="2">
        <f>J73*0.003</f>
        <v>1.2000000000000001E-3</v>
      </c>
      <c r="L73" s="10">
        <v>-1.2123215230037017E-4</v>
      </c>
      <c r="M73" s="10">
        <v>4.403350655286599E-6</v>
      </c>
      <c r="N73" s="6"/>
    </row>
    <row r="74" spans="1:14" s="7" customFormat="1" x14ac:dyDescent="0.25">
      <c r="A74" s="13">
        <v>44902</v>
      </c>
      <c r="B74" s="14" t="s">
        <v>101</v>
      </c>
      <c r="C74" s="14" t="s">
        <v>212</v>
      </c>
      <c r="D74" s="14" t="s">
        <v>45</v>
      </c>
      <c r="E74" s="4">
        <v>2606</v>
      </c>
      <c r="F74" s="18" t="s">
        <v>92</v>
      </c>
      <c r="G74" s="9">
        <f>((((L74/13650)/0.3)*0.0001)/K74)*1000000000</f>
        <v>2.4062742201293217</v>
      </c>
      <c r="H74" s="9">
        <f>((((M74/13650)/0.3)*0.0001)/K74)*1000000000</f>
        <v>5.114890281080342E-2</v>
      </c>
      <c r="I74" s="9" t="b">
        <f>G74&gt;(3*H74)</f>
        <v>1</v>
      </c>
      <c r="J74" s="2">
        <f>0.8/2</f>
        <v>0.4</v>
      </c>
      <c r="K74" s="2">
        <f>J74*0.003</f>
        <v>1.2000000000000001E-3</v>
      </c>
      <c r="L74" s="10">
        <v>1.182443151771549E-4</v>
      </c>
      <c r="M74" s="10">
        <v>2.5134570841228803E-6</v>
      </c>
      <c r="N74" s="6"/>
    </row>
    <row r="75" spans="1:14" s="7" customFormat="1" x14ac:dyDescent="0.25">
      <c r="A75" s="13">
        <v>44902</v>
      </c>
      <c r="B75" s="14" t="s">
        <v>101</v>
      </c>
      <c r="C75" s="14" t="s">
        <v>213</v>
      </c>
      <c r="D75" s="14" t="s">
        <v>45</v>
      </c>
      <c r="E75" s="4" t="s">
        <v>116</v>
      </c>
      <c r="F75" s="18" t="s">
        <v>94</v>
      </c>
      <c r="G75" s="9">
        <f>((((L75/13650)/0.3)*0.0001)/K75)*1000000000</f>
        <v>0.27764702539956587</v>
      </c>
      <c r="H75" s="9">
        <f>((((M75/13650)/0.3)*0.0001)/K75)*1000000000</f>
        <v>7.3932161142451547E-2</v>
      </c>
      <c r="I75" s="9" t="b">
        <f>G75&gt;(3*H75)</f>
        <v>1</v>
      </c>
      <c r="J75" s="2">
        <f>0.8/2</f>
        <v>0.4</v>
      </c>
      <c r="K75" s="2">
        <f>J75*0.003</f>
        <v>1.2000000000000001E-3</v>
      </c>
      <c r="L75" s="10">
        <v>1.3643574828134668E-5</v>
      </c>
      <c r="M75" s="10">
        <v>3.6330263985400695E-6</v>
      </c>
      <c r="N75" s="6"/>
    </row>
    <row r="76" spans="1:14" s="7" customFormat="1" x14ac:dyDescent="0.25">
      <c r="A76" s="13">
        <v>44902</v>
      </c>
      <c r="B76" s="14" t="s">
        <v>101</v>
      </c>
      <c r="C76" s="14" t="s">
        <v>214</v>
      </c>
      <c r="D76" s="14" t="s">
        <v>102</v>
      </c>
      <c r="E76" s="4" t="s">
        <v>117</v>
      </c>
      <c r="F76" s="18" t="s">
        <v>118</v>
      </c>
      <c r="G76" s="9">
        <f>((((L76/13650)/0.3)*0.0001)/K76)*1000000000</f>
        <v>-0.99221146286190964</v>
      </c>
      <c r="H76" s="9">
        <f>((((M76/13650)/0.3)*0.0001)/K76)*1000000000</f>
        <v>5.1317861367038156E-2</v>
      </c>
      <c r="I76" s="9" t="b">
        <f>G76&gt;(3*H76)</f>
        <v>0</v>
      </c>
      <c r="J76" s="2">
        <f>0.8/2</f>
        <v>0.4</v>
      </c>
      <c r="K76" s="2">
        <f>J76*0.003</f>
        <v>1.2000000000000001E-3</v>
      </c>
      <c r="L76" s="10">
        <v>-4.8757271285034239E-5</v>
      </c>
      <c r="M76" s="10">
        <v>2.5217597075762549E-6</v>
      </c>
      <c r="N76" s="6"/>
    </row>
    <row r="77" spans="1:14" s="7" customFormat="1" x14ac:dyDescent="0.25">
      <c r="A77" s="13">
        <v>44902</v>
      </c>
      <c r="B77" s="14" t="s">
        <v>99</v>
      </c>
      <c r="C77" s="14" t="s">
        <v>191</v>
      </c>
      <c r="D77" s="14" t="s">
        <v>228</v>
      </c>
      <c r="E77" s="4" t="s">
        <v>24</v>
      </c>
      <c r="F77" s="2" t="s">
        <v>9</v>
      </c>
      <c r="G77" s="9">
        <f>((((L77/13650)/0.3)*0.0001)/K77)*1000000000</f>
        <v>16.162177716910659</v>
      </c>
      <c r="H77" s="9">
        <f>((((M77/13650)/0.3)*0.0001)/K77)*1000000000</f>
        <v>0.30748746812105271</v>
      </c>
      <c r="I77" s="9" t="b">
        <f>G77&gt;(3*H77)</f>
        <v>1</v>
      </c>
      <c r="J77" s="2">
        <f>0.8/2</f>
        <v>0.4</v>
      </c>
      <c r="K77" s="2">
        <f>J77*0.003</f>
        <v>1.2000000000000001E-3</v>
      </c>
      <c r="L77" s="10">
        <v>7.9420941300898979E-4</v>
      </c>
      <c r="M77" s="10">
        <v>1.5109934183468531E-5</v>
      </c>
      <c r="N77" s="6"/>
    </row>
    <row r="78" spans="1:14" s="7" customFormat="1" x14ac:dyDescent="0.25">
      <c r="A78" s="13">
        <v>44902</v>
      </c>
      <c r="B78" s="14" t="s">
        <v>99</v>
      </c>
      <c r="C78" s="14" t="s">
        <v>193</v>
      </c>
      <c r="D78" s="14" t="s">
        <v>123</v>
      </c>
      <c r="E78" s="4" t="s">
        <v>124</v>
      </c>
      <c r="F78" s="18" t="s">
        <v>138</v>
      </c>
      <c r="G78" s="9">
        <f>((((L78/13650)/0.3)*0.0001)/K78)*1000000000</f>
        <v>-9.8467840403326248E-2</v>
      </c>
      <c r="H78" s="9">
        <f>((((M78/13650)/0.3)*0.0001)/K78)*1000000000</f>
        <v>0.11453858335819792</v>
      </c>
      <c r="I78" s="9" t="b">
        <f>G78&gt;(3*H78)</f>
        <v>0</v>
      </c>
      <c r="J78" s="2">
        <f>0.8/2</f>
        <v>0.4</v>
      </c>
      <c r="K78" s="2">
        <f>J78*0.003</f>
        <v>1.2000000000000001E-3</v>
      </c>
      <c r="L78" s="10">
        <v>-4.8387096774194518E-6</v>
      </c>
      <c r="M78" s="10">
        <v>5.6284259862218458E-6</v>
      </c>
      <c r="N78" s="6"/>
    </row>
    <row r="79" spans="1:14" s="7" customFormat="1" x14ac:dyDescent="0.25">
      <c r="A79" s="13">
        <v>44902</v>
      </c>
      <c r="B79" s="14" t="s">
        <v>99</v>
      </c>
      <c r="C79" s="14" t="s">
        <v>194</v>
      </c>
      <c r="D79" s="14" t="s">
        <v>102</v>
      </c>
      <c r="E79" s="4" t="s">
        <v>125</v>
      </c>
      <c r="F79" s="18" t="s">
        <v>139</v>
      </c>
      <c r="G79" s="9">
        <f>((((L79/13650)/0.3)*0.0001)/K79)*1000000000</f>
        <v>-1.1019788915082396</v>
      </c>
      <c r="H79" s="9">
        <f>((((M79/13650)/0.3)*0.0001)/K79)*1000000000</f>
        <v>6.3850531387157433E-2</v>
      </c>
      <c r="I79" s="9" t="b">
        <f>G79&gt;(3*H79)</f>
        <v>0</v>
      </c>
      <c r="J79" s="2">
        <f>0.8/2</f>
        <v>0.4</v>
      </c>
      <c r="K79" s="2">
        <f>J79*0.003</f>
        <v>1.2000000000000001E-3</v>
      </c>
      <c r="L79" s="10">
        <v>-5.4151242728714898E-5</v>
      </c>
      <c r="M79" s="10">
        <v>3.1376151123649166E-6</v>
      </c>
      <c r="N79" s="6"/>
    </row>
    <row r="80" spans="1:14" s="7" customFormat="1" x14ac:dyDescent="0.25">
      <c r="A80" s="13">
        <v>44902</v>
      </c>
      <c r="B80" s="14" t="s">
        <v>99</v>
      </c>
      <c r="C80" s="14" t="s">
        <v>192</v>
      </c>
      <c r="D80" s="14" t="s">
        <v>228</v>
      </c>
      <c r="E80" s="4" t="s">
        <v>122</v>
      </c>
      <c r="F80" s="2" t="s">
        <v>9</v>
      </c>
      <c r="G80" s="9">
        <f>((((L80/13650)/0.3)*0.0001)/K80)*1000000000</f>
        <v>11.749419470202128</v>
      </c>
      <c r="H80" s="9">
        <f>((((M80/13650)/0.3)*0.0001)/K80)*1000000000</f>
        <v>0.33392214437117579</v>
      </c>
      <c r="I80" s="9" t="b">
        <f>G80&gt;(3*H80)</f>
        <v>1</v>
      </c>
      <c r="J80" s="2">
        <f>0.8/2</f>
        <v>0.4</v>
      </c>
      <c r="K80" s="2">
        <f>J80*0.003</f>
        <v>1.2000000000000001E-3</v>
      </c>
      <c r="L80" s="10">
        <v>5.7736647276573254E-4</v>
      </c>
      <c r="M80" s="10">
        <v>1.6408934174399579E-5</v>
      </c>
      <c r="N80" s="6"/>
    </row>
    <row r="81" spans="1:14" s="7" customFormat="1" x14ac:dyDescent="0.25">
      <c r="A81" s="13">
        <v>44902</v>
      </c>
      <c r="B81" s="14" t="s">
        <v>99</v>
      </c>
      <c r="C81" s="14" t="s">
        <v>195</v>
      </c>
      <c r="D81" s="14" t="s">
        <v>123</v>
      </c>
      <c r="E81" s="4" t="s">
        <v>126</v>
      </c>
      <c r="F81" s="18" t="s">
        <v>138</v>
      </c>
      <c r="G81" s="9">
        <f>((((L81/13650)/0.3)*0.0001)/K81)*1000000000</f>
        <v>4.5467390787327249</v>
      </c>
      <c r="H81" s="9">
        <f>((((M81/13650)/0.3)*0.0001)/K81)*1000000000</f>
        <v>0.14934311886561749</v>
      </c>
      <c r="I81" s="9" t="b">
        <f>G81&gt;(3*H81)</f>
        <v>1</v>
      </c>
      <c r="J81" s="2">
        <f>0.8/2</f>
        <v>0.4</v>
      </c>
      <c r="K81" s="2">
        <f>J81*0.003</f>
        <v>1.2000000000000001E-3</v>
      </c>
      <c r="L81" s="10">
        <v>2.2342675832892609E-4</v>
      </c>
      <c r="M81" s="10">
        <v>7.3387208610564436E-6</v>
      </c>
      <c r="N81" s="6"/>
    </row>
    <row r="82" spans="1:14" s="7" customFormat="1" x14ac:dyDescent="0.25">
      <c r="A82" s="13">
        <v>44902</v>
      </c>
      <c r="B82" s="14" t="s">
        <v>99</v>
      </c>
      <c r="C82" s="14" t="s">
        <v>196</v>
      </c>
      <c r="D82" s="14" t="s">
        <v>102</v>
      </c>
      <c r="E82" s="4" t="s">
        <v>127</v>
      </c>
      <c r="F82" s="18" t="s">
        <v>139</v>
      </c>
      <c r="G82" s="9">
        <f>((((L82/13650)/0.3)*0.0001)/K82)*1000000000</f>
        <v>2.1592975056750507</v>
      </c>
      <c r="H82" s="9">
        <f>((((M82/13650)/0.3)*0.0001)/K82)*1000000000</f>
        <v>8.0284344940113564E-2</v>
      </c>
      <c r="I82" s="9" t="b">
        <f>G82&gt;(3*H82)</f>
        <v>1</v>
      </c>
      <c r="J82" s="2">
        <f>0.8/2</f>
        <v>0.4</v>
      </c>
      <c r="K82" s="2">
        <f>J82*0.003</f>
        <v>1.2000000000000001E-3</v>
      </c>
      <c r="L82" s="10">
        <v>1.0610787942887199E-4</v>
      </c>
      <c r="M82" s="10">
        <v>3.9451727103571805E-6</v>
      </c>
      <c r="N82" s="6"/>
    </row>
    <row r="83" spans="1:14" s="7" customFormat="1" x14ac:dyDescent="0.25">
      <c r="A83" s="13">
        <v>44902</v>
      </c>
      <c r="B83" s="14" t="s">
        <v>99</v>
      </c>
      <c r="C83" s="14" t="s">
        <v>198</v>
      </c>
      <c r="D83" s="14" t="s">
        <v>128</v>
      </c>
      <c r="E83" s="4">
        <v>1021</v>
      </c>
      <c r="F83" s="18" t="s">
        <v>93</v>
      </c>
      <c r="G83" s="9">
        <f>((((L83/13650)/0.3)*0.0001)/K83)*1000000000</f>
        <v>-1.10628349655321</v>
      </c>
      <c r="H83" s="9">
        <f>((((M83/13650)/0.3)*0.0001)/K83)*1000000000</f>
        <v>7.0010978911677235E-2</v>
      </c>
      <c r="I83" s="9" t="b">
        <f>G83&gt;(3*H83)</f>
        <v>0</v>
      </c>
      <c r="J83" s="2">
        <f>0.8/2</f>
        <v>0.4</v>
      </c>
      <c r="K83" s="2">
        <f>J83*0.003</f>
        <v>1.2000000000000001E-3</v>
      </c>
      <c r="L83" s="10">
        <v>-5.4362771020624752E-5</v>
      </c>
      <c r="M83" s="10">
        <v>3.4403395037198198E-6</v>
      </c>
      <c r="N83" s="6"/>
    </row>
    <row r="84" spans="1:14" s="7" customFormat="1" x14ac:dyDescent="0.25">
      <c r="A84" s="13">
        <v>44902</v>
      </c>
      <c r="B84" s="14" t="s">
        <v>99</v>
      </c>
      <c r="C84" s="14" t="s">
        <v>199</v>
      </c>
      <c r="D84" s="14" t="s">
        <v>102</v>
      </c>
      <c r="E84" s="4" t="s">
        <v>129</v>
      </c>
      <c r="F84" s="18" t="s">
        <v>139</v>
      </c>
      <c r="G84" s="9">
        <f>((((L84/13650)/0.3)*0.0001)/K84)*1000000000</f>
        <v>-0.35459184057811755</v>
      </c>
      <c r="H84" s="9">
        <f>((((M84/13650)/0.3)*0.0001)/K84)*1000000000</f>
        <v>5.9396013638331066E-2</v>
      </c>
      <c r="I84" s="9" t="b">
        <f>G84&gt;(3*H84)</f>
        <v>0</v>
      </c>
      <c r="J84" s="2">
        <f>0.8/2</f>
        <v>0.4</v>
      </c>
      <c r="K84" s="2">
        <f>J84*0.003</f>
        <v>1.2000000000000001E-3</v>
      </c>
      <c r="L84" s="10">
        <v>-1.7424643046008699E-5</v>
      </c>
      <c r="M84" s="10">
        <v>2.9187201101875886E-6</v>
      </c>
      <c r="N84" s="6"/>
    </row>
    <row r="85" spans="1:14" s="7" customFormat="1" x14ac:dyDescent="0.25">
      <c r="A85" s="13">
        <v>44902</v>
      </c>
      <c r="B85" s="14" t="s">
        <v>99</v>
      </c>
      <c r="C85" s="14" t="s">
        <v>200</v>
      </c>
      <c r="D85" s="14" t="s">
        <v>128</v>
      </c>
      <c r="E85" s="4">
        <v>1525</v>
      </c>
      <c r="F85" s="18" t="s">
        <v>141</v>
      </c>
      <c r="G85" s="9">
        <f>((((L85/13650)/0.3)*0.0001)/K85)*1000000000</f>
        <v>1.2112082445239489</v>
      </c>
      <c r="H85" s="9">
        <f>((((M85/13650)/0.3)*0.0001)/K85)*1000000000</f>
        <v>5.331920927666943E-2</v>
      </c>
      <c r="I85" s="9" t="b">
        <f>G85&gt;(3*H85)</f>
        <v>1</v>
      </c>
      <c r="J85" s="2">
        <f>0.8/2</f>
        <v>0.4</v>
      </c>
      <c r="K85" s="2">
        <f>J85*0.003</f>
        <v>1.2000000000000001E-3</v>
      </c>
      <c r="L85" s="10">
        <v>5.9518773135906853E-5</v>
      </c>
      <c r="M85" s="10">
        <v>2.6201059438555357E-6</v>
      </c>
      <c r="N85" s="6"/>
    </row>
    <row r="86" spans="1:14" s="7" customFormat="1" x14ac:dyDescent="0.25">
      <c r="A86" s="13">
        <v>44902</v>
      </c>
      <c r="B86" s="14" t="s">
        <v>99</v>
      </c>
      <c r="C86" s="14" t="s">
        <v>201</v>
      </c>
      <c r="D86" s="14" t="s">
        <v>128</v>
      </c>
      <c r="E86" s="4">
        <v>2226</v>
      </c>
      <c r="F86" s="18" t="s">
        <v>93</v>
      </c>
      <c r="G86" s="9">
        <f>((((L86/13650)/0.3)*0.0001)/K86)*1000000000</f>
        <v>-0.8625352358826619</v>
      </c>
      <c r="H86" s="9">
        <f>((((M86/13650)/0.3)*0.0001)/K86)*1000000000</f>
        <v>9.3923101169043177E-2</v>
      </c>
      <c r="I86" s="9" t="b">
        <f>G86&gt;(3*H86)</f>
        <v>0</v>
      </c>
      <c r="J86" s="2">
        <f>0.8/2</f>
        <v>0.4</v>
      </c>
      <c r="K86" s="2">
        <f>J86*0.003</f>
        <v>1.2000000000000001E-3</v>
      </c>
      <c r="L86" s="10">
        <v>-4.2384981491274003E-5</v>
      </c>
      <c r="M86" s="10">
        <v>4.6153811914467819E-6</v>
      </c>
      <c r="N86" s="6"/>
    </row>
    <row r="87" spans="1:14" s="7" customFormat="1" x14ac:dyDescent="0.25">
      <c r="A87" s="13">
        <v>44902</v>
      </c>
      <c r="B87" s="14" t="s">
        <v>99</v>
      </c>
      <c r="C87" s="14" t="s">
        <v>202</v>
      </c>
      <c r="D87" s="14" t="s">
        <v>102</v>
      </c>
      <c r="E87" s="4" t="s">
        <v>134</v>
      </c>
      <c r="F87" s="18" t="s">
        <v>139</v>
      </c>
      <c r="G87" s="9">
        <f>((((L87/13650)/0.3)*0.0001)/K87)*1000000000</f>
        <v>-1.5405105304629223</v>
      </c>
      <c r="H87" s="9">
        <f>((((M87/13650)/0.3)*0.0001)/K87)*1000000000</f>
        <v>6.8525638525418334E-2</v>
      </c>
      <c r="I87" s="9" t="b">
        <f>G87&gt;(3*H87)</f>
        <v>0</v>
      </c>
      <c r="J87" s="2">
        <f>0.8/2</f>
        <v>0.4</v>
      </c>
      <c r="K87" s="2">
        <f>J87*0.003</f>
        <v>1.2000000000000001E-3</v>
      </c>
      <c r="L87" s="10">
        <v>-7.5700687466947989E-5</v>
      </c>
      <c r="M87" s="10">
        <v>3.3673498771390569E-6</v>
      </c>
      <c r="N87" s="6"/>
    </row>
    <row r="88" spans="1:14" s="7" customFormat="1" x14ac:dyDescent="0.25">
      <c r="A88" s="13">
        <v>44902</v>
      </c>
      <c r="B88" s="14" t="s">
        <v>99</v>
      </c>
      <c r="C88" s="14" t="s">
        <v>204</v>
      </c>
      <c r="D88" s="14" t="s">
        <v>128</v>
      </c>
      <c r="E88" s="4">
        <v>1699</v>
      </c>
      <c r="F88" s="18" t="s">
        <v>93</v>
      </c>
      <c r="G88" s="9">
        <f>((((L88/13650)/0.3)*0.0001)/K88)*1000000000</f>
        <v>1.8681985895100424</v>
      </c>
      <c r="H88" s="9">
        <f>((((M88/13650)/0.3)*0.0001)/K88)*1000000000</f>
        <v>6.1836691952553105E-2</v>
      </c>
      <c r="I88" s="9" t="b">
        <f>G88&gt;(3*H88)</f>
        <v>1</v>
      </c>
      <c r="J88" s="2">
        <f>0.8/2</f>
        <v>0.4</v>
      </c>
      <c r="K88" s="2">
        <f>J88*0.003</f>
        <v>1.2000000000000001E-3</v>
      </c>
      <c r="L88" s="10">
        <v>9.1803278688523473E-5</v>
      </c>
      <c r="M88" s="10">
        <v>3.0386550425484598E-6</v>
      </c>
      <c r="N88" s="6"/>
    </row>
    <row r="89" spans="1:14" s="7" customFormat="1" x14ac:dyDescent="0.25">
      <c r="A89" s="13">
        <v>44902</v>
      </c>
      <c r="B89" s="14" t="s">
        <v>99</v>
      </c>
      <c r="C89" s="14" t="s">
        <v>205</v>
      </c>
      <c r="D89" s="14" t="s">
        <v>102</v>
      </c>
      <c r="E89" s="4" t="s">
        <v>135</v>
      </c>
      <c r="F89" s="18" t="s">
        <v>139</v>
      </c>
      <c r="G89" s="9">
        <f>((((L89/13650)/0.3)*0.0001)/K89)*1000000000</f>
        <v>-2.3024256234198019</v>
      </c>
      <c r="H89" s="9">
        <f>((((M89/13650)/0.3)*0.0001)/K89)*1000000000</f>
        <v>5.1684464546791313E-2</v>
      </c>
      <c r="I89" s="9" t="b">
        <f>G89&gt;(3*H89)</f>
        <v>0</v>
      </c>
      <c r="J89" s="2">
        <f>0.8/2</f>
        <v>0.4</v>
      </c>
      <c r="K89" s="2">
        <f>J89*0.003</f>
        <v>1.2000000000000001E-3</v>
      </c>
      <c r="L89" s="10">
        <v>-1.1314119513484904E-4</v>
      </c>
      <c r="M89" s="10">
        <v>2.5397745878293254E-6</v>
      </c>
      <c r="N89" s="6"/>
    </row>
    <row r="90" spans="1:14" s="7" customFormat="1" x14ac:dyDescent="0.25">
      <c r="A90" s="13">
        <v>44902</v>
      </c>
      <c r="B90" s="14" t="s">
        <v>99</v>
      </c>
      <c r="C90" s="14" t="s">
        <v>207</v>
      </c>
      <c r="D90" s="14" t="s">
        <v>128</v>
      </c>
      <c r="E90" s="4">
        <v>1700</v>
      </c>
      <c r="F90" s="18" t="s">
        <v>93</v>
      </c>
      <c r="G90" s="9">
        <f>((((L90/13650)/0.3)*0.0001)/K90)*1000000000</f>
        <v>2.2071862368002053</v>
      </c>
      <c r="H90" s="9">
        <f>((((M90/13650)/0.3)*0.0001)/K90)*1000000000</f>
        <v>5.6159970796824707E-2</v>
      </c>
      <c r="I90" s="9" t="b">
        <f>G90&gt;(3*H90)</f>
        <v>1</v>
      </c>
      <c r="J90" s="2">
        <f>0.8/2</f>
        <v>0.4</v>
      </c>
      <c r="K90" s="2">
        <f>J90*0.003</f>
        <v>1.2000000000000001E-3</v>
      </c>
      <c r="L90" s="10">
        <v>1.0846113167636209E-4</v>
      </c>
      <c r="M90" s="10">
        <v>2.7597009649559662E-6</v>
      </c>
      <c r="N90" s="6"/>
    </row>
    <row r="91" spans="1:14" s="7" customFormat="1" x14ac:dyDescent="0.25">
      <c r="A91" s="13">
        <v>44902</v>
      </c>
      <c r="B91" s="14" t="s">
        <v>99</v>
      </c>
      <c r="C91" s="14" t="s">
        <v>209</v>
      </c>
      <c r="D91" s="14" t="s">
        <v>102</v>
      </c>
      <c r="E91" s="4" t="s">
        <v>130</v>
      </c>
      <c r="F91" s="18" t="s">
        <v>140</v>
      </c>
      <c r="G91" s="9">
        <f>((((L91/13650)/0.3)*0.0001)/K91)*1000000000</f>
        <v>1.4484995976270778</v>
      </c>
      <c r="H91" s="9">
        <f>((((M91/13650)/0.3)*0.0001)/K91)*1000000000</f>
        <v>5.8699462318863499E-2</v>
      </c>
      <c r="I91" s="9" t="b">
        <f>G91&gt;(3*H91)</f>
        <v>1</v>
      </c>
      <c r="J91" s="2">
        <f>0.8/2</f>
        <v>0.4</v>
      </c>
      <c r="K91" s="2">
        <f>J91*0.003</f>
        <v>1.2000000000000001E-3</v>
      </c>
      <c r="L91" s="10">
        <v>7.1179270227394596E-5</v>
      </c>
      <c r="M91" s="10">
        <v>2.884491578348952E-6</v>
      </c>
      <c r="N91" s="6"/>
    </row>
    <row r="92" spans="1:14" s="7" customFormat="1" x14ac:dyDescent="0.25">
      <c r="A92" s="13">
        <v>44902</v>
      </c>
      <c r="B92" s="14" t="s">
        <v>99</v>
      </c>
      <c r="C92" s="14" t="s">
        <v>210</v>
      </c>
      <c r="D92" s="14" t="s">
        <v>102</v>
      </c>
      <c r="E92" s="4" t="s">
        <v>132</v>
      </c>
      <c r="F92" s="18" t="s">
        <v>9</v>
      </c>
      <c r="G92" s="9">
        <f>((((L92/13650)/0.3)*0.0001)/K92)*1000000000</f>
        <v>18.337617491504307</v>
      </c>
      <c r="H92" s="9">
        <f>((((M92/13650)/0.3)*0.0001)/K92)*1000000000</f>
        <v>0.57343013949363353</v>
      </c>
      <c r="I92" s="9" t="b">
        <f>G92&gt;(3*H92)</f>
        <v>1</v>
      </c>
      <c r="J92" s="2">
        <f>0.8/2</f>
        <v>0.4</v>
      </c>
      <c r="K92" s="2">
        <f>J92*0.003</f>
        <v>1.2000000000000001E-3</v>
      </c>
      <c r="L92" s="10">
        <v>9.0111052353252159E-4</v>
      </c>
      <c r="M92" s="10">
        <v>2.8178357054717149E-5</v>
      </c>
      <c r="N92" s="6"/>
    </row>
    <row r="93" spans="1:14" s="7" customFormat="1" x14ac:dyDescent="0.25">
      <c r="A93" s="13">
        <v>44902</v>
      </c>
      <c r="B93" s="14" t="s">
        <v>99</v>
      </c>
      <c r="C93" s="14" t="s">
        <v>211</v>
      </c>
      <c r="D93" s="14" t="s">
        <v>102</v>
      </c>
      <c r="E93" s="4" t="s">
        <v>137</v>
      </c>
      <c r="F93" s="18" t="s">
        <v>139</v>
      </c>
      <c r="G93" s="9">
        <f>((((L93/13650)/0.3)*0.0001)/K93)*1000000000</f>
        <v>-1.2908434378555829</v>
      </c>
      <c r="H93" s="9">
        <f>((((M93/13650)/0.3)*0.0001)/K93)*1000000000</f>
        <v>5.6666365374872255E-2</v>
      </c>
      <c r="I93" s="9" t="b">
        <f>G93&gt;(3*H93)</f>
        <v>0</v>
      </c>
      <c r="J93" s="2">
        <f>0.8/2</f>
        <v>0.4</v>
      </c>
      <c r="K93" s="2">
        <f>J93*0.003</f>
        <v>1.2000000000000001E-3</v>
      </c>
      <c r="L93" s="10">
        <v>-6.3432046536223346E-5</v>
      </c>
      <c r="M93" s="10">
        <v>2.7845851945212228E-6</v>
      </c>
      <c r="N93" s="6"/>
    </row>
    <row r="94" spans="1:14" s="7" customFormat="1" x14ac:dyDescent="0.25">
      <c r="A94" s="13">
        <v>44902</v>
      </c>
      <c r="B94" s="14" t="s">
        <v>99</v>
      </c>
      <c r="C94" s="14" t="s">
        <v>212</v>
      </c>
      <c r="D94" s="14" t="s">
        <v>102</v>
      </c>
      <c r="E94" s="4" t="s">
        <v>131</v>
      </c>
      <c r="F94" s="18" t="s">
        <v>140</v>
      </c>
      <c r="G94" s="9">
        <f>((((L94/13650)/0.3)*0.0001)/K94)*1000000000</f>
        <v>1.6126126649659156</v>
      </c>
      <c r="H94" s="9">
        <f>((((M94/13650)/0.3)*0.0001)/K94)*1000000000</f>
        <v>0.14447854176771352</v>
      </c>
      <c r="I94" s="9" t="b">
        <f>G94&gt;(3*H94)</f>
        <v>1</v>
      </c>
      <c r="J94" s="2">
        <f>0.8/2</f>
        <v>0.4</v>
      </c>
      <c r="K94" s="2">
        <f>J94*0.003</f>
        <v>1.2000000000000001E-3</v>
      </c>
      <c r="L94" s="10">
        <v>7.9243786356425085E-5</v>
      </c>
      <c r="M94" s="10">
        <v>7.0996755424654425E-6</v>
      </c>
      <c r="N94" s="6"/>
    </row>
    <row r="95" spans="1:14" s="7" customFormat="1" x14ac:dyDescent="0.25">
      <c r="A95" s="13">
        <v>44902</v>
      </c>
      <c r="B95" s="14" t="s">
        <v>99</v>
      </c>
      <c r="C95" s="14" t="s">
        <v>213</v>
      </c>
      <c r="D95" s="14" t="s">
        <v>102</v>
      </c>
      <c r="E95" s="4" t="s">
        <v>133</v>
      </c>
      <c r="F95" s="18" t="s">
        <v>139</v>
      </c>
      <c r="G95" s="9">
        <f>((((L95/13650)/0.3)*0.0001)/K95)*1000000000</f>
        <v>-0.23083444553563909</v>
      </c>
      <c r="H95" s="9">
        <f>((((M95/13650)/0.3)*0.0001)/K95)*1000000000</f>
        <v>5.5766390385270814E-2</v>
      </c>
      <c r="I95" s="9" t="b">
        <f>G95&gt;(3*H95)</f>
        <v>0</v>
      </c>
      <c r="J95" s="2">
        <f>0.8/2</f>
        <v>0.4</v>
      </c>
      <c r="K95" s="2">
        <f>J95*0.003</f>
        <v>1.2000000000000001E-3</v>
      </c>
      <c r="L95" s="10">
        <v>-1.1343204653621306E-5</v>
      </c>
      <c r="M95" s="10">
        <v>2.7403604235322083E-6</v>
      </c>
      <c r="N95" s="6"/>
    </row>
    <row r="96" spans="1:14" s="7" customFormat="1" x14ac:dyDescent="0.25">
      <c r="A96" s="13">
        <v>44902</v>
      </c>
      <c r="B96" s="14" t="s">
        <v>99</v>
      </c>
      <c r="C96" s="14" t="s">
        <v>214</v>
      </c>
      <c r="D96" s="14" t="s">
        <v>102</v>
      </c>
      <c r="E96" s="4" t="s">
        <v>315</v>
      </c>
      <c r="F96" s="18" t="s">
        <v>9</v>
      </c>
      <c r="G96" s="9">
        <f>((((L96/13650)/0.3)*0.0001)/K96)*1000000000</f>
        <v>8.550021770539983</v>
      </c>
      <c r="H96" s="9">
        <f>((((M96/13650)/0.3)*0.0001)/K96)*1000000000</f>
        <v>0.20671359817577464</v>
      </c>
      <c r="I96" s="9" t="b">
        <f>G96&gt;(3*H96)</f>
        <v>1</v>
      </c>
      <c r="J96" s="2">
        <f>0.8/2</f>
        <v>0.4</v>
      </c>
      <c r="K96" s="2">
        <f>J96*0.003</f>
        <v>1.2000000000000001E-3</v>
      </c>
      <c r="L96" s="10">
        <v>4.2014806980433475E-4</v>
      </c>
      <c r="M96" s="10">
        <v>1.0157906214357564E-5</v>
      </c>
      <c r="N96" s="6"/>
    </row>
    <row r="97" spans="1:14" s="7" customFormat="1" x14ac:dyDescent="0.25">
      <c r="A97" s="13">
        <v>44903</v>
      </c>
      <c r="B97" s="14" t="s">
        <v>101</v>
      </c>
      <c r="C97" s="14" t="s">
        <v>191</v>
      </c>
      <c r="D97" s="14" t="s">
        <v>228</v>
      </c>
      <c r="E97" s="4" t="s">
        <v>24</v>
      </c>
      <c r="F97" s="2" t="s">
        <v>9</v>
      </c>
      <c r="G97" s="9">
        <f>((((L97/13650)/0.3)*0.0001)/K97)*1000000000</f>
        <v>16.141730842947137</v>
      </c>
      <c r="H97" s="9">
        <f>((((M97/13650)/0.3)*0.0001)/K97)*1000000000</f>
        <v>0.34759922205867994</v>
      </c>
      <c r="I97" s="9" t="b">
        <f>G97&gt;(3*H97)</f>
        <v>1</v>
      </c>
      <c r="J97" s="2">
        <f>0.8/2</f>
        <v>0.4</v>
      </c>
      <c r="K97" s="2">
        <f>J97*0.003</f>
        <v>1.2000000000000001E-3</v>
      </c>
      <c r="L97" s="10">
        <v>7.9320465362242229E-4</v>
      </c>
      <c r="M97" s="10">
        <v>1.7081025771963534E-5</v>
      </c>
      <c r="N97" s="6"/>
    </row>
    <row r="98" spans="1:14" s="7" customFormat="1" x14ac:dyDescent="0.25">
      <c r="A98" s="13">
        <v>44903</v>
      </c>
      <c r="B98" s="14" t="s">
        <v>101</v>
      </c>
      <c r="C98" s="14" t="s">
        <v>193</v>
      </c>
      <c r="D98" s="14" t="s">
        <v>128</v>
      </c>
      <c r="E98" s="4" t="s">
        <v>142</v>
      </c>
      <c r="F98" s="18" t="s">
        <v>97</v>
      </c>
      <c r="G98" s="9">
        <f>((((L98/13650)/0.3)*0.0001)/K98)*1000000000</f>
        <v>-0.12321931941184838</v>
      </c>
      <c r="H98" s="9">
        <f>((((M98/13650)/0.3)*0.0001)/K98)*1000000000</f>
        <v>5.098568884215865E-2</v>
      </c>
      <c r="I98" s="9" t="b">
        <f>G98&gt;(3*H98)</f>
        <v>0</v>
      </c>
      <c r="J98" s="2">
        <f>0.8/2</f>
        <v>0.4</v>
      </c>
      <c r="K98" s="2">
        <f>J98*0.003</f>
        <v>1.2000000000000001E-3</v>
      </c>
      <c r="L98" s="10">
        <v>-6.0549973558982296E-6</v>
      </c>
      <c r="M98" s="10">
        <v>2.505436749703676E-6</v>
      </c>
      <c r="N98" s="6"/>
    </row>
    <row r="99" spans="1:14" s="7" customFormat="1" x14ac:dyDescent="0.25">
      <c r="A99" s="13">
        <v>44903</v>
      </c>
      <c r="B99" s="14" t="s">
        <v>101</v>
      </c>
      <c r="C99" s="14" t="s">
        <v>194</v>
      </c>
      <c r="D99" s="14" t="s">
        <v>128</v>
      </c>
      <c r="E99" s="4">
        <v>1058</v>
      </c>
      <c r="F99" s="18" t="s">
        <v>9</v>
      </c>
      <c r="G99" s="9">
        <f>((((L99/13650)/0.3)*0.0001)/K99)*1000000000</f>
        <v>13.579414689938226</v>
      </c>
      <c r="H99" s="9">
        <f>((((M99/13650)/0.3)*0.0001)/K99)*1000000000</f>
        <v>0.47019903602640267</v>
      </c>
      <c r="I99" s="9" t="b">
        <f>G99&gt;(3*H99)</f>
        <v>1</v>
      </c>
      <c r="J99" s="2">
        <f>0.8/2</f>
        <v>0.4</v>
      </c>
      <c r="K99" s="2">
        <f>J99*0.003</f>
        <v>1.2000000000000001E-3</v>
      </c>
      <c r="L99" s="10">
        <v>6.6729243786356441E-4</v>
      </c>
      <c r="M99" s="10">
        <v>2.3105580630337426E-5</v>
      </c>
      <c r="N99" s="6"/>
    </row>
    <row r="100" spans="1:14" s="7" customFormat="1" x14ac:dyDescent="0.25">
      <c r="A100" s="13">
        <v>44903</v>
      </c>
      <c r="B100" s="14" t="s">
        <v>101</v>
      </c>
      <c r="C100" s="14" t="s">
        <v>192</v>
      </c>
      <c r="D100" s="14" t="s">
        <v>228</v>
      </c>
      <c r="E100" s="4" t="s">
        <v>122</v>
      </c>
      <c r="F100" s="2" t="s">
        <v>9</v>
      </c>
      <c r="G100" s="9">
        <f>((((L100/13650)/0.3)*0.0001)/K100)*1000000000</f>
        <v>11.712292251689394</v>
      </c>
      <c r="H100" s="9">
        <f>((((M100/13650)/0.3)*0.0001)/K100)*1000000000</f>
        <v>0.33369698221663679</v>
      </c>
      <c r="I100" s="9" t="b">
        <f>G100&gt;(3*H100)</f>
        <v>1</v>
      </c>
      <c r="J100" s="2">
        <f>0.8/2</f>
        <v>0.4</v>
      </c>
      <c r="K100" s="2">
        <f>J100*0.003</f>
        <v>1.2000000000000001E-3</v>
      </c>
      <c r="L100" s="10">
        <v>5.7554204124801679E-4</v>
      </c>
      <c r="M100" s="10">
        <v>1.6397869706125533E-5</v>
      </c>
      <c r="N100" s="6"/>
    </row>
    <row r="101" spans="1:14" s="7" customFormat="1" x14ac:dyDescent="0.25">
      <c r="A101" s="13">
        <v>44903</v>
      </c>
      <c r="B101" s="14" t="s">
        <v>101</v>
      </c>
      <c r="C101" s="14" t="s">
        <v>195</v>
      </c>
      <c r="D101" s="14" t="s">
        <v>128</v>
      </c>
      <c r="E101" s="4" t="s">
        <v>143</v>
      </c>
      <c r="F101" s="18" t="s">
        <v>97</v>
      </c>
      <c r="G101" s="9">
        <f>((((L101/13650)/0.3)*0.0001)/K101)*1000000000</f>
        <v>-1.171390647858171</v>
      </c>
      <c r="H101" s="9">
        <f>((((M101/13650)/0.3)*0.0001)/K101)*1000000000</f>
        <v>6.64866051153786E-2</v>
      </c>
      <c r="I101" s="9" t="b">
        <f>G101&gt;(3*H101)</f>
        <v>0</v>
      </c>
      <c r="J101" s="2">
        <f>0.8/2</f>
        <v>0.4</v>
      </c>
      <c r="K101" s="2">
        <f>J101*0.003</f>
        <v>1.2000000000000001E-3</v>
      </c>
      <c r="L101" s="10">
        <v>-5.756213643575053E-5</v>
      </c>
      <c r="M101" s="10">
        <v>3.267151775369704E-6</v>
      </c>
      <c r="N101" s="6"/>
    </row>
    <row r="102" spans="1:14" s="7" customFormat="1" x14ac:dyDescent="0.25">
      <c r="A102" s="13">
        <v>44903</v>
      </c>
      <c r="B102" s="14" t="s">
        <v>101</v>
      </c>
      <c r="C102" s="14" t="s">
        <v>196</v>
      </c>
      <c r="D102" s="14" t="s">
        <v>128</v>
      </c>
      <c r="E102" s="4" t="s">
        <v>144</v>
      </c>
      <c r="F102" s="18" t="s">
        <v>47</v>
      </c>
      <c r="G102" s="9">
        <f>((((L102/13650)/0.3)*0.0001)/K102)*1000000000</f>
        <v>-2.0220882198671752</v>
      </c>
      <c r="H102" s="9">
        <f>((((M102/13650)/0.3)*0.0001)/K102)*1000000000</f>
        <v>6.6412202431586631E-2</v>
      </c>
      <c r="I102" s="9" t="b">
        <f>G102&gt;(3*H102)</f>
        <v>0</v>
      </c>
      <c r="J102" s="2">
        <f>0.8/2</f>
        <v>0.4</v>
      </c>
      <c r="K102" s="2">
        <f>J102*0.003</f>
        <v>1.2000000000000001E-3</v>
      </c>
      <c r="L102" s="10">
        <v>-9.9365415124273018E-5</v>
      </c>
      <c r="M102" s="10">
        <v>3.2634956274881664E-6</v>
      </c>
      <c r="N102" s="6"/>
    </row>
    <row r="103" spans="1:14" s="7" customFormat="1" x14ac:dyDescent="0.25">
      <c r="A103" s="13">
        <v>44903</v>
      </c>
      <c r="B103" s="14" t="s">
        <v>101</v>
      </c>
      <c r="C103" s="14" t="s">
        <v>197</v>
      </c>
      <c r="D103" s="14" t="s">
        <v>102</v>
      </c>
      <c r="E103" s="4" t="s">
        <v>145</v>
      </c>
      <c r="F103" s="18" t="s">
        <v>118</v>
      </c>
      <c r="G103" s="9">
        <f>((((L103/13650)/0.3)*0.0001)/K103)*1000000000</f>
        <v>0.6747468407965318</v>
      </c>
      <c r="H103" s="9">
        <f>((((M103/13650)/0.3)*0.0001)/K103)*1000000000</f>
        <v>5.5698812639065655E-2</v>
      </c>
      <c r="I103" s="9" t="b">
        <f>G103&gt;(3*H103)</f>
        <v>1</v>
      </c>
      <c r="J103" s="2">
        <f>0.8/2</f>
        <v>0.4</v>
      </c>
      <c r="K103" s="2">
        <f>J103*0.003</f>
        <v>1.2000000000000001E-3</v>
      </c>
      <c r="L103" s="10">
        <v>3.3157059756741569E-5</v>
      </c>
      <c r="M103" s="10">
        <v>2.737039653083686E-6</v>
      </c>
      <c r="N103" s="6"/>
    </row>
    <row r="104" spans="1:14" s="7" customFormat="1" x14ac:dyDescent="0.25">
      <c r="A104" s="13">
        <v>44903</v>
      </c>
      <c r="B104" s="14" t="s">
        <v>101</v>
      </c>
      <c r="C104" s="14" t="s">
        <v>198</v>
      </c>
      <c r="D104" s="14" t="s">
        <v>128</v>
      </c>
      <c r="E104" s="4" t="s">
        <v>146</v>
      </c>
      <c r="F104" s="18" t="s">
        <v>47</v>
      </c>
      <c r="G104" s="9">
        <f>((((L104/13650)/0.3)*0.0001)/K104)*1000000000</f>
        <v>-5.0579109278236604E-2</v>
      </c>
      <c r="H104" s="9">
        <f>((((M104/13650)/0.3)*0.0001)/K104)*1000000000</f>
        <v>6.398749317918058E-2</v>
      </c>
      <c r="I104" s="9" t="b">
        <f>G104&gt;(3*H104)</f>
        <v>0</v>
      </c>
      <c r="J104" s="2">
        <f>0.8/2</f>
        <v>0.4</v>
      </c>
      <c r="K104" s="2">
        <f>J104*0.003</f>
        <v>1.2000000000000001E-3</v>
      </c>
      <c r="L104" s="10">
        <v>-2.4854574299325467E-6</v>
      </c>
      <c r="M104" s="10">
        <v>3.1443454148249333E-6</v>
      </c>
      <c r="N104" s="6"/>
    </row>
    <row r="105" spans="1:14" s="7" customFormat="1" x14ac:dyDescent="0.25">
      <c r="A105" s="13">
        <v>44903</v>
      </c>
      <c r="B105" s="14" t="s">
        <v>101</v>
      </c>
      <c r="C105" s="14" t="s">
        <v>199</v>
      </c>
      <c r="D105" s="14" t="s">
        <v>128</v>
      </c>
      <c r="E105" s="4">
        <v>1579</v>
      </c>
      <c r="F105" s="18" t="s">
        <v>97</v>
      </c>
      <c r="G105" s="9">
        <f>((((L105/13650)/0.3)*0.0001)/K105)*1000000000</f>
        <v>-1.1912994461910478</v>
      </c>
      <c r="H105" s="9">
        <f>((((M105/13650)/0.3)*0.0001)/K105)*1000000000</f>
        <v>5.1444883843080123E-2</v>
      </c>
      <c r="I105" s="9" t="b">
        <f>G105&gt;(3*H105)</f>
        <v>0</v>
      </c>
      <c r="J105" s="2">
        <f>0.8/2</f>
        <v>0.4</v>
      </c>
      <c r="K105" s="2">
        <f>J105*0.003</f>
        <v>1.2000000000000001E-3</v>
      </c>
      <c r="L105" s="10">
        <v>-5.8540454785828082E-5</v>
      </c>
      <c r="M105" s="10">
        <v>2.5280015920489573E-6</v>
      </c>
      <c r="N105" s="6"/>
    </row>
    <row r="106" spans="1:14" s="7" customFormat="1" x14ac:dyDescent="0.25">
      <c r="A106" s="13">
        <v>44903</v>
      </c>
      <c r="B106" s="14" t="s">
        <v>101</v>
      </c>
      <c r="C106" s="14" t="s">
        <v>200</v>
      </c>
      <c r="D106" s="14" t="s">
        <v>102</v>
      </c>
      <c r="E106" s="4" t="s">
        <v>147</v>
      </c>
      <c r="F106" s="18" t="s">
        <v>118</v>
      </c>
      <c r="G106" s="9">
        <f>((((L106/13650)/0.3)*0.0001)/K106)*1000000000</f>
        <v>0.18348379004117296</v>
      </c>
      <c r="H106" s="9">
        <f>((((M106/13650)/0.3)*0.0001)/K106)*1000000000</f>
        <v>0.13162520308545222</v>
      </c>
      <c r="I106" s="9" t="b">
        <f>G106&gt;(3*H106)</f>
        <v>0</v>
      </c>
      <c r="J106" s="2">
        <f>0.8/2</f>
        <v>0.4</v>
      </c>
      <c r="K106" s="2">
        <f>J106*0.003</f>
        <v>1.2000000000000001E-3</v>
      </c>
      <c r="L106" s="10">
        <v>9.0163934426232395E-6</v>
      </c>
      <c r="M106" s="10">
        <v>6.4680624796191217E-6</v>
      </c>
      <c r="N106" s="6"/>
    </row>
    <row r="107" spans="1:14" s="7" customFormat="1" x14ac:dyDescent="0.25">
      <c r="A107" s="13">
        <v>44903</v>
      </c>
      <c r="B107" s="14" t="s">
        <v>101</v>
      </c>
      <c r="C107" s="14" t="s">
        <v>201</v>
      </c>
      <c r="D107" s="14" t="s">
        <v>128</v>
      </c>
      <c r="E107" s="4">
        <v>1255</v>
      </c>
      <c r="F107" s="18" t="s">
        <v>9</v>
      </c>
      <c r="G107" s="9">
        <f>((((L107/13650)/0.3)*0.0001)/K107)*1000000000</f>
        <v>15.733331439307149</v>
      </c>
      <c r="H107" s="9">
        <f>((((M107/13650)/0.3)*0.0001)/K107)*1000000000</f>
        <v>0.28739092593006393</v>
      </c>
      <c r="I107" s="9" t="b">
        <f>G107&gt;(3*H107)</f>
        <v>1</v>
      </c>
      <c r="J107" s="2">
        <f>0.8/2</f>
        <v>0.4</v>
      </c>
      <c r="K107" s="2">
        <f>J107*0.003</f>
        <v>1.2000000000000001E-3</v>
      </c>
      <c r="L107" s="10">
        <v>7.7313590692755312E-4</v>
      </c>
      <c r="M107" s="10">
        <v>1.412239010020334E-5</v>
      </c>
      <c r="N107" s="6"/>
    </row>
    <row r="108" spans="1:14" s="7" customFormat="1" x14ac:dyDescent="0.25">
      <c r="A108" s="13">
        <v>44903</v>
      </c>
      <c r="B108" s="14" t="s">
        <v>101</v>
      </c>
      <c r="C108" s="14" t="s">
        <v>202</v>
      </c>
      <c r="D108" s="14" t="s">
        <v>128</v>
      </c>
      <c r="E108" s="4">
        <v>2008</v>
      </c>
      <c r="F108" s="18" t="s">
        <v>150</v>
      </c>
      <c r="G108" s="9">
        <f>((((L108/13650)/0.3)*0.0001)/K108)*1000000000</f>
        <v>-1.5679523876245294</v>
      </c>
      <c r="H108" s="9">
        <f>((((M108/13650)/0.3)*0.0001)/K108)*1000000000</f>
        <v>6.296782580111239E-2</v>
      </c>
      <c r="I108" s="9" t="b">
        <f>G108&gt;(3*H108)</f>
        <v>0</v>
      </c>
      <c r="J108" s="2">
        <f>0.8/2</f>
        <v>0.4</v>
      </c>
      <c r="K108" s="2">
        <f>J108*0.003</f>
        <v>1.2000000000000001E-3</v>
      </c>
      <c r="L108" s="10">
        <v>-7.7049180327869377E-5</v>
      </c>
      <c r="M108" s="10">
        <v>3.094238959866662E-6</v>
      </c>
      <c r="N108" s="6"/>
    </row>
    <row r="109" spans="1:14" s="7" customFormat="1" x14ac:dyDescent="0.25">
      <c r="A109" s="13">
        <v>44903</v>
      </c>
      <c r="B109" s="14" t="s">
        <v>101</v>
      </c>
      <c r="C109" s="14" t="s">
        <v>203</v>
      </c>
      <c r="D109" s="14" t="s">
        <v>128</v>
      </c>
      <c r="E109" s="4">
        <v>2110</v>
      </c>
      <c r="F109" s="18" t="s">
        <v>9</v>
      </c>
      <c r="G109" s="9">
        <f>((((L109/13650)/0.3)*0.0001)/K109)*1000000000</f>
        <v>33.890155518923343</v>
      </c>
      <c r="H109" s="9">
        <f>((((M109/13650)/0.3)*0.0001)/K109)*1000000000</f>
        <v>0.85710184516750565</v>
      </c>
      <c r="I109" s="9" t="b">
        <f>G109&gt;(3*H109)</f>
        <v>1</v>
      </c>
      <c r="J109" s="2">
        <f>0.8/2</f>
        <v>0.4</v>
      </c>
      <c r="K109" s="2">
        <f>J109*0.003</f>
        <v>1.2000000000000001E-3</v>
      </c>
      <c r="L109" s="10">
        <v>1.6653622421998933E-3</v>
      </c>
      <c r="M109" s="10">
        <v>4.2117984671531226E-5</v>
      </c>
      <c r="N109" s="6"/>
    </row>
    <row r="110" spans="1:14" s="7" customFormat="1" x14ac:dyDescent="0.25">
      <c r="A110" s="13">
        <v>44903</v>
      </c>
      <c r="B110" s="14" t="s">
        <v>101</v>
      </c>
      <c r="C110" s="14" t="s">
        <v>204</v>
      </c>
      <c r="D110" s="14" t="s">
        <v>128</v>
      </c>
      <c r="E110" s="4">
        <v>2144</v>
      </c>
      <c r="F110" s="18" t="s">
        <v>48</v>
      </c>
      <c r="G110" s="9">
        <f>((((L110/13650)/0.3)*0.0001)/K110)*1000000000</f>
        <v>-0.44767892467522685</v>
      </c>
      <c r="H110" s="9">
        <f>((((M110/13650)/0.3)*0.0001)/K110)*1000000000</f>
        <v>5.4701908793945972E-2</v>
      </c>
      <c r="I110" s="9" t="b">
        <f>G110&gt;(3*H110)</f>
        <v>0</v>
      </c>
      <c r="J110" s="2">
        <f>0.8/2</f>
        <v>0.4</v>
      </c>
      <c r="K110" s="2">
        <f>J110*0.003</f>
        <v>1.2000000000000001E-3</v>
      </c>
      <c r="L110" s="10">
        <v>-2.1998942358540646E-5</v>
      </c>
      <c r="M110" s="10">
        <v>2.6880517981345054E-6</v>
      </c>
      <c r="N110" s="6"/>
    </row>
    <row r="111" spans="1:14" s="7" customFormat="1" x14ac:dyDescent="0.25">
      <c r="A111" s="13">
        <v>44903</v>
      </c>
      <c r="B111" s="14" t="s">
        <v>101</v>
      </c>
      <c r="C111" s="14" t="s">
        <v>205</v>
      </c>
      <c r="D111" s="14" t="s">
        <v>128</v>
      </c>
      <c r="E111" s="4" t="s">
        <v>148</v>
      </c>
      <c r="F111" s="18" t="s">
        <v>97</v>
      </c>
      <c r="G111" s="9">
        <f>((((L111/13650)/0.3)*0.0001)/K111)*1000000000</f>
        <v>-0.78935695011849238</v>
      </c>
      <c r="H111" s="9">
        <f>((((M111/13650)/0.3)*0.0001)/K111)*1000000000</f>
        <v>6.0142816683929963E-2</v>
      </c>
      <c r="I111" s="9" t="b">
        <f>G111&gt;(3*H111)</f>
        <v>0</v>
      </c>
      <c r="J111" s="2">
        <f>0.8/2</f>
        <v>0.4</v>
      </c>
      <c r="K111" s="2">
        <f>J111*0.003</f>
        <v>1.2000000000000001E-3</v>
      </c>
      <c r="L111" s="10">
        <v>-3.8789000528822724E-5</v>
      </c>
      <c r="M111" s="10">
        <v>2.9554180118483178E-6</v>
      </c>
      <c r="N111" s="6"/>
    </row>
    <row r="112" spans="1:14" s="7" customFormat="1" x14ac:dyDescent="0.25">
      <c r="A112" s="13">
        <v>44903</v>
      </c>
      <c r="B112" s="14" t="s">
        <v>101</v>
      </c>
      <c r="C112" s="14" t="s">
        <v>206</v>
      </c>
      <c r="D112" s="14" t="s">
        <v>128</v>
      </c>
      <c r="E112" s="4">
        <v>1599</v>
      </c>
      <c r="F112" s="18" t="s">
        <v>97</v>
      </c>
      <c r="G112" s="9">
        <f>((((L112/13650)/0.3)*0.0001)/K112)*1000000000</f>
        <v>1.8014772113132345</v>
      </c>
      <c r="H112" s="9">
        <f>((((M112/13650)/0.3)*0.0001)/K112)*1000000000</f>
        <v>5.290051072097459E-2</v>
      </c>
      <c r="I112" s="9" t="b">
        <f>G112&gt;(3*H112)</f>
        <v>1</v>
      </c>
      <c r="J112" s="2">
        <f>0.8/2</f>
        <v>0.4</v>
      </c>
      <c r="K112" s="2">
        <f>J112*0.003</f>
        <v>1.2000000000000001E-3</v>
      </c>
      <c r="L112" s="10">
        <v>8.852459016393234E-5</v>
      </c>
      <c r="M112" s="10">
        <v>2.5995310968286913E-6</v>
      </c>
      <c r="N112" s="6"/>
    </row>
    <row r="113" spans="1:14" s="7" customFormat="1" x14ac:dyDescent="0.25">
      <c r="A113" s="13">
        <v>44903</v>
      </c>
      <c r="B113" s="14" t="s">
        <v>101</v>
      </c>
      <c r="C113" s="14" t="s">
        <v>207</v>
      </c>
      <c r="D113" s="14" t="s">
        <v>128</v>
      </c>
      <c r="E113" s="4">
        <v>1256</v>
      </c>
      <c r="F113" s="18" t="s">
        <v>9</v>
      </c>
      <c r="G113" s="9">
        <f>((((L113/13650)/0.3)*0.0001)/K113)*1000000000</f>
        <v>16.514617254966236</v>
      </c>
      <c r="H113" s="9">
        <f>((((M113/13650)/0.3)*0.0001)/K113)*1000000000</f>
        <v>0.59216284403670394</v>
      </c>
      <c r="I113" s="9" t="b">
        <f>G113&gt;(3*H113)</f>
        <v>1</v>
      </c>
      <c r="J113" s="2">
        <f>0.8/2</f>
        <v>0.4</v>
      </c>
      <c r="K113" s="2">
        <f>J113*0.003</f>
        <v>1.2000000000000001E-3</v>
      </c>
      <c r="L113" s="10">
        <v>8.1152829190904094E-4</v>
      </c>
      <c r="M113" s="10">
        <v>2.9098882155963635E-5</v>
      </c>
      <c r="N113" s="6"/>
    </row>
    <row r="114" spans="1:14" s="7" customFormat="1" x14ac:dyDescent="0.25">
      <c r="A114" s="13">
        <v>44903</v>
      </c>
      <c r="B114" s="14" t="s">
        <v>101</v>
      </c>
      <c r="C114" s="14" t="s">
        <v>208</v>
      </c>
      <c r="D114" s="14" t="s">
        <v>128</v>
      </c>
      <c r="E114" s="4" t="s">
        <v>149</v>
      </c>
      <c r="F114" s="18" t="s">
        <v>47</v>
      </c>
      <c r="G114" s="9">
        <f>((((L114/13650)/0.3)*0.0001)/K114)*1000000000</f>
        <v>-0.62954848782453643</v>
      </c>
      <c r="H114" s="9">
        <f>((((M114/13650)/0.3)*0.0001)/K114)*1000000000</f>
        <v>0.21023381781413969</v>
      </c>
      <c r="I114" s="9" t="b">
        <f>G114&gt;(3*H114)</f>
        <v>0</v>
      </c>
      <c r="J114" s="2">
        <f>0.8/2</f>
        <v>0.4</v>
      </c>
      <c r="K114" s="2">
        <f>J114*0.003</f>
        <v>1.2000000000000001E-3</v>
      </c>
      <c r="L114" s="10">
        <v>-3.0936012691697719E-5</v>
      </c>
      <c r="M114" s="10">
        <v>1.0330889807386826E-5</v>
      </c>
      <c r="N114" s="6"/>
    </row>
    <row r="115" spans="1:14" s="7" customFormat="1" x14ac:dyDescent="0.25">
      <c r="A115" s="13">
        <v>44903</v>
      </c>
      <c r="B115" s="14" t="s">
        <v>101</v>
      </c>
      <c r="C115" s="14" t="s">
        <v>209</v>
      </c>
      <c r="D115" s="14" t="s">
        <v>128</v>
      </c>
      <c r="E115" s="4">
        <v>1585</v>
      </c>
      <c r="F115" s="18" t="s">
        <v>97</v>
      </c>
      <c r="G115" s="9">
        <f>((((L115/13650)/0.3)*0.0001)/K115)*1000000000</f>
        <v>0.99974452169057515</v>
      </c>
      <c r="H115" s="9">
        <f>((((M115/13650)/0.3)*0.0001)/K115)*1000000000</f>
        <v>6.0297032996317973E-2</v>
      </c>
      <c r="I115" s="9" t="b">
        <f>G115&gt;(3*H115)</f>
        <v>1</v>
      </c>
      <c r="J115" s="2">
        <f>0.8/2</f>
        <v>0.4</v>
      </c>
      <c r="K115" s="2">
        <f>J115*0.003</f>
        <v>1.2000000000000001E-3</v>
      </c>
      <c r="L115" s="10">
        <v>4.9127445795874857E-5</v>
      </c>
      <c r="M115" s="10">
        <v>2.9629962014390654E-6</v>
      </c>
      <c r="N115" s="6"/>
    </row>
    <row r="116" spans="1:14" s="7" customFormat="1" x14ac:dyDescent="0.25">
      <c r="A116" s="13">
        <v>44903</v>
      </c>
      <c r="B116" s="14" t="s">
        <v>101</v>
      </c>
      <c r="C116" s="14" t="s">
        <v>210</v>
      </c>
      <c r="D116" s="14" t="s">
        <v>128</v>
      </c>
      <c r="E116" s="4">
        <v>2145</v>
      </c>
      <c r="F116" s="18" t="s">
        <v>48</v>
      </c>
      <c r="G116" s="9">
        <f>((((L116/13650)/0.3)*0.0001)/K116)*1000000000</f>
        <v>0.76514354674053731</v>
      </c>
      <c r="H116" s="9">
        <f>((((M116/13650)/0.3)*0.0001)/K116)*1000000000</f>
        <v>7.0131153651981887E-2</v>
      </c>
      <c r="I116" s="9" t="b">
        <f>G116&gt;(3*H116)</f>
        <v>1</v>
      </c>
      <c r="J116" s="2">
        <f>0.8/2</f>
        <v>0.4</v>
      </c>
      <c r="K116" s="2">
        <f>J116*0.003</f>
        <v>1.2000000000000001E-3</v>
      </c>
      <c r="L116" s="10">
        <v>3.759915388683E-5</v>
      </c>
      <c r="M116" s="10">
        <v>3.4462448904583902E-6</v>
      </c>
      <c r="N116" s="6"/>
    </row>
    <row r="117" spans="1:14" s="7" customFormat="1" x14ac:dyDescent="0.25">
      <c r="A117" s="13">
        <v>44903</v>
      </c>
      <c r="B117" s="14" t="s">
        <v>101</v>
      </c>
      <c r="C117" s="14" t="s">
        <v>211</v>
      </c>
      <c r="D117" s="14" t="s">
        <v>128</v>
      </c>
      <c r="E117" s="4">
        <v>2007</v>
      </c>
      <c r="F117" s="18" t="s">
        <v>150</v>
      </c>
      <c r="G117" s="9">
        <f>((((L117/13650)/0.3)*0.0001)/K117)*1000000000</f>
        <v>-0.82217956358622934</v>
      </c>
      <c r="H117" s="9">
        <f>((((M117/13650)/0.3)*0.0001)/K117)*1000000000</f>
        <v>5.5904241467598426E-2</v>
      </c>
      <c r="I117" s="9" t="b">
        <f>G117&gt;(3*H117)</f>
        <v>0</v>
      </c>
      <c r="J117" s="2">
        <f>0.8/2</f>
        <v>0.4</v>
      </c>
      <c r="K117" s="2">
        <f>J117*0.003</f>
        <v>1.2000000000000001E-3</v>
      </c>
      <c r="L117" s="10">
        <v>-4.0401903754627323E-5</v>
      </c>
      <c r="M117" s="10">
        <v>2.7471344257177869E-6</v>
      </c>
      <c r="N117" s="6"/>
    </row>
    <row r="118" spans="1:14" s="7" customFormat="1" x14ac:dyDescent="0.25">
      <c r="A118" s="13">
        <v>44903</v>
      </c>
      <c r="B118" s="14" t="s">
        <v>101</v>
      </c>
      <c r="C118" s="14" t="s">
        <v>212</v>
      </c>
      <c r="D118" s="14" t="s">
        <v>128</v>
      </c>
      <c r="E118" s="4">
        <v>1658</v>
      </c>
      <c r="F118" s="18" t="s">
        <v>97</v>
      </c>
      <c r="G118" s="9">
        <f>((((L118/13650)/0.3)*0.0001)/K118)*1000000000</f>
        <v>1.7245323961347272</v>
      </c>
      <c r="H118" s="9">
        <f>((((M118/13650)/0.3)*0.0001)/K118)*1000000000</f>
        <v>7.597518231921728E-2</v>
      </c>
      <c r="I118" s="9" t="b">
        <f>G118&gt;(3*H118)</f>
        <v>1</v>
      </c>
      <c r="J118" s="2">
        <f>0.8/2</f>
        <v>0.4</v>
      </c>
      <c r="K118" s="2">
        <f>J118*0.003</f>
        <v>1.2000000000000001E-3</v>
      </c>
      <c r="L118" s="10">
        <v>8.4743521946060494E-5</v>
      </c>
      <c r="M118" s="10">
        <v>3.7334204591663377E-6</v>
      </c>
      <c r="N118" s="6"/>
    </row>
    <row r="119" spans="1:14" s="7" customFormat="1" x14ac:dyDescent="0.25">
      <c r="A119" s="13">
        <v>44903</v>
      </c>
      <c r="B119" s="14" t="s">
        <v>101</v>
      </c>
      <c r="C119" s="14" t="s">
        <v>213</v>
      </c>
      <c r="D119" s="14" t="s">
        <v>128</v>
      </c>
      <c r="E119" s="4" t="s">
        <v>227</v>
      </c>
      <c r="F119" s="18" t="s">
        <v>47</v>
      </c>
      <c r="G119" s="9">
        <f>((((L119/13650)/0.3)*0.0001)/K119)*1000000000</f>
        <v>2.0323116568489379</v>
      </c>
      <c r="H119" s="9">
        <f>((((M119/13650)/0.3)*0.0001)/K119)*1000000000</f>
        <v>5.3414471979116508E-2</v>
      </c>
      <c r="I119" s="9" t="b">
        <f>G119&gt;(3*H119)</f>
        <v>1</v>
      </c>
      <c r="J119" s="2">
        <f>0.8/2</f>
        <v>0.4</v>
      </c>
      <c r="K119" s="2">
        <f>J119*0.003</f>
        <v>1.2000000000000001E-3</v>
      </c>
      <c r="L119" s="10">
        <v>9.9867794817556793E-5</v>
      </c>
      <c r="M119" s="10">
        <v>2.624787153053785E-6</v>
      </c>
      <c r="N119" s="6"/>
    </row>
    <row r="120" spans="1:14" s="7" customFormat="1" x14ac:dyDescent="0.25">
      <c r="A120" s="13">
        <v>44903</v>
      </c>
      <c r="B120" s="14" t="s">
        <v>101</v>
      </c>
      <c r="C120" s="14" t="s">
        <v>214</v>
      </c>
      <c r="D120" s="14" t="s">
        <v>128</v>
      </c>
      <c r="E120" s="4">
        <v>1524</v>
      </c>
      <c r="F120" s="18" t="s">
        <v>141</v>
      </c>
      <c r="G120" s="9">
        <f>((((L120/13650)/0.3)*0.0001)/K120)*1000000000</f>
        <v>-0.59026896678931895</v>
      </c>
      <c r="H120" s="9">
        <f>((((M120/13650)/0.3)*0.0001)/K120)*1000000000</f>
        <v>5.971456257139568E-2</v>
      </c>
      <c r="I120" s="9" t="b">
        <f>G120&gt;(3*H120)</f>
        <v>0</v>
      </c>
      <c r="J120" s="2">
        <f>0.8/2</f>
        <v>0.4</v>
      </c>
      <c r="K120" s="2">
        <f>J120*0.003</f>
        <v>1.2000000000000001E-3</v>
      </c>
      <c r="L120" s="10">
        <v>-2.9005817028027134E-5</v>
      </c>
      <c r="M120" s="10">
        <v>2.9343736047583835E-6</v>
      </c>
      <c r="N120" s="6"/>
    </row>
    <row r="121" spans="1:14" s="7" customFormat="1" x14ac:dyDescent="0.25">
      <c r="A121" s="13">
        <v>44903</v>
      </c>
      <c r="B121" s="14" t="s">
        <v>99</v>
      </c>
      <c r="C121" s="14" t="s">
        <v>191</v>
      </c>
      <c r="D121" s="14" t="s">
        <v>228</v>
      </c>
      <c r="E121" s="4" t="s">
        <v>24</v>
      </c>
      <c r="F121" s="2" t="s">
        <v>9</v>
      </c>
      <c r="G121" s="9">
        <f>((((L121/13650)/0.3)*0.0001)/K121)*1000000000</f>
        <v>18.961247147392047</v>
      </c>
      <c r="H121" s="9">
        <f>((((M121/13650)/0.3)*0.0001)/K121)*1000000000</f>
        <v>0.31903676841278861</v>
      </c>
      <c r="I121" s="9" t="b">
        <f>G121&gt;(3*H121)</f>
        <v>1</v>
      </c>
      <c r="J121" s="2">
        <f>0.8/2</f>
        <v>0.4</v>
      </c>
      <c r="K121" s="2">
        <f>J121*0.003</f>
        <v>1.2000000000000001E-3</v>
      </c>
      <c r="L121" s="10">
        <v>9.3175568482284517E-4</v>
      </c>
      <c r="M121" s="10">
        <v>1.5677466799804434E-5</v>
      </c>
      <c r="N121" s="6"/>
    </row>
    <row r="122" spans="1:14" s="7" customFormat="1" x14ac:dyDescent="0.25">
      <c r="A122" s="13">
        <v>44903</v>
      </c>
      <c r="B122" s="14" t="s">
        <v>99</v>
      </c>
      <c r="C122" s="14" t="s">
        <v>194</v>
      </c>
      <c r="D122" s="14" t="s">
        <v>102</v>
      </c>
      <c r="E122" s="4" t="s">
        <v>152</v>
      </c>
      <c r="F122" s="18" t="s">
        <v>140</v>
      </c>
      <c r="G122" s="9">
        <f>((((L122/13650)/0.3)*0.0001)/K122)*1000000000</f>
        <v>-1.1165069335349984</v>
      </c>
      <c r="H122" s="9">
        <f>((((M122/13650)/0.3)*0.0001)/K122)*1000000000</f>
        <v>6.7339661351592264E-2</v>
      </c>
      <c r="I122" s="9" t="b">
        <f>G122&gt;(3*H122)</f>
        <v>0</v>
      </c>
      <c r="J122" s="2">
        <f>0.8/2</f>
        <v>0.4</v>
      </c>
      <c r="K122" s="2">
        <f>J122*0.003</f>
        <v>1.2000000000000001E-3</v>
      </c>
      <c r="L122" s="10">
        <v>-5.4865150713909828E-5</v>
      </c>
      <c r="M122" s="10">
        <v>3.3090709588172446E-6</v>
      </c>
      <c r="N122" s="6"/>
    </row>
    <row r="123" spans="1:14" s="7" customFormat="1" x14ac:dyDescent="0.25">
      <c r="A123" s="13">
        <v>44903</v>
      </c>
      <c r="B123" s="14" t="s">
        <v>99</v>
      </c>
      <c r="C123" s="14" t="s">
        <v>192</v>
      </c>
      <c r="D123" s="14" t="s">
        <v>228</v>
      </c>
      <c r="E123" s="4" t="s">
        <v>122</v>
      </c>
      <c r="F123" s="2" t="s">
        <v>9</v>
      </c>
      <c r="G123" s="9">
        <f>((((L123/13650)/0.3)*0.0001)/K123)*1000000000</f>
        <v>11.240399923636305</v>
      </c>
      <c r="H123" s="9">
        <f>((((M123/13650)/0.3)*0.0001)/K123)*1000000000</f>
        <v>0.31416569958250989</v>
      </c>
      <c r="I123" s="9" t="b">
        <f>G123&gt;(3*H123)</f>
        <v>1</v>
      </c>
      <c r="J123" s="2">
        <f>0.8/2</f>
        <v>0.4</v>
      </c>
      <c r="K123" s="2">
        <f>J123*0.003</f>
        <v>1.2000000000000001E-3</v>
      </c>
      <c r="L123" s="10">
        <v>5.5235325224748809E-4</v>
      </c>
      <c r="M123" s="10">
        <v>1.5438102477484537E-5</v>
      </c>
      <c r="N123" s="6"/>
    </row>
    <row r="124" spans="1:14" s="7" customFormat="1" x14ac:dyDescent="0.25">
      <c r="A124" s="13">
        <v>44903</v>
      </c>
      <c r="B124" s="14" t="s">
        <v>99</v>
      </c>
      <c r="C124" s="14" t="s">
        <v>195</v>
      </c>
      <c r="D124" s="14" t="s">
        <v>102</v>
      </c>
      <c r="E124" s="4" t="s">
        <v>153</v>
      </c>
      <c r="F124" s="18" t="s">
        <v>170</v>
      </c>
      <c r="G124" s="9">
        <f>((((L124/13650)/0.3)*0.0001)/K124)*1000000000</f>
        <v>-1.414062757267422</v>
      </c>
      <c r="H124" s="9">
        <f>((((M124/13650)/0.3)*0.0001)/K124)*1000000000</f>
        <v>0.10277380626591473</v>
      </c>
      <c r="I124" s="9" t="b">
        <f>G124&gt;(3*H124)</f>
        <v>0</v>
      </c>
      <c r="J124" s="2">
        <f>0.8/2</f>
        <v>0.4</v>
      </c>
      <c r="K124" s="2">
        <f>J124*0.003</f>
        <v>1.2000000000000001E-3</v>
      </c>
      <c r="L124" s="10">
        <v>-6.9487043892121119E-5</v>
      </c>
      <c r="M124" s="10">
        <v>5.0503048399070495E-6</v>
      </c>
      <c r="N124" s="6"/>
    </row>
    <row r="125" spans="1:14" s="7" customFormat="1" x14ac:dyDescent="0.25">
      <c r="A125" s="13">
        <v>44903</v>
      </c>
      <c r="B125" s="14" t="s">
        <v>99</v>
      </c>
      <c r="C125" s="14" t="s">
        <v>196</v>
      </c>
      <c r="D125" s="14" t="s">
        <v>123</v>
      </c>
      <c r="E125" s="4">
        <v>924</v>
      </c>
      <c r="F125" s="18" t="s">
        <v>93</v>
      </c>
      <c r="G125" s="9">
        <f>((((L125/13650)/0.3)*0.0001)/K125)*1000000000</f>
        <v>2.1447694636483852</v>
      </c>
      <c r="H125" s="9">
        <f>((((M125/13650)/0.3)*0.0001)/K125)*1000000000</f>
        <v>0.19673823260850465</v>
      </c>
      <c r="I125" s="9" t="b">
        <f>G125&gt;(3*H125)</f>
        <v>1</v>
      </c>
      <c r="J125" s="2">
        <f>0.8/2</f>
        <v>0.4</v>
      </c>
      <c r="K125" s="2">
        <f>J125*0.003</f>
        <v>1.2000000000000001E-3</v>
      </c>
      <c r="L125" s="10">
        <v>1.0539397144368163E-4</v>
      </c>
      <c r="M125" s="10">
        <v>9.6677167503819185E-6</v>
      </c>
      <c r="N125" s="6"/>
    </row>
    <row r="126" spans="1:14" s="7" customFormat="1" x14ac:dyDescent="0.25">
      <c r="A126" s="13">
        <v>44903</v>
      </c>
      <c r="B126" s="14" t="s">
        <v>99</v>
      </c>
      <c r="C126" s="14" t="s">
        <v>197</v>
      </c>
      <c r="D126" s="14" t="s">
        <v>102</v>
      </c>
      <c r="E126" s="4" t="s">
        <v>154</v>
      </c>
      <c r="F126" s="18" t="s">
        <v>170</v>
      </c>
      <c r="G126" s="9">
        <f>((((L126/13650)/0.3)*0.0001)/K126)*1000000000</f>
        <v>1.7686545978454988</v>
      </c>
      <c r="H126" s="9">
        <f>((((M126/13650)/0.3)*0.0001)/K126)*1000000000</f>
        <v>5.5532358372740669E-2</v>
      </c>
      <c r="I126" s="9" t="b">
        <f>G126&gt;(3*H126)</f>
        <v>1</v>
      </c>
      <c r="J126" s="2">
        <f>0.8/2</f>
        <v>0.4</v>
      </c>
      <c r="K126" s="2">
        <f>J126*0.003</f>
        <v>1.2000000000000001E-3</v>
      </c>
      <c r="L126" s="10">
        <v>8.6911686938127809E-5</v>
      </c>
      <c r="M126" s="10">
        <v>2.7288600904364762E-6</v>
      </c>
      <c r="N126" s="6"/>
    </row>
    <row r="127" spans="1:14" s="7" customFormat="1" x14ac:dyDescent="0.25">
      <c r="A127" s="13">
        <v>44903</v>
      </c>
      <c r="B127" s="14" t="s">
        <v>99</v>
      </c>
      <c r="C127" s="14" t="s">
        <v>198</v>
      </c>
      <c r="D127" s="14" t="s">
        <v>102</v>
      </c>
      <c r="E127" s="4" t="s">
        <v>155</v>
      </c>
      <c r="F127" s="18" t="s">
        <v>140</v>
      </c>
      <c r="G127" s="9">
        <f>((((L127/13650)/0.3)*0.0001)/K127)*1000000000</f>
        <v>1.4754033791579981</v>
      </c>
      <c r="H127" s="9">
        <f>((((M127/13650)/0.3)*0.0001)/K127)*1000000000</f>
        <v>0.13350525737807176</v>
      </c>
      <c r="I127" s="9" t="b">
        <f>G127&gt;(3*H127)</f>
        <v>1</v>
      </c>
      <c r="J127" s="2">
        <f>0.8/2</f>
        <v>0.4</v>
      </c>
      <c r="K127" s="2">
        <f>J127*0.003</f>
        <v>1.2000000000000001E-3</v>
      </c>
      <c r="L127" s="10">
        <v>7.2501322051824027E-5</v>
      </c>
      <c r="M127" s="10">
        <v>6.5604483475584463E-6</v>
      </c>
      <c r="N127" s="6"/>
    </row>
    <row r="128" spans="1:14" s="7" customFormat="1" x14ac:dyDescent="0.25">
      <c r="A128" s="13">
        <v>44903</v>
      </c>
      <c r="B128" s="14" t="s">
        <v>99</v>
      </c>
      <c r="C128" s="14" t="s">
        <v>199</v>
      </c>
      <c r="D128" s="14" t="s">
        <v>102</v>
      </c>
      <c r="E128" s="4" t="s">
        <v>156</v>
      </c>
      <c r="F128" s="18" t="s">
        <v>140</v>
      </c>
      <c r="G128" s="9">
        <f>((((L128/13650)/0.3)*0.0001)/K128)*1000000000</f>
        <v>-1.1202734629493056</v>
      </c>
      <c r="H128" s="9">
        <f>((((M128/13650)/0.3)*0.0001)/K128)*1000000000</f>
        <v>6.4195445691635614E-2</v>
      </c>
      <c r="I128" s="9" t="b">
        <f>G128&gt;(3*H128)</f>
        <v>0</v>
      </c>
      <c r="J128" s="2">
        <f>0.8/2</f>
        <v>0.4</v>
      </c>
      <c r="K128" s="2">
        <f>J128*0.003</f>
        <v>1.2000000000000001E-3</v>
      </c>
      <c r="L128" s="10">
        <v>-5.5050237969328884E-5</v>
      </c>
      <c r="M128" s="10">
        <v>3.1545642012869742E-6</v>
      </c>
      <c r="N128" s="6"/>
    </row>
    <row r="129" spans="1:14" s="7" customFormat="1" x14ac:dyDescent="0.25">
      <c r="A129" s="13">
        <v>44903</v>
      </c>
      <c r="B129" s="14" t="s">
        <v>99</v>
      </c>
      <c r="C129" s="14" t="s">
        <v>200</v>
      </c>
      <c r="D129" s="14" t="s">
        <v>102</v>
      </c>
      <c r="E129" s="4" t="s">
        <v>157</v>
      </c>
      <c r="F129" s="18" t="s">
        <v>170</v>
      </c>
      <c r="G129" s="9">
        <f>((((L129/13650)/0.3)*0.0001)/K129)*1000000000</f>
        <v>1.824614463429894</v>
      </c>
      <c r="H129" s="9">
        <f>((((M129/13650)/0.3)*0.0001)/K129)*1000000000</f>
        <v>5.5142530201041838E-2</v>
      </c>
      <c r="I129" s="9" t="b">
        <f>G129&gt;(3*H129)</f>
        <v>1</v>
      </c>
      <c r="J129" s="2">
        <f>0.8/2</f>
        <v>0.4</v>
      </c>
      <c r="K129" s="2">
        <f>J129*0.003</f>
        <v>1.2000000000000001E-3</v>
      </c>
      <c r="L129" s="10">
        <v>8.9661554732944999E-5</v>
      </c>
      <c r="M129" s="10">
        <v>2.709703934079196E-6</v>
      </c>
      <c r="N129" s="6"/>
    </row>
    <row r="130" spans="1:14" s="7" customFormat="1" x14ac:dyDescent="0.25">
      <c r="A130" s="13">
        <v>44903</v>
      </c>
      <c r="B130" s="14" t="s">
        <v>99</v>
      </c>
      <c r="C130" s="14" t="s">
        <v>201</v>
      </c>
      <c r="D130" s="14" t="s">
        <v>102</v>
      </c>
      <c r="E130" s="4" t="s">
        <v>158</v>
      </c>
      <c r="F130" s="18" t="s">
        <v>170</v>
      </c>
      <c r="G130" s="9">
        <f>((((L130/13650)/0.3)*0.0001)/K130)*1000000000</f>
        <v>0.89051516867486968</v>
      </c>
      <c r="H130" s="9">
        <f>((((M130/13650)/0.3)*0.0001)/K130)*1000000000</f>
        <v>0.17052140510477204</v>
      </c>
      <c r="I130" s="9" t="b">
        <f>G130&gt;(3*H130)</f>
        <v>1</v>
      </c>
      <c r="J130" s="2">
        <f>0.8/2</f>
        <v>0.4</v>
      </c>
      <c r="K130" s="2">
        <f>J130*0.003</f>
        <v>1.2000000000000001E-3</v>
      </c>
      <c r="L130" s="10">
        <v>4.3759915388683099E-5</v>
      </c>
      <c r="M130" s="10">
        <v>8.3794218468484979E-6</v>
      </c>
      <c r="N130" s="6"/>
    </row>
    <row r="131" spans="1:14" s="7" customFormat="1" x14ac:dyDescent="0.25">
      <c r="A131" s="13">
        <v>44903</v>
      </c>
      <c r="B131" s="14" t="s">
        <v>99</v>
      </c>
      <c r="C131" s="14" t="s">
        <v>202</v>
      </c>
      <c r="D131" s="14" t="s">
        <v>102</v>
      </c>
      <c r="E131" s="4" t="s">
        <v>159</v>
      </c>
      <c r="F131" s="18" t="s">
        <v>170</v>
      </c>
      <c r="G131" s="9">
        <f>((((L131/13650)/0.3)*0.0001)/K131)*1000000000</f>
        <v>-1.874655497077494</v>
      </c>
      <c r="H131" s="9">
        <f>((((M131/13650)/0.3)*0.0001)/K131)*1000000000</f>
        <v>0.10278115914424069</v>
      </c>
      <c r="I131" s="9" t="b">
        <f>G131&gt;(3*H131)</f>
        <v>0</v>
      </c>
      <c r="J131" s="2">
        <f>0.8/2</f>
        <v>0.4</v>
      </c>
      <c r="K131" s="2">
        <f>J131*0.003</f>
        <v>1.2000000000000001E-3</v>
      </c>
      <c r="L131" s="10">
        <v>-9.2120571126388037E-5</v>
      </c>
      <c r="M131" s="10">
        <v>5.0506661603479881E-6</v>
      </c>
      <c r="N131" s="6"/>
    </row>
    <row r="132" spans="1:14" s="7" customFormat="1" x14ac:dyDescent="0.25">
      <c r="A132" s="13">
        <v>44903</v>
      </c>
      <c r="B132" s="14" t="s">
        <v>99</v>
      </c>
      <c r="C132" s="14" t="s">
        <v>203</v>
      </c>
      <c r="D132" s="14" t="s">
        <v>102</v>
      </c>
      <c r="E132" s="4" t="s">
        <v>160</v>
      </c>
      <c r="F132" s="18" t="s">
        <v>170</v>
      </c>
      <c r="G132" s="9">
        <f>((((L132/13650)/0.3)*0.0001)/K132)*1000000000</f>
        <v>2.850186615390216</v>
      </c>
      <c r="H132" s="9">
        <f>((((M132/13650)/0.3)*0.0001)/K132)*1000000000</f>
        <v>5.7767247272341782E-2</v>
      </c>
      <c r="I132" s="9" t="b">
        <f>G132&gt;(3*H132)</f>
        <v>1</v>
      </c>
      <c r="J132" s="2">
        <f>0.8/2</f>
        <v>0.4</v>
      </c>
      <c r="K132" s="2">
        <f>J132*0.003</f>
        <v>1.2000000000000001E-3</v>
      </c>
      <c r="L132" s="10">
        <v>1.4005817028027521E-4</v>
      </c>
      <c r="M132" s="10">
        <v>2.8386825309628748E-6</v>
      </c>
      <c r="N132" s="6"/>
    </row>
    <row r="133" spans="1:14" s="7" customFormat="1" x14ac:dyDescent="0.25">
      <c r="A133" s="13">
        <v>44903</v>
      </c>
      <c r="B133" s="14" t="s">
        <v>99</v>
      </c>
      <c r="C133" s="14" t="s">
        <v>204</v>
      </c>
      <c r="D133" s="14" t="s">
        <v>102</v>
      </c>
      <c r="E133" s="4" t="s">
        <v>161</v>
      </c>
      <c r="F133" s="18" t="s">
        <v>140</v>
      </c>
      <c r="G133" s="9">
        <f>((((L133/13650)/0.3)*0.0001)/K133)*1000000000</f>
        <v>0.17487457995126587</v>
      </c>
      <c r="H133" s="9">
        <f>((((M133/13650)/0.3)*0.0001)/K133)*1000000000</f>
        <v>8.4062798028649868E-2</v>
      </c>
      <c r="I133" s="9" t="b">
        <f>G133&gt;(3*H133)</f>
        <v>0</v>
      </c>
      <c r="J133" s="2">
        <f>0.8/2</f>
        <v>0.4</v>
      </c>
      <c r="K133" s="2">
        <f>J133*0.003</f>
        <v>1.2000000000000001E-3</v>
      </c>
      <c r="L133" s="10">
        <v>8.593336858805204E-6</v>
      </c>
      <c r="M133" s="10">
        <v>4.130845895127855E-6</v>
      </c>
      <c r="N133" s="6"/>
    </row>
    <row r="134" spans="1:14" s="7" customFormat="1" x14ac:dyDescent="0.25">
      <c r="A134" s="13">
        <v>44903</v>
      </c>
      <c r="B134" s="14" t="s">
        <v>99</v>
      </c>
      <c r="C134" s="14" t="s">
        <v>205</v>
      </c>
      <c r="D134" s="14" t="s">
        <v>102</v>
      </c>
      <c r="E134" s="4" t="s">
        <v>162</v>
      </c>
      <c r="F134" s="18" t="s">
        <v>140</v>
      </c>
      <c r="G134" s="9">
        <f>((((L134/13650)/0.3)*0.0001)/K134)*1000000000</f>
        <v>-1.9741994887420549</v>
      </c>
      <c r="H134" s="9">
        <f>((((M134/13650)/0.3)*0.0001)/K134)*1000000000</f>
        <v>5.9683655729574764E-2</v>
      </c>
      <c r="I134" s="9" t="b">
        <f>G134&gt;(3*H134)</f>
        <v>0</v>
      </c>
      <c r="J134" s="2">
        <f>0.8/2</f>
        <v>0.4</v>
      </c>
      <c r="K134" s="2">
        <f>J134*0.003</f>
        <v>1.2000000000000001E-3</v>
      </c>
      <c r="L134" s="10">
        <v>-9.7012162876784568E-5</v>
      </c>
      <c r="M134" s="10">
        <v>2.9328548425513043E-6</v>
      </c>
      <c r="N134" s="6"/>
    </row>
    <row r="135" spans="1:14" s="7" customFormat="1" x14ac:dyDescent="0.25">
      <c r="A135" s="13">
        <v>44903</v>
      </c>
      <c r="B135" s="14" t="s">
        <v>99</v>
      </c>
      <c r="C135" s="14" t="s">
        <v>206</v>
      </c>
      <c r="D135" s="14" t="s">
        <v>102</v>
      </c>
      <c r="E135" s="4" t="s">
        <v>163</v>
      </c>
      <c r="F135" s="18" t="s">
        <v>170</v>
      </c>
      <c r="G135" s="9">
        <f>((((L135/13650)/0.3)*0.0001)/K135)*1000000000</f>
        <v>2.0043317240567338</v>
      </c>
      <c r="H135" s="9">
        <f>((((M135/13650)/0.3)*0.0001)/K135)*1000000000</f>
        <v>5.7241747529759801E-2</v>
      </c>
      <c r="I135" s="9" t="b">
        <f>G135&gt;(3*H135)</f>
        <v>1</v>
      </c>
      <c r="J135" s="2">
        <f>0.8/2</f>
        <v>0.4</v>
      </c>
      <c r="K135" s="2">
        <f>J135*0.003</f>
        <v>1.2000000000000001E-3</v>
      </c>
      <c r="L135" s="10">
        <v>9.8492860920147894E-5</v>
      </c>
      <c r="M135" s="10">
        <v>2.8128594736123968E-6</v>
      </c>
      <c r="N135" s="6"/>
    </row>
    <row r="136" spans="1:14" s="7" customFormat="1" x14ac:dyDescent="0.25">
      <c r="A136" s="13">
        <v>44903</v>
      </c>
      <c r="B136" s="14" t="s">
        <v>99</v>
      </c>
      <c r="C136" s="14" t="s">
        <v>208</v>
      </c>
      <c r="D136" s="14" t="s">
        <v>102</v>
      </c>
      <c r="E136" s="4" t="s">
        <v>165</v>
      </c>
      <c r="F136" s="18" t="s">
        <v>140</v>
      </c>
      <c r="G136" s="9">
        <f>((((L136/13650)/0.3)*0.0001)/K136)*1000000000</f>
        <v>-2.9680251784958211</v>
      </c>
      <c r="H136" s="9">
        <f>((((M136/13650)/0.3)*0.0001)/K136)*1000000000</f>
        <v>6.000366267602196E-2</v>
      </c>
      <c r="I136" s="9" t="b">
        <f>G136&gt;(3*H136)</f>
        <v>0</v>
      </c>
      <c r="J136" s="2">
        <f>0.8/2</f>
        <v>0.4</v>
      </c>
      <c r="K136" s="2">
        <f>J136*0.003</f>
        <v>1.2000000000000001E-3</v>
      </c>
      <c r="L136" s="10">
        <v>-1.4584875727128465E-4</v>
      </c>
      <c r="M136" s="10">
        <v>2.9485799838997183E-6</v>
      </c>
      <c r="N136" s="6"/>
    </row>
    <row r="137" spans="1:14" s="7" customFormat="1" x14ac:dyDescent="0.25">
      <c r="A137" s="13">
        <v>44903</v>
      </c>
      <c r="B137" s="14" t="s">
        <v>99</v>
      </c>
      <c r="C137" s="14" t="s">
        <v>209</v>
      </c>
      <c r="D137" s="14" t="s">
        <v>102</v>
      </c>
      <c r="E137" s="4" t="s">
        <v>166</v>
      </c>
      <c r="F137" s="18" t="s">
        <v>170</v>
      </c>
      <c r="G137" s="9">
        <f>((((L137/13650)/0.3)*0.0001)/K137)*1000000000</f>
        <v>2.5956768421073018</v>
      </c>
      <c r="H137" s="9">
        <f>((((M137/13650)/0.3)*0.0001)/K137)*1000000000</f>
        <v>7.5612907247477559E-2</v>
      </c>
      <c r="I137" s="9" t="b">
        <f>G137&gt;(3*H137)</f>
        <v>1</v>
      </c>
      <c r="J137" s="2">
        <f>0.8/2</f>
        <v>0.4</v>
      </c>
      <c r="K137" s="2">
        <f>J137*0.003</f>
        <v>1.2000000000000001E-3</v>
      </c>
      <c r="L137" s="10">
        <v>1.275515600211528E-4</v>
      </c>
      <c r="M137" s="10">
        <v>3.7156182621410475E-6</v>
      </c>
      <c r="N137" s="6"/>
    </row>
    <row r="138" spans="1:14" s="7" customFormat="1" x14ac:dyDescent="0.25">
      <c r="A138" s="13">
        <v>44903</v>
      </c>
      <c r="B138" s="14" t="s">
        <v>99</v>
      </c>
      <c r="C138" s="14" t="s">
        <v>210</v>
      </c>
      <c r="D138" s="14" t="s">
        <v>102</v>
      </c>
      <c r="E138" s="4" t="s">
        <v>167</v>
      </c>
      <c r="F138" s="18" t="s">
        <v>140</v>
      </c>
      <c r="G138" s="9">
        <f>((((L138/13650)/0.3)*0.0001)/K138)*1000000000</f>
        <v>0.49933418521466899</v>
      </c>
      <c r="H138" s="9">
        <f>((((M138/13650)/0.3)*0.0001)/K138)*1000000000</f>
        <v>8.4033050435616333E-2</v>
      </c>
      <c r="I138" s="9" t="b">
        <f>G138&gt;(3*H138)</f>
        <v>1</v>
      </c>
      <c r="J138" s="2">
        <f>0.8/2</f>
        <v>0.4</v>
      </c>
      <c r="K138" s="2">
        <f>J138*0.003</f>
        <v>1.2000000000000001E-3</v>
      </c>
      <c r="L138" s="10">
        <v>2.4537281861448832E-5</v>
      </c>
      <c r="M138" s="10">
        <v>4.1293840984061865E-6</v>
      </c>
      <c r="N138" s="6"/>
    </row>
    <row r="139" spans="1:14" s="7" customFormat="1" x14ac:dyDescent="0.25">
      <c r="A139" s="13">
        <v>44903</v>
      </c>
      <c r="B139" s="14" t="s">
        <v>99</v>
      </c>
      <c r="C139" s="14" t="s">
        <v>212</v>
      </c>
      <c r="D139" s="14" t="s">
        <v>102</v>
      </c>
      <c r="E139" s="4" t="s">
        <v>168</v>
      </c>
      <c r="F139" s="18" t="s">
        <v>171</v>
      </c>
      <c r="G139" s="9">
        <f>((((L139/13650)/0.3)*0.0001)/K139)*1000000000</f>
        <v>1.0863746982202935</v>
      </c>
      <c r="H139" s="9">
        <f>((((M139/13650)/0.3)*0.0001)/K139)*1000000000</f>
        <v>7.0426617340075715E-2</v>
      </c>
      <c r="I139" s="9" t="b">
        <f>G139&gt;(3*H139)</f>
        <v>1</v>
      </c>
      <c r="J139" s="2">
        <f>0.8/2</f>
        <v>0.4</v>
      </c>
      <c r="K139" s="2">
        <f>J139*0.003</f>
        <v>1.2000000000000001E-3</v>
      </c>
      <c r="L139" s="10">
        <v>5.3384452670545222E-5</v>
      </c>
      <c r="M139" s="10">
        <v>3.4607639760913209E-6</v>
      </c>
      <c r="N139" s="6"/>
    </row>
    <row r="140" spans="1:14" s="7" customFormat="1" x14ac:dyDescent="0.25">
      <c r="A140" s="13">
        <v>44903</v>
      </c>
      <c r="B140" s="14" t="s">
        <v>99</v>
      </c>
      <c r="C140" s="14" t="s">
        <v>213</v>
      </c>
      <c r="D140" s="14" t="s">
        <v>102</v>
      </c>
      <c r="E140" s="4" t="s">
        <v>169</v>
      </c>
      <c r="F140" s="18" t="s">
        <v>140</v>
      </c>
      <c r="G140" s="9">
        <f>((((L140/13650)/0.3)*0.0001)/K140)*1000000000</f>
        <v>-0.49718188269220903</v>
      </c>
      <c r="H140" s="9">
        <f>((((M140/13650)/0.3)*0.0001)/K140)*1000000000</f>
        <v>6.3466950497634789E-2</v>
      </c>
      <c r="I140" s="9" t="b">
        <f>G140&gt;(3*H140)</f>
        <v>0</v>
      </c>
      <c r="J140" s="2">
        <f>0.8/2</f>
        <v>0.4</v>
      </c>
      <c r="K140" s="2">
        <f>J140*0.003</f>
        <v>1.2000000000000001E-3</v>
      </c>
      <c r="L140" s="10">
        <v>-2.4431517715495152E-5</v>
      </c>
      <c r="M140" s="10">
        <v>3.1187659474537733E-6</v>
      </c>
      <c r="N140" s="6"/>
    </row>
    <row r="141" spans="1:14" s="7" customFormat="1" x14ac:dyDescent="0.25">
      <c r="A141" s="13">
        <v>44903</v>
      </c>
      <c r="B141" s="14" t="s">
        <v>99</v>
      </c>
      <c r="C141" s="14" t="s">
        <v>214</v>
      </c>
      <c r="D141" s="14" t="s">
        <v>123</v>
      </c>
      <c r="E141" s="4">
        <v>922</v>
      </c>
      <c r="F141" s="18" t="s">
        <v>93</v>
      </c>
      <c r="G141" s="9">
        <f>((((L141/13650)/0.3)*0.0001)/K141)*1000000000</f>
        <v>-1.3053714798822724</v>
      </c>
      <c r="H141" s="9">
        <f>((((M141/13650)/0.3)*0.0001)/K141)*1000000000</f>
        <v>0.26888495840683646</v>
      </c>
      <c r="I141" s="9" t="b">
        <f>G141&gt;(3*H141)</f>
        <v>0</v>
      </c>
      <c r="J141" s="2">
        <f>0.8/2</f>
        <v>0.4</v>
      </c>
      <c r="K141" s="2">
        <f>J141*0.003</f>
        <v>1.2000000000000001E-3</v>
      </c>
      <c r="L141" s="10">
        <v>-6.4145954521414861E-5</v>
      </c>
      <c r="M141" s="10">
        <v>1.3213006856111945E-5</v>
      </c>
      <c r="N141" s="6"/>
    </row>
    <row r="142" spans="1:14" s="7" customFormat="1" x14ac:dyDescent="0.25">
      <c r="A142" s="13">
        <v>44904</v>
      </c>
      <c r="B142" s="14" t="s">
        <v>101</v>
      </c>
      <c r="C142" s="14" t="s">
        <v>191</v>
      </c>
      <c r="D142" s="14" t="s">
        <v>228</v>
      </c>
      <c r="E142" s="4" t="s">
        <v>24</v>
      </c>
      <c r="F142" s="2" t="s">
        <v>9</v>
      </c>
      <c r="G142" s="9">
        <f>((((L142/13650)/0.3)*0.0001)/K142)*1000000000</f>
        <v>16.730923658475241</v>
      </c>
      <c r="H142" s="9">
        <f>((((M142/13650)/0.3)*0.0001)/K142)*1000000000</f>
        <v>0.28056019306168167</v>
      </c>
      <c r="I142" s="9" t="b">
        <f>G142&gt;(3*H142)</f>
        <v>1</v>
      </c>
      <c r="J142" s="2">
        <f>0.8/2</f>
        <v>0.4</v>
      </c>
      <c r="K142" s="2">
        <f>J142*0.003</f>
        <v>1.2000000000000001E-3</v>
      </c>
      <c r="L142" s="10">
        <v>8.2215758857747334E-4</v>
      </c>
      <c r="M142" s="10">
        <v>1.3786727887051038E-5</v>
      </c>
      <c r="N142" s="6"/>
    </row>
    <row r="143" spans="1:14" s="7" customFormat="1" x14ac:dyDescent="0.25">
      <c r="A143" s="13">
        <v>44904</v>
      </c>
      <c r="B143" s="14" t="s">
        <v>101</v>
      </c>
      <c r="C143" s="14" t="s">
        <v>193</v>
      </c>
      <c r="D143" s="14" t="s">
        <v>102</v>
      </c>
      <c r="E143" s="4" t="s">
        <v>172</v>
      </c>
      <c r="F143" s="18" t="s">
        <v>171</v>
      </c>
      <c r="G143" s="9">
        <f>((((L143/13650)/0.3)*0.0001)/K143)*1000000000</f>
        <v>-0.23944365562556721</v>
      </c>
      <c r="H143" s="9">
        <f>((((M143/13650)/0.3)*0.0001)/K143)*1000000000</f>
        <v>5.885721045671858E-2</v>
      </c>
      <c r="I143" s="9" t="b">
        <f>G143&gt;(3*H143)</f>
        <v>0</v>
      </c>
      <c r="J143" s="2">
        <f>0.8/2</f>
        <v>0.4</v>
      </c>
      <c r="K143" s="2">
        <f>J143*0.003</f>
        <v>1.2000000000000001E-3</v>
      </c>
      <c r="L143" s="10">
        <v>-1.1766261237440373E-5</v>
      </c>
      <c r="M143" s="10">
        <v>2.8922433218431509E-6</v>
      </c>
      <c r="N143" s="6"/>
    </row>
    <row r="144" spans="1:14" s="7" customFormat="1" x14ac:dyDescent="0.25">
      <c r="A144" s="13">
        <v>44904</v>
      </c>
      <c r="B144" s="14" t="s">
        <v>101</v>
      </c>
      <c r="C144" s="14" t="s">
        <v>194</v>
      </c>
      <c r="D144" s="14" t="s">
        <v>123</v>
      </c>
      <c r="E144" s="4" t="s">
        <v>173</v>
      </c>
      <c r="F144" s="18" t="s">
        <v>138</v>
      </c>
      <c r="G144" s="9">
        <f>((((L144/13650)/0.3)*0.0001)/K144)*1000000000</f>
        <v>-3.2273776324543242</v>
      </c>
      <c r="H144" s="9">
        <f>((((M144/13650)/0.3)*0.0001)/K144)*1000000000</f>
        <v>0.12965421997935228</v>
      </c>
      <c r="I144" s="9" t="b">
        <f>G144&gt;(3*H144)</f>
        <v>0</v>
      </c>
      <c r="J144" s="2">
        <f>0.8/2</f>
        <v>0.4</v>
      </c>
      <c r="K144" s="2">
        <f>J144*0.003</f>
        <v>1.2000000000000001E-3</v>
      </c>
      <c r="L144" s="10">
        <v>-1.5859333685880548E-4</v>
      </c>
      <c r="M144" s="10">
        <v>6.3712083697853718E-6</v>
      </c>
      <c r="N144" s="6"/>
    </row>
    <row r="145" spans="1:14" s="7" customFormat="1" x14ac:dyDescent="0.25">
      <c r="A145" s="13">
        <v>44904</v>
      </c>
      <c r="B145" s="14" t="s">
        <v>101</v>
      </c>
      <c r="C145" s="14" t="s">
        <v>192</v>
      </c>
      <c r="D145" s="14" t="s">
        <v>228</v>
      </c>
      <c r="E145" s="4" t="s">
        <v>122</v>
      </c>
      <c r="F145" s="2" t="s">
        <v>9</v>
      </c>
      <c r="G145" s="9">
        <f>((((L145/13650)/0.3)*0.0001)/K145)*1000000000</f>
        <v>12.712036773379973</v>
      </c>
      <c r="H145" s="9">
        <f>((((M145/13650)/0.3)*0.0001)/K145)*1000000000</f>
        <v>0.3093024335555174</v>
      </c>
      <c r="I145" s="9" t="b">
        <f>G145&gt;(3*H145)</f>
        <v>1</v>
      </c>
      <c r="J145" s="2">
        <f>0.8/2</f>
        <v>0.4</v>
      </c>
      <c r="K145" s="2">
        <f>J145*0.003</f>
        <v>1.2000000000000001E-3</v>
      </c>
      <c r="L145" s="10">
        <v>6.2466948704389188E-4</v>
      </c>
      <c r="M145" s="10">
        <v>1.5199121584918125E-5</v>
      </c>
      <c r="N145" s="6"/>
    </row>
    <row r="146" spans="1:14" s="7" customFormat="1" x14ac:dyDescent="0.25">
      <c r="A146" s="13">
        <v>44904</v>
      </c>
      <c r="B146" s="14" t="s">
        <v>101</v>
      </c>
      <c r="C146" s="14" t="s">
        <v>195</v>
      </c>
      <c r="D146" s="14" t="s">
        <v>102</v>
      </c>
      <c r="E146" s="4" t="s">
        <v>174</v>
      </c>
      <c r="F146" s="18" t="s">
        <v>170</v>
      </c>
      <c r="G146" s="9">
        <f>((((L146/13650)/0.3)*0.0001)/K146)*1000000000</f>
        <v>-1.8117006482950349</v>
      </c>
      <c r="H146" s="9">
        <f>((((M146/13650)/0.3)*0.0001)/K146)*1000000000</f>
        <v>7.3321884292776141E-2</v>
      </c>
      <c r="I146" s="9" t="b">
        <f>G146&gt;(3*H146)</f>
        <v>0</v>
      </c>
      <c r="J146" s="2">
        <f>0.8/2</f>
        <v>0.4</v>
      </c>
      <c r="K146" s="2">
        <f>J146*0.003</f>
        <v>1.2000000000000001E-3</v>
      </c>
      <c r="L146" s="10">
        <v>-8.9026969857218026E-5</v>
      </c>
      <c r="M146" s="10">
        <v>3.6030373941470199E-6</v>
      </c>
      <c r="N146" s="6"/>
    </row>
    <row r="147" spans="1:14" s="7" customFormat="1" x14ac:dyDescent="0.25">
      <c r="A147" s="13">
        <v>44904</v>
      </c>
      <c r="B147" s="14" t="s">
        <v>101</v>
      </c>
      <c r="C147" s="14" t="s">
        <v>196</v>
      </c>
      <c r="D147" s="14" t="s">
        <v>123</v>
      </c>
      <c r="E147" s="4">
        <v>927</v>
      </c>
      <c r="F147" s="18" t="s">
        <v>93</v>
      </c>
      <c r="G147" s="9">
        <f>((((L147/13650)/0.3)*0.0001)/K147)*1000000000</f>
        <v>-0.18886454634734826</v>
      </c>
      <c r="H147" s="9">
        <f>((((M147/13650)/0.3)*0.0001)/K147)*1000000000</f>
        <v>6.9885928232139641E-2</v>
      </c>
      <c r="I147" s="9" t="b">
        <f>G147&gt;(3*H147)</f>
        <v>0</v>
      </c>
      <c r="J147" s="2">
        <f>0.8/2</f>
        <v>0.4</v>
      </c>
      <c r="K147" s="2">
        <f>J147*0.003</f>
        <v>1.2000000000000001E-3</v>
      </c>
      <c r="L147" s="10">
        <v>-9.2808038075086933E-6</v>
      </c>
      <c r="M147" s="10">
        <v>3.4341945133273414E-6</v>
      </c>
      <c r="N147" s="6"/>
    </row>
    <row r="148" spans="1:14" s="7" customFormat="1" x14ac:dyDescent="0.25">
      <c r="A148" s="13">
        <v>44904</v>
      </c>
      <c r="B148" s="14" t="s">
        <v>101</v>
      </c>
      <c r="C148" s="14" t="s">
        <v>197</v>
      </c>
      <c r="D148" s="14" t="s">
        <v>102</v>
      </c>
      <c r="E148" s="4" t="s">
        <v>189</v>
      </c>
      <c r="F148" s="18" t="s">
        <v>171</v>
      </c>
      <c r="G148" s="9">
        <f>((((L148/13650)/0.3)*0.0001)/K148)*1000000000</f>
        <v>2.3648423965716261</v>
      </c>
      <c r="H148" s="9">
        <f>((((M148/13650)/0.3)*0.0001)/K148)*1000000000</f>
        <v>0.15406062962650127</v>
      </c>
      <c r="I148" s="9" t="b">
        <f>G148&gt;(3*H148)</f>
        <v>1</v>
      </c>
      <c r="J148" s="2">
        <f>0.8/2</f>
        <v>0.4</v>
      </c>
      <c r="K148" s="2">
        <f>J148*0.003</f>
        <v>1.2000000000000001E-3</v>
      </c>
      <c r="L148" s="10">
        <v>1.1620835536752971E-4</v>
      </c>
      <c r="M148" s="10">
        <v>7.5705393398462726E-6</v>
      </c>
      <c r="N148" s="6"/>
    </row>
    <row r="149" spans="1:14" s="7" customFormat="1" x14ac:dyDescent="0.25">
      <c r="A149" s="13">
        <v>44904</v>
      </c>
      <c r="B149" s="14" t="s">
        <v>101</v>
      </c>
      <c r="C149" s="14" t="s">
        <v>199</v>
      </c>
      <c r="D149" s="14" t="s">
        <v>123</v>
      </c>
      <c r="E149" s="4">
        <v>940</v>
      </c>
      <c r="F149" s="18" t="s">
        <v>93</v>
      </c>
      <c r="G149" s="9">
        <f>((((L149/13650)/0.3)*0.0001)/K149)*1000000000</f>
        <v>-3.5927309856447751</v>
      </c>
      <c r="H149" s="9">
        <f>((((M149/13650)/0.3)*0.0001)/K149)*1000000000</f>
        <v>0.16022614336774038</v>
      </c>
      <c r="I149" s="9" t="b">
        <f>G149&gt;(3*H149)</f>
        <v>0</v>
      </c>
      <c r="J149" s="2">
        <f>0.8/2</f>
        <v>0.4</v>
      </c>
      <c r="K149" s="2">
        <f>J149*0.003</f>
        <v>1.2000000000000001E-3</v>
      </c>
      <c r="L149" s="10">
        <v>-1.7654680063458427E-4</v>
      </c>
      <c r="M149" s="10">
        <v>7.8735126850907624E-6</v>
      </c>
      <c r="N149" s="6"/>
    </row>
    <row r="150" spans="1:14" s="7" customFormat="1" x14ac:dyDescent="0.25">
      <c r="A150" s="13">
        <v>44904</v>
      </c>
      <c r="B150" s="14" t="s">
        <v>101</v>
      </c>
      <c r="C150" s="14" t="s">
        <v>200</v>
      </c>
      <c r="D150" s="14" t="s">
        <v>102</v>
      </c>
      <c r="E150" s="4" t="s">
        <v>177</v>
      </c>
      <c r="F150" s="18" t="s">
        <v>171</v>
      </c>
      <c r="G150" s="9">
        <f>((((L150/13650)/0.3)*0.0001)/K150)*1000000000</f>
        <v>1.6954763120812795</v>
      </c>
      <c r="H150" s="9">
        <f>((((M150/13650)/0.3)*0.0001)/K150)*1000000000</f>
        <v>9.9939159974424346E-2</v>
      </c>
      <c r="I150" s="9" t="b">
        <f>G150&gt;(3*H150)</f>
        <v>1</v>
      </c>
      <c r="J150" s="2">
        <f>0.8/2</f>
        <v>0.4</v>
      </c>
      <c r="K150" s="2">
        <f>J150*0.003</f>
        <v>1.2000000000000001E-3</v>
      </c>
      <c r="L150" s="10">
        <v>8.3315705975674063E-5</v>
      </c>
      <c r="M150" s="10">
        <v>4.9110103211432118E-6</v>
      </c>
      <c r="N150" s="6"/>
    </row>
    <row r="151" spans="1:14" s="7" customFormat="1" x14ac:dyDescent="0.25">
      <c r="A151" s="13">
        <v>44904</v>
      </c>
      <c r="B151" s="14" t="s">
        <v>101</v>
      </c>
      <c r="C151" s="14" t="s">
        <v>201</v>
      </c>
      <c r="D151" s="14" t="s">
        <v>123</v>
      </c>
      <c r="E151" s="4">
        <v>928</v>
      </c>
      <c r="F151" s="18" t="s">
        <v>93</v>
      </c>
      <c r="G151" s="9">
        <f>((((L151/13650)/0.3)*0.0001)/K151)*1000000000</f>
        <v>1.6707248330727729</v>
      </c>
      <c r="H151" s="9">
        <f>((((M151/13650)/0.3)*0.0001)/K151)*1000000000</f>
        <v>0.15257069298840642</v>
      </c>
      <c r="I151" s="9" t="b">
        <f>G151&gt;(3*H151)</f>
        <v>1</v>
      </c>
      <c r="J151" s="2">
        <f>0.8/2</f>
        <v>0.4</v>
      </c>
      <c r="K151" s="2">
        <f>J151*0.003</f>
        <v>1.2000000000000001E-3</v>
      </c>
      <c r="L151" s="10">
        <v>8.2099418297196063E-5</v>
      </c>
      <c r="M151" s="10">
        <v>7.4973238534502914E-6</v>
      </c>
      <c r="N151" s="6"/>
    </row>
    <row r="152" spans="1:14" s="7" customFormat="1" x14ac:dyDescent="0.25">
      <c r="A152" s="13">
        <v>44904</v>
      </c>
      <c r="B152" s="14" t="s">
        <v>101</v>
      </c>
      <c r="C152" s="14" t="s">
        <v>202</v>
      </c>
      <c r="D152" s="14" t="s">
        <v>123</v>
      </c>
      <c r="E152" s="4" t="s">
        <v>176</v>
      </c>
      <c r="F152" s="18" t="s">
        <v>138</v>
      </c>
      <c r="G152" s="9">
        <f>((((L152/13650)/0.3)*0.0001)/K152)*1000000000</f>
        <v>1.2892292109637393</v>
      </c>
      <c r="H152" s="9">
        <f>((((M152/13650)/0.3)*0.0001)/K152)*1000000000</f>
        <v>0.15243762273748374</v>
      </c>
      <c r="I152" s="9" t="b">
        <f>G152&gt;(3*H152)</f>
        <v>1</v>
      </c>
      <c r="J152" s="2">
        <f>0.8/2</f>
        <v>0.4</v>
      </c>
      <c r="K152" s="2">
        <f>J152*0.003</f>
        <v>1.2000000000000001E-3</v>
      </c>
      <c r="L152" s="10">
        <v>6.3352723426758154E-5</v>
      </c>
      <c r="M152" s="10">
        <v>7.4907847813199507E-6</v>
      </c>
      <c r="N152" s="6"/>
    </row>
    <row r="153" spans="1:14" s="7" customFormat="1" x14ac:dyDescent="0.25">
      <c r="A153" s="13">
        <v>44904</v>
      </c>
      <c r="B153" s="14" t="s">
        <v>101</v>
      </c>
      <c r="C153" s="14" t="s">
        <v>203</v>
      </c>
      <c r="D153" s="14" t="s">
        <v>102</v>
      </c>
      <c r="E153" s="4" t="s">
        <v>178</v>
      </c>
      <c r="F153" s="18" t="s">
        <v>171</v>
      </c>
      <c r="G153" s="9">
        <f>((((L153/13650)/0.3)*0.0001)/K153)*1000000000</f>
        <v>0.86307331151328692</v>
      </c>
      <c r="H153" s="9">
        <f>((((M153/13650)/0.3)*0.0001)/K153)*1000000000</f>
        <v>5.2539731093462938E-2</v>
      </c>
      <c r="I153" s="9" t="b">
        <f>G153&gt;(3*H153)</f>
        <v>1</v>
      </c>
      <c r="J153" s="2">
        <f>0.8/2</f>
        <v>0.4</v>
      </c>
      <c r="K153" s="2">
        <f>J153*0.003</f>
        <v>1.2000000000000001E-3</v>
      </c>
      <c r="L153" s="10">
        <v>4.2411422527762918E-5</v>
      </c>
      <c r="M153" s="10">
        <v>2.5818023859327688E-6</v>
      </c>
      <c r="N153" s="6"/>
    </row>
    <row r="154" spans="1:14" s="7" customFormat="1" x14ac:dyDescent="0.25">
      <c r="A154" s="13">
        <v>44904</v>
      </c>
      <c r="B154" s="14" t="s">
        <v>101</v>
      </c>
      <c r="C154" s="14" t="s">
        <v>204</v>
      </c>
      <c r="D154" s="14" t="s">
        <v>123</v>
      </c>
      <c r="E154" s="4" t="s">
        <v>179</v>
      </c>
      <c r="F154" s="18" t="s">
        <v>138</v>
      </c>
      <c r="G154" s="9">
        <f>((((L154/13650)/0.3)*0.0001)/K154)*1000000000</f>
        <v>3.8370173219459236</v>
      </c>
      <c r="H154" s="9">
        <f>((((M154/13650)/0.3)*0.0001)/K154)*1000000000</f>
        <v>0.18578702545718273</v>
      </c>
      <c r="I154" s="9" t="b">
        <f>G154&gt;(3*H154)</f>
        <v>1</v>
      </c>
      <c r="J154" s="2">
        <f>0.8/2</f>
        <v>0.4</v>
      </c>
      <c r="K154" s="2">
        <f>J154*0.003</f>
        <v>1.2000000000000001E-3</v>
      </c>
      <c r="L154" s="10">
        <v>1.8855103120042269E-4</v>
      </c>
      <c r="M154" s="10">
        <v>9.1295744309659593E-6</v>
      </c>
      <c r="N154" s="6"/>
    </row>
    <row r="155" spans="1:14" s="7" customFormat="1" x14ac:dyDescent="0.25">
      <c r="A155" s="13">
        <v>44904</v>
      </c>
      <c r="B155" s="14" t="s">
        <v>101</v>
      </c>
      <c r="C155" s="14" t="s">
        <v>205</v>
      </c>
      <c r="D155" s="14" t="s">
        <v>123</v>
      </c>
      <c r="E155" s="4" t="s">
        <v>180</v>
      </c>
      <c r="F155" s="18" t="s">
        <v>138</v>
      </c>
      <c r="G155" s="9">
        <f>((((L155/13650)/0.3)*0.0001)/K155)*1000000000</f>
        <v>-3.7503871454162132</v>
      </c>
      <c r="H155" s="9">
        <f>((((M155/13650)/0.3)*0.0001)/K155)*1000000000</f>
        <v>0.17966559182253639</v>
      </c>
      <c r="I155" s="9" t="b">
        <f>G155&gt;(3*H155)</f>
        <v>0</v>
      </c>
      <c r="J155" s="2">
        <f>0.8/2</f>
        <v>0.4</v>
      </c>
      <c r="K155" s="2">
        <f>J155*0.003</f>
        <v>1.2000000000000001E-3</v>
      </c>
      <c r="L155" s="10">
        <v>-1.8429402432575272E-4</v>
      </c>
      <c r="M155" s="10">
        <v>8.8287671821594368E-6</v>
      </c>
      <c r="N155" s="6"/>
    </row>
    <row r="156" spans="1:14" s="7" customFormat="1" x14ac:dyDescent="0.25">
      <c r="A156" s="13">
        <v>44904</v>
      </c>
      <c r="B156" s="14" t="s">
        <v>101</v>
      </c>
      <c r="C156" s="14" t="s">
        <v>206</v>
      </c>
      <c r="D156" s="14" t="s">
        <v>102</v>
      </c>
      <c r="E156" s="4" t="s">
        <v>181</v>
      </c>
      <c r="F156" s="18" t="s">
        <v>171</v>
      </c>
      <c r="G156" s="9">
        <f>((((L156/13650)/0.3)*0.0001)/K156)*1000000000</f>
        <v>2.7958409766976646</v>
      </c>
      <c r="H156" s="9">
        <f>((((M156/13650)/0.3)*0.0001)/K156)*1000000000</f>
        <v>6.3063609335972742E-2</v>
      </c>
      <c r="I156" s="9" t="b">
        <f>G156&gt;(3*H156)</f>
        <v>1</v>
      </c>
      <c r="J156" s="2">
        <f>0.8/2</f>
        <v>0.4</v>
      </c>
      <c r="K156" s="2">
        <f>J156*0.003</f>
        <v>1.2000000000000001E-3</v>
      </c>
      <c r="L156" s="10">
        <v>1.3738762559492327E-4</v>
      </c>
      <c r="M156" s="10">
        <v>3.0989457627697008E-6</v>
      </c>
      <c r="N156" s="6"/>
    </row>
    <row r="157" spans="1:14" s="7" customFormat="1" x14ac:dyDescent="0.25">
      <c r="A157" s="13">
        <v>44904</v>
      </c>
      <c r="B157" s="14" t="s">
        <v>101</v>
      </c>
      <c r="C157" s="14" t="s">
        <v>207</v>
      </c>
      <c r="D157" s="14" t="s">
        <v>123</v>
      </c>
      <c r="E157" s="4">
        <v>926</v>
      </c>
      <c r="F157" s="18" t="s">
        <v>93</v>
      </c>
      <c r="G157" s="9">
        <f>((((L157/13650)/0.3)*0.0001)/K157)*1000000000</f>
        <v>3.1805650525904561</v>
      </c>
      <c r="H157" s="9">
        <f>((((M157/13650)/0.3)*0.0001)/K157)*1000000000</f>
        <v>0.12335425229577716</v>
      </c>
      <c r="I157" s="9" t="b">
        <f>G157&gt;(3*H157)</f>
        <v>1</v>
      </c>
      <c r="J157" s="2">
        <f>0.8/2</f>
        <v>0.4</v>
      </c>
      <c r="K157" s="2">
        <f>J157*0.003</f>
        <v>1.2000000000000001E-3</v>
      </c>
      <c r="L157" s="10">
        <v>1.5629296668429502E-4</v>
      </c>
      <c r="M157" s="10">
        <v>6.0616279578144893E-6</v>
      </c>
      <c r="N157" s="6"/>
    </row>
    <row r="158" spans="1:14" s="7" customFormat="1" x14ac:dyDescent="0.25">
      <c r="A158" s="13">
        <v>44904</v>
      </c>
      <c r="B158" s="14" t="s">
        <v>101</v>
      </c>
      <c r="C158" s="14" t="s">
        <v>208</v>
      </c>
      <c r="D158" s="14" t="s">
        <v>123</v>
      </c>
      <c r="E158" s="4" t="s">
        <v>182</v>
      </c>
      <c r="F158" s="18" t="s">
        <v>138</v>
      </c>
      <c r="G158" s="9">
        <f>((((L158/13650)/0.3)*0.0001)/K158)*1000000000</f>
        <v>-0.46274504233256003</v>
      </c>
      <c r="H158" s="9">
        <f>((((M158/13650)/0.3)*0.0001)/K158)*1000000000</f>
        <v>7.221556793463299E-2</v>
      </c>
      <c r="I158" s="9" t="b">
        <f>G158&gt;(3*H158)</f>
        <v>0</v>
      </c>
      <c r="J158" s="2">
        <f>0.8/2</f>
        <v>0.4</v>
      </c>
      <c r="K158" s="2">
        <f>J158*0.003</f>
        <v>1.2000000000000001E-3</v>
      </c>
      <c r="L158" s="10">
        <v>-2.2739291380222E-5</v>
      </c>
      <c r="M158" s="10">
        <v>3.5486730083078659E-6</v>
      </c>
      <c r="N158" s="6"/>
    </row>
    <row r="159" spans="1:14" s="7" customFormat="1" x14ac:dyDescent="0.25">
      <c r="A159" s="13">
        <v>44904</v>
      </c>
      <c r="B159" s="14" t="s">
        <v>101</v>
      </c>
      <c r="C159" s="14" t="s">
        <v>210</v>
      </c>
      <c r="D159" s="14" t="s">
        <v>123</v>
      </c>
      <c r="E159" s="4" t="s">
        <v>184</v>
      </c>
      <c r="F159" s="18" t="s">
        <v>138</v>
      </c>
      <c r="G159" s="9">
        <f>((((L159/13650)/0.3)*0.0001)/K159)*1000000000</f>
        <v>4.6032370199477564</v>
      </c>
      <c r="H159" s="9">
        <f>((((M159/13650)/0.3)*0.0001)/K159)*1000000000</f>
        <v>0.44423319019768764</v>
      </c>
      <c r="I159" s="9" t="b">
        <f>G159&gt;(3*H159)</f>
        <v>1</v>
      </c>
      <c r="J159" s="2">
        <f>0.8/2</f>
        <v>0.4</v>
      </c>
      <c r="K159" s="2">
        <f>J159*0.003</f>
        <v>1.2000000000000001E-3</v>
      </c>
      <c r="L159" s="10">
        <v>2.2620306716023274E-4</v>
      </c>
      <c r="M159" s="10">
        <v>2.1829618966314371E-5</v>
      </c>
      <c r="N159" s="6"/>
    </row>
    <row r="160" spans="1:14" s="7" customFormat="1" x14ac:dyDescent="0.25">
      <c r="A160" s="13">
        <v>44904</v>
      </c>
      <c r="B160" s="14" t="s">
        <v>101</v>
      </c>
      <c r="C160" s="14" t="s">
        <v>212</v>
      </c>
      <c r="D160" s="14" t="s">
        <v>102</v>
      </c>
      <c r="E160" s="4" t="s">
        <v>186</v>
      </c>
      <c r="F160" s="18" t="s">
        <v>171</v>
      </c>
      <c r="G160" s="9">
        <f>((((L160/13650)/0.3)*0.0001)/K160)*1000000000</f>
        <v>3.6314724310493833</v>
      </c>
      <c r="H160" s="9">
        <f>((((M160/13650)/0.3)*0.0001)/K160)*1000000000</f>
        <v>6.5517386113777568E-2</v>
      </c>
      <c r="I160" s="9" t="b">
        <f>G160&gt;(3*H160)</f>
        <v>1</v>
      </c>
      <c r="J160" s="2">
        <f>0.8/2</f>
        <v>0.4</v>
      </c>
      <c r="K160" s="2">
        <f>J160*0.003</f>
        <v>1.2000000000000001E-3</v>
      </c>
      <c r="L160" s="10">
        <v>1.7845055526176669E-4</v>
      </c>
      <c r="M160" s="10">
        <v>3.2195243536310302E-6</v>
      </c>
      <c r="N160" s="6"/>
    </row>
    <row r="161" spans="1:14" s="7" customFormat="1" x14ac:dyDescent="0.25">
      <c r="A161" s="13">
        <v>44904</v>
      </c>
      <c r="B161" s="14" t="s">
        <v>101</v>
      </c>
      <c r="C161" s="14" t="s">
        <v>213</v>
      </c>
      <c r="D161" s="14" t="s">
        <v>123</v>
      </c>
      <c r="E161" s="4" t="s">
        <v>187</v>
      </c>
      <c r="F161" s="18" t="s">
        <v>138</v>
      </c>
      <c r="G161" s="9">
        <f>((((L161/13650)/0.3)*0.0001)/K161)*1000000000</f>
        <v>4.0958317002738163</v>
      </c>
      <c r="H161" s="9">
        <f>((((M161/13650)/0.3)*0.0001)/K161)*1000000000</f>
        <v>8.2263705604243315E-2</v>
      </c>
      <c r="I161" s="9" t="b">
        <f>G161&gt;(3*H161)</f>
        <v>1</v>
      </c>
      <c r="J161" s="2">
        <f>0.8/2</f>
        <v>0.4</v>
      </c>
      <c r="K161" s="2">
        <f>J161*0.003</f>
        <v>1.2000000000000001E-3</v>
      </c>
      <c r="L161" s="10">
        <v>2.0126916975145534E-4</v>
      </c>
      <c r="M161" s="10">
        <v>4.0424384933925161E-6</v>
      </c>
      <c r="N161" s="6"/>
    </row>
    <row r="162" spans="1:14" s="7" customFormat="1" x14ac:dyDescent="0.25">
      <c r="A162" s="13">
        <v>44904</v>
      </c>
      <c r="B162" s="14" t="s">
        <v>99</v>
      </c>
      <c r="C162" s="14" t="s">
        <v>191</v>
      </c>
      <c r="D162" s="14" t="s">
        <v>228</v>
      </c>
      <c r="E162" s="4" t="s">
        <v>24</v>
      </c>
      <c r="F162" s="2" t="s">
        <v>9</v>
      </c>
      <c r="G162" s="9">
        <f>((((L162/13650)/0.3)*0.0001)/K162)*1000000000</f>
        <v>15.428242556745991</v>
      </c>
      <c r="H162" s="9">
        <f>((((M162/13650)/0.3)*0.0001)/K162)*1000000000</f>
        <v>0.27554045230411733</v>
      </c>
      <c r="I162" s="9" t="b">
        <f>G162&gt;(3*H162)</f>
        <v>1</v>
      </c>
      <c r="J162" s="2">
        <f>0.8/2</f>
        <v>0.4</v>
      </c>
      <c r="K162" s="2">
        <f>J162*0.003</f>
        <v>1.2000000000000001E-3</v>
      </c>
      <c r="L162" s="10">
        <v>7.5814383923849789E-4</v>
      </c>
      <c r="M162" s="10">
        <v>1.3540057826224326E-5</v>
      </c>
      <c r="N162" s="6"/>
    </row>
    <row r="163" spans="1:14" s="7" customFormat="1" x14ac:dyDescent="0.25">
      <c r="A163" s="13">
        <v>44904</v>
      </c>
      <c r="B163" s="14" t="s">
        <v>99</v>
      </c>
      <c r="C163" s="14" t="s">
        <v>193</v>
      </c>
      <c r="D163" s="14" t="s">
        <v>45</v>
      </c>
      <c r="E163" s="4">
        <v>3282</v>
      </c>
      <c r="F163" s="4" t="s">
        <v>50</v>
      </c>
      <c r="G163" s="9">
        <f>((((L163/13650)/0.3)*0.0001)/K163)*1000000000</f>
        <v>-0.505791092782095</v>
      </c>
      <c r="H163" s="9">
        <f>((((M163/13650)/0.3)*0.0001)/K163)*1000000000</f>
        <v>6.9745387176976634E-2</v>
      </c>
      <c r="I163" s="9" t="b">
        <f>G163&gt;(3*H163)</f>
        <v>0</v>
      </c>
      <c r="J163" s="2">
        <f>0.8/2</f>
        <v>0.4</v>
      </c>
      <c r="K163" s="2">
        <f>J163*0.003</f>
        <v>1.2000000000000001E-3</v>
      </c>
      <c r="L163" s="10">
        <v>-2.4854574299312149E-5</v>
      </c>
      <c r="M163" s="10">
        <v>3.4272883258766322E-6</v>
      </c>
      <c r="N163" s="6"/>
    </row>
    <row r="164" spans="1:14" s="7" customFormat="1" x14ac:dyDescent="0.25">
      <c r="A164" s="13">
        <v>44904</v>
      </c>
      <c r="B164" s="14" t="s">
        <v>99</v>
      </c>
      <c r="C164" s="14" t="s">
        <v>194</v>
      </c>
      <c r="D164" s="14" t="s">
        <v>45</v>
      </c>
      <c r="E164" s="4">
        <v>907</v>
      </c>
      <c r="F164" s="4" t="s">
        <v>48</v>
      </c>
      <c r="G164" s="9">
        <f>((((L164/13650)/0.3)*0.0001)/K164)*1000000000</f>
        <v>0.40839940364001476</v>
      </c>
      <c r="H164" s="9">
        <f>((((M164/13650)/0.3)*0.0001)/K164)*1000000000</f>
        <v>9.3050386294317028E-2</v>
      </c>
      <c r="I164" s="9" t="b">
        <f>G164&gt;(3*H164)</f>
        <v>1</v>
      </c>
      <c r="J164" s="2">
        <f>0.8/2</f>
        <v>0.4</v>
      </c>
      <c r="K164" s="2">
        <f>J164*0.003</f>
        <v>1.2000000000000001E-3</v>
      </c>
      <c r="L164" s="10">
        <v>2.0068746694870325E-5</v>
      </c>
      <c r="M164" s="10">
        <v>4.5724959825027393E-6</v>
      </c>
      <c r="N164" s="6"/>
    </row>
    <row r="165" spans="1:14" s="7" customFormat="1" x14ac:dyDescent="0.25">
      <c r="A165" s="13">
        <v>44904</v>
      </c>
      <c r="B165" s="14" t="s">
        <v>99</v>
      </c>
      <c r="C165" s="14" t="s">
        <v>192</v>
      </c>
      <c r="D165" s="14" t="s">
        <v>228</v>
      </c>
      <c r="E165" s="4" t="s">
        <v>122</v>
      </c>
      <c r="F165" s="2" t="s">
        <v>9</v>
      </c>
      <c r="G165" s="9">
        <f>((((L165/13650)/0.3)*0.0001)/K165)*1000000000</f>
        <v>15.366363859224775</v>
      </c>
      <c r="H165" s="9">
        <f>((((M165/13650)/0.3)*0.0001)/K165)*1000000000</f>
        <v>0.36688412728257241</v>
      </c>
      <c r="I165" s="9" t="b">
        <f>G165&gt;(3*H165)</f>
        <v>1</v>
      </c>
      <c r="J165" s="2">
        <f>0.8/2</f>
        <v>0.4</v>
      </c>
      <c r="K165" s="2">
        <f>J165*0.003</f>
        <v>1.2000000000000001E-3</v>
      </c>
      <c r="L165" s="10">
        <v>7.5510312004230544E-4</v>
      </c>
      <c r="M165" s="10">
        <v>1.8028686014665611E-5</v>
      </c>
      <c r="N165" s="6"/>
    </row>
    <row r="166" spans="1:14" s="7" customFormat="1" x14ac:dyDescent="0.25">
      <c r="A166" s="13">
        <v>44904</v>
      </c>
      <c r="B166" s="14" t="s">
        <v>99</v>
      </c>
      <c r="C166" s="14" t="s">
        <v>195</v>
      </c>
      <c r="D166" s="14" t="s">
        <v>45</v>
      </c>
      <c r="E166" s="4">
        <v>2978</v>
      </c>
      <c r="F166" s="4" t="s">
        <v>48</v>
      </c>
      <c r="G166" s="9">
        <f>((((L166/13650)/0.3)*0.0001)/K166)*1000000000</f>
        <v>1.1810760092092525</v>
      </c>
      <c r="H166" s="9">
        <f>((((M166/13650)/0.3)*0.0001)/K166)*1000000000</f>
        <v>6.074941763888965E-2</v>
      </c>
      <c r="I166" s="9" t="b">
        <f>G166&gt;(3*H166)</f>
        <v>1</v>
      </c>
      <c r="J166" s="2">
        <f>0.8/2</f>
        <v>0.4</v>
      </c>
      <c r="K166" s="2">
        <f>J166*0.003</f>
        <v>1.2000000000000001E-3</v>
      </c>
      <c r="L166" s="10">
        <v>5.803807509254266E-5</v>
      </c>
      <c r="M166" s="10">
        <v>2.9852263827750373E-6</v>
      </c>
      <c r="N166" s="6"/>
    </row>
    <row r="167" spans="1:14" s="7" customFormat="1" x14ac:dyDescent="0.25">
      <c r="A167" s="13">
        <v>44904</v>
      </c>
      <c r="B167" s="14" t="s">
        <v>99</v>
      </c>
      <c r="C167" s="14" t="s">
        <v>196</v>
      </c>
      <c r="D167" s="14" t="s">
        <v>45</v>
      </c>
      <c r="E167" s="4">
        <v>906</v>
      </c>
      <c r="F167" s="4" t="s">
        <v>48</v>
      </c>
      <c r="G167" s="9">
        <f>((((L167/13650)/0.3)*0.0001)/K167)*1000000000</f>
        <v>-1.6276787826232588</v>
      </c>
      <c r="H167" s="9">
        <f>((((M167/13650)/0.3)*0.0001)/K167)*1000000000</f>
        <v>8.6406023508171795E-2</v>
      </c>
      <c r="I167" s="9" t="b">
        <f>G167&gt;(3*H167)</f>
        <v>0</v>
      </c>
      <c r="J167" s="2">
        <f>0.8/2</f>
        <v>0.4</v>
      </c>
      <c r="K167" s="2">
        <f>J167*0.003</f>
        <v>1.2000000000000001E-3</v>
      </c>
      <c r="L167" s="10">
        <v>-7.9984135378106944E-5</v>
      </c>
      <c r="M167" s="10">
        <v>4.245991995191562E-6</v>
      </c>
      <c r="N167" s="6"/>
    </row>
    <row r="168" spans="1:14" s="7" customFormat="1" x14ac:dyDescent="0.25">
      <c r="A168" s="13">
        <v>44904</v>
      </c>
      <c r="B168" s="14" t="s">
        <v>99</v>
      </c>
      <c r="C168" s="14" t="s">
        <v>197</v>
      </c>
      <c r="D168" s="14" t="s">
        <v>45</v>
      </c>
      <c r="E168" s="4" t="s">
        <v>73</v>
      </c>
      <c r="F168" s="4" t="s">
        <v>61</v>
      </c>
      <c r="G168" s="9">
        <f>((((L168/13650)/0.3)*0.0001)/K168)*1000000000</f>
        <v>1.1606291352457432</v>
      </c>
      <c r="H168" s="9">
        <f>((((M168/13650)/0.3)*0.0001)/K168)*1000000000</f>
        <v>6.4578612892509726E-2</v>
      </c>
      <c r="I168" s="9" t="b">
        <f>G168&gt;(3*H168)</f>
        <v>1</v>
      </c>
      <c r="J168" s="2">
        <f>0.8/2</f>
        <v>0.4</v>
      </c>
      <c r="K168" s="2">
        <f>J168*0.003</f>
        <v>1.2000000000000001E-3</v>
      </c>
      <c r="L168" s="10">
        <v>5.7033315705975821E-5</v>
      </c>
      <c r="M168" s="10">
        <v>3.1733930375379278E-6</v>
      </c>
      <c r="N168" s="6"/>
    </row>
    <row r="169" spans="1:14" s="7" customFormat="1" x14ac:dyDescent="0.25">
      <c r="A169" s="13">
        <v>44904</v>
      </c>
      <c r="B169" s="14" t="s">
        <v>99</v>
      </c>
      <c r="C169" s="14" t="s">
        <v>198</v>
      </c>
      <c r="D169" s="14" t="s">
        <v>45</v>
      </c>
      <c r="E169" s="4">
        <v>2936</v>
      </c>
      <c r="F169" s="4" t="s">
        <v>61</v>
      </c>
      <c r="G169" s="9">
        <f>((((L169/13650)/0.3)*0.0001)/K169)*1000000000</f>
        <v>-0.39656173976636394</v>
      </c>
      <c r="H169" s="9">
        <f>((((M169/13650)/0.3)*0.0001)/K169)*1000000000</f>
        <v>0.10596941460876029</v>
      </c>
      <c r="I169" s="9" t="b">
        <f>G169&gt;(3*H169)</f>
        <v>0</v>
      </c>
      <c r="J169" s="2">
        <f>0.8/2</f>
        <v>0.4</v>
      </c>
      <c r="K169" s="2">
        <f>J169*0.003</f>
        <v>1.2000000000000001E-3</v>
      </c>
      <c r="L169" s="10">
        <v>-1.9487043892119125E-5</v>
      </c>
      <c r="M169" s="10">
        <v>5.2073370338744803E-6</v>
      </c>
      <c r="N169" s="6"/>
    </row>
    <row r="170" spans="1:14" s="7" customFormat="1" x14ac:dyDescent="0.25">
      <c r="A170" s="13">
        <v>44904</v>
      </c>
      <c r="B170" s="14" t="s">
        <v>99</v>
      </c>
      <c r="C170" s="14" t="s">
        <v>199</v>
      </c>
      <c r="D170" s="14" t="s">
        <v>45</v>
      </c>
      <c r="E170" s="4">
        <v>905</v>
      </c>
      <c r="F170" s="4" t="s">
        <v>48</v>
      </c>
      <c r="G170" s="9">
        <f>((((L170/13650)/0.3)*0.0001)/K170)*1000000000</f>
        <v>7.479251265608565E-2</v>
      </c>
      <c r="H170" s="9">
        <f>((((M170/13650)/0.3)*0.0001)/K170)*1000000000</f>
        <v>0.11743518005809152</v>
      </c>
      <c r="I170" s="9" t="b">
        <f>G170&gt;(3*H170)</f>
        <v>0</v>
      </c>
      <c r="J170" s="2">
        <f>0.8/2</f>
        <v>0.4</v>
      </c>
      <c r="K170" s="2">
        <f>J170*0.003</f>
        <v>1.2000000000000001E-3</v>
      </c>
      <c r="L170" s="10">
        <v>3.6753040719200491E-6</v>
      </c>
      <c r="M170" s="10">
        <v>5.770764748054617E-6</v>
      </c>
      <c r="N170" s="6"/>
    </row>
    <row r="171" spans="1:14" s="7" customFormat="1" x14ac:dyDescent="0.25">
      <c r="A171" s="13">
        <v>44904</v>
      </c>
      <c r="B171" s="14" t="s">
        <v>99</v>
      </c>
      <c r="C171" s="14" t="s">
        <v>200</v>
      </c>
      <c r="D171" s="14" t="s">
        <v>45</v>
      </c>
      <c r="E171" s="4" t="s">
        <v>74</v>
      </c>
      <c r="F171" s="4" t="s">
        <v>61</v>
      </c>
      <c r="G171" s="9">
        <f>((((L171/13650)/0.3)*0.0001)/K171)*1000000000</f>
        <v>1.6944001608200563</v>
      </c>
      <c r="H171" s="9">
        <f>((((M171/13650)/0.3)*0.0001)/K171)*1000000000</f>
        <v>7.5491285863533306E-2</v>
      </c>
      <c r="I171" s="9" t="b">
        <f>G171&gt;(3*H171)</f>
        <v>1</v>
      </c>
      <c r="J171" s="2">
        <f>0.8/2</f>
        <v>0.4</v>
      </c>
      <c r="K171" s="2">
        <f>J171*0.003</f>
        <v>1.2000000000000001E-3</v>
      </c>
      <c r="L171" s="10">
        <v>8.3262823902697575E-5</v>
      </c>
      <c r="M171" s="10">
        <v>3.7096417873340263E-6</v>
      </c>
      <c r="N171" s="6"/>
    </row>
    <row r="172" spans="1:14" s="7" customFormat="1" x14ac:dyDescent="0.25">
      <c r="A172" s="13">
        <v>44904</v>
      </c>
      <c r="B172" s="14" t="s">
        <v>99</v>
      </c>
      <c r="C172" s="14" t="s">
        <v>201</v>
      </c>
      <c r="D172" s="14" t="s">
        <v>45</v>
      </c>
      <c r="E172" s="4">
        <v>2934</v>
      </c>
      <c r="F172" s="4" t="s">
        <v>61</v>
      </c>
      <c r="G172" s="9">
        <f>((((L172/13650)/0.3)*0.0001)/K172)*1000000000</f>
        <v>-0.80011846273083398</v>
      </c>
      <c r="H172" s="9">
        <f>((((M172/13650)/0.3)*0.0001)/K172)*1000000000</f>
        <v>6.4810719543343054E-2</v>
      </c>
      <c r="I172" s="9" t="b">
        <f>G172&gt;(3*H172)</f>
        <v>0</v>
      </c>
      <c r="J172" s="2">
        <f>0.8/2</f>
        <v>0.4</v>
      </c>
      <c r="K172" s="2">
        <f>J172*0.003</f>
        <v>1.2000000000000001E-3</v>
      </c>
      <c r="L172" s="10">
        <v>-3.9317821258593184E-5</v>
      </c>
      <c r="M172" s="10">
        <v>3.1847987583598775E-6</v>
      </c>
      <c r="N172" s="6"/>
    </row>
    <row r="173" spans="1:14" s="7" customFormat="1" x14ac:dyDescent="0.25">
      <c r="A173" s="13">
        <v>44904</v>
      </c>
      <c r="B173" s="14" t="s">
        <v>99</v>
      </c>
      <c r="C173" s="14" t="s">
        <v>202</v>
      </c>
      <c r="D173" s="14" t="s">
        <v>45</v>
      </c>
      <c r="E173" s="4">
        <v>904</v>
      </c>
      <c r="F173" s="4" t="s">
        <v>48</v>
      </c>
      <c r="G173" s="9">
        <f>((((L173/13650)/0.3)*0.0001)/K173)*1000000000</f>
        <v>1.2537162193428821</v>
      </c>
      <c r="H173" s="9">
        <f>((((M173/13650)/0.3)*0.0001)/K173)*1000000000</f>
        <v>0.16855178096710127</v>
      </c>
      <c r="I173" s="9" t="b">
        <f>G173&gt;(3*H173)</f>
        <v>1</v>
      </c>
      <c r="J173" s="2">
        <f>0.8/2</f>
        <v>0.4</v>
      </c>
      <c r="K173" s="2">
        <f>J173*0.003</f>
        <v>1.2000000000000001E-3</v>
      </c>
      <c r="L173" s="10">
        <v>6.1607615018509219E-5</v>
      </c>
      <c r="M173" s="10">
        <v>8.2826345167233564E-6</v>
      </c>
      <c r="N173" s="6"/>
    </row>
    <row r="174" spans="1:14" s="7" customFormat="1" x14ac:dyDescent="0.25">
      <c r="A174" s="13">
        <v>44904</v>
      </c>
      <c r="B174" s="14" t="s">
        <v>99</v>
      </c>
      <c r="C174" s="14" t="s">
        <v>203</v>
      </c>
      <c r="D174" s="14" t="s">
        <v>45</v>
      </c>
      <c r="E174" s="4">
        <v>2933</v>
      </c>
      <c r="F174" s="4" t="s">
        <v>61</v>
      </c>
      <c r="G174" s="9">
        <f>((((L174/13650)/0.3)*0.0001)/K174)*1000000000</f>
        <v>1.7083901272161466</v>
      </c>
      <c r="H174" s="9">
        <f>((((M174/13650)/0.3)*0.0001)/K174)*1000000000</f>
        <v>0.18710008178376603</v>
      </c>
      <c r="I174" s="9" t="b">
        <f>G174&gt;(3*H174)</f>
        <v>1</v>
      </c>
      <c r="J174" s="2">
        <f>0.8/2</f>
        <v>0.4</v>
      </c>
      <c r="K174" s="2">
        <f>J174*0.003</f>
        <v>1.2000000000000001E-3</v>
      </c>
      <c r="L174" s="10">
        <v>8.3950290851401443E-5</v>
      </c>
      <c r="M174" s="10">
        <v>9.1940980188542624E-6</v>
      </c>
      <c r="N174" s="6"/>
    </row>
    <row r="175" spans="1:14" s="7" customFormat="1" x14ac:dyDescent="0.25">
      <c r="A175" s="13">
        <v>44904</v>
      </c>
      <c r="B175" s="14" t="s">
        <v>99</v>
      </c>
      <c r="C175" s="14" t="s">
        <v>204</v>
      </c>
      <c r="D175" s="14" t="s">
        <v>45</v>
      </c>
      <c r="E175" s="4">
        <v>3001</v>
      </c>
      <c r="F175" s="4" t="s">
        <v>48</v>
      </c>
      <c r="G175" s="9">
        <f>((((L175/13650)/0.3)*0.0001)/K175)*1000000000</f>
        <v>1.0390240427257962</v>
      </c>
      <c r="H175" s="9">
        <f>((((M175/13650)/0.3)*0.0001)/K175)*1000000000</f>
        <v>5.7715745849999216E-2</v>
      </c>
      <c r="I175" s="9" t="b">
        <f>G175&gt;(3*H175)</f>
        <v>1</v>
      </c>
      <c r="J175" s="2">
        <f>0.8/2</f>
        <v>0.4</v>
      </c>
      <c r="K175" s="2">
        <f>J175*0.003</f>
        <v>1.2000000000000001E-3</v>
      </c>
      <c r="L175" s="10">
        <v>5.1057641459545619E-5</v>
      </c>
      <c r="M175" s="10">
        <v>2.8361517510689612E-6</v>
      </c>
      <c r="N175" s="6"/>
    </row>
    <row r="176" spans="1:14" s="7" customFormat="1" x14ac:dyDescent="0.25">
      <c r="A176" s="13">
        <v>44904</v>
      </c>
      <c r="B176" s="14" t="s">
        <v>99</v>
      </c>
      <c r="C176" s="14" t="s">
        <v>205</v>
      </c>
      <c r="D176" s="14" t="s">
        <v>45</v>
      </c>
      <c r="E176" s="4" t="s">
        <v>75</v>
      </c>
      <c r="F176" s="4" t="s">
        <v>61</v>
      </c>
      <c r="G176" s="9">
        <f>((((L176/13650)/0.3)*0.0001)/K176)*1000000000</f>
        <v>-2.3363243881488271</v>
      </c>
      <c r="H176" s="9">
        <f>((((M176/13650)/0.3)*0.0001)/K176)*1000000000</f>
        <v>6.8405405094133648E-2</v>
      </c>
      <c r="I176" s="9" t="b">
        <f>G176&gt;(3*H176)</f>
        <v>0</v>
      </c>
      <c r="J176" s="2">
        <f>0.8/2</f>
        <v>0.4</v>
      </c>
      <c r="K176" s="2">
        <f>J176*0.003</f>
        <v>1.2000000000000001E-3</v>
      </c>
      <c r="L176" s="10">
        <v>-1.1480698043363339E-4</v>
      </c>
      <c r="M176" s="10">
        <v>3.3614416063257274E-6</v>
      </c>
      <c r="N176" s="6"/>
    </row>
    <row r="177" spans="1:14" s="7" customFormat="1" x14ac:dyDescent="0.25">
      <c r="A177" s="13">
        <v>44904</v>
      </c>
      <c r="B177" s="14" t="s">
        <v>99</v>
      </c>
      <c r="C177" s="14" t="s">
        <v>206</v>
      </c>
      <c r="D177" s="14" t="s">
        <v>45</v>
      </c>
      <c r="E177" s="4">
        <v>3283</v>
      </c>
      <c r="F177" s="4" t="s">
        <v>50</v>
      </c>
      <c r="G177" s="9">
        <f>((((L177/13650)/0.3)*0.0001)/K177)*1000000000</f>
        <v>1.7708069003679674</v>
      </c>
      <c r="H177" s="9">
        <f>((((M177/13650)/0.3)*0.0001)/K177)*1000000000</f>
        <v>6.1152936278893115E-2</v>
      </c>
      <c r="I177" s="9" t="b">
        <f>G177&gt;(3*H177)</f>
        <v>1</v>
      </c>
      <c r="J177" s="2">
        <f>0.8/2</f>
        <v>0.4</v>
      </c>
      <c r="K177" s="2">
        <f>J177*0.003</f>
        <v>1.2000000000000001E-3</v>
      </c>
      <c r="L177" s="10">
        <v>8.7017451084081909E-5</v>
      </c>
      <c r="M177" s="10">
        <v>3.0050552887448078E-6</v>
      </c>
      <c r="N177" s="6"/>
    </row>
    <row r="178" spans="1:14" s="7" customFormat="1" x14ac:dyDescent="0.25">
      <c r="A178" s="13">
        <v>44904</v>
      </c>
      <c r="B178" s="14" t="s">
        <v>99</v>
      </c>
      <c r="C178" s="14" t="s">
        <v>209</v>
      </c>
      <c r="D178" s="14" t="s">
        <v>45</v>
      </c>
      <c r="E178" s="4">
        <v>3447</v>
      </c>
      <c r="F178" s="4" t="s">
        <v>118</v>
      </c>
      <c r="G178" s="9">
        <f>((((L178/13650)/0.3)*0.0001)/K178)*1000000000</f>
        <v>3.5975736663203985</v>
      </c>
      <c r="H178" s="9">
        <f>((((M178/13650)/0.3)*0.0001)/K178)*1000000000</f>
        <v>9.9515617256373243E-2</v>
      </c>
      <c r="I178" s="9" t="b">
        <f>G178&gt;(3*H178)</f>
        <v>1</v>
      </c>
      <c r="J178" s="2">
        <f>0.8/2</f>
        <v>0.4</v>
      </c>
      <c r="K178" s="2">
        <f>J178*0.003</f>
        <v>1.2000000000000001E-3</v>
      </c>
      <c r="L178" s="10">
        <v>1.7678476996298438E-4</v>
      </c>
      <c r="M178" s="10">
        <v>4.8901974319781806E-6</v>
      </c>
      <c r="N178" s="6"/>
    </row>
    <row r="179" spans="1:14" s="7" customFormat="1" x14ac:dyDescent="0.25">
      <c r="A179" s="13">
        <v>44904</v>
      </c>
      <c r="B179" s="14" t="s">
        <v>99</v>
      </c>
      <c r="C179" s="14" t="s">
        <v>210</v>
      </c>
      <c r="D179" s="14" t="s">
        <v>45</v>
      </c>
      <c r="E179" s="4">
        <v>2999</v>
      </c>
      <c r="F179" s="4" t="s">
        <v>48</v>
      </c>
      <c r="G179" s="9">
        <f>((((L179/13650)/0.3)*0.0001)/K179)*1000000000</f>
        <v>3.4436840359632119E-2</v>
      </c>
      <c r="H179" s="9">
        <f>((((M179/13650)/0.3)*0.0001)/K179)*1000000000</f>
        <v>7.7387199162651438E-2</v>
      </c>
      <c r="I179" s="9" t="b">
        <f>G179&gt;(3*H179)</f>
        <v>0</v>
      </c>
      <c r="J179" s="2">
        <f>0.8/2</f>
        <v>0.4</v>
      </c>
      <c r="K179" s="2">
        <f>J179*0.003</f>
        <v>1.2000000000000001E-3</v>
      </c>
      <c r="L179" s="10">
        <v>1.6922263352723222E-6</v>
      </c>
      <c r="M179" s="10">
        <v>3.8028069668526919E-6</v>
      </c>
      <c r="N179" s="6"/>
    </row>
    <row r="180" spans="1:14" s="7" customFormat="1" x14ac:dyDescent="0.25">
      <c r="A180" s="13">
        <v>44904</v>
      </c>
      <c r="B180" s="14" t="s">
        <v>99</v>
      </c>
      <c r="C180" s="14" t="s">
        <v>211</v>
      </c>
      <c r="D180" s="14" t="s">
        <v>45</v>
      </c>
      <c r="E180" s="4" t="s">
        <v>120</v>
      </c>
      <c r="F180" s="4" t="s">
        <v>47</v>
      </c>
      <c r="G180" s="9">
        <f>((((L180/13650)/0.3)*0.0001)/K180)*1000000000</f>
        <v>-6.5386950632852194</v>
      </c>
      <c r="H180" s="9">
        <f>((((M180/13650)/0.3)*0.0001)/K180)*1000000000</f>
        <v>7.6206738565238172E-2</v>
      </c>
      <c r="I180" s="9" t="b">
        <f>G180&gt;(3*H180)</f>
        <v>0</v>
      </c>
      <c r="J180" s="2">
        <f>0.8/2</f>
        <v>0.4</v>
      </c>
      <c r="K180" s="2">
        <f>J180*0.003</f>
        <v>1.2000000000000001E-3</v>
      </c>
      <c r="L180" s="10">
        <v>-3.213114754098357E-4</v>
      </c>
      <c r="M180" s="10">
        <v>3.7447991330958044E-6</v>
      </c>
      <c r="N180" s="6"/>
    </row>
    <row r="181" spans="1:14" s="7" customFormat="1" x14ac:dyDescent="0.25">
      <c r="A181" s="13">
        <v>44904</v>
      </c>
      <c r="B181" s="14" t="s">
        <v>99</v>
      </c>
      <c r="C181" s="14" t="s">
        <v>212</v>
      </c>
      <c r="D181" s="14" t="s">
        <v>45</v>
      </c>
      <c r="E181" s="4">
        <v>3446</v>
      </c>
      <c r="F181" s="4" t="s">
        <v>118</v>
      </c>
      <c r="G181" s="9">
        <f>((((L181/13650)/0.3)*0.0001)/K181)*1000000000</f>
        <v>2.5025897580101497</v>
      </c>
      <c r="H181" s="9">
        <f>((((M181/13650)/0.3)*0.0001)/K181)*1000000000</f>
        <v>0.10380955797890778</v>
      </c>
      <c r="I181" s="9" t="b">
        <f>G181&gt;(3*H181)</f>
        <v>1</v>
      </c>
      <c r="J181" s="2">
        <f>0.8/2</f>
        <v>0.4</v>
      </c>
      <c r="K181" s="2">
        <f>J181*0.003</f>
        <v>1.2000000000000001E-3</v>
      </c>
      <c r="L181" s="10">
        <v>1.2297726070861875E-4</v>
      </c>
      <c r="M181" s="10">
        <v>5.1012016790835287E-6</v>
      </c>
      <c r="N181" s="6"/>
    </row>
    <row r="182" spans="1:14" s="7" customFormat="1" x14ac:dyDescent="0.25">
      <c r="A182" s="13">
        <v>44907</v>
      </c>
      <c r="B182" s="14" t="s">
        <v>101</v>
      </c>
      <c r="C182" s="14" t="s">
        <v>191</v>
      </c>
      <c r="D182" s="14" t="s">
        <v>228</v>
      </c>
      <c r="E182" s="4" t="s">
        <v>24</v>
      </c>
      <c r="F182" s="2" t="s">
        <v>9</v>
      </c>
      <c r="G182" s="9">
        <f>((((L182/13650)/0.3)*0.0001)/K182)*1000000000</f>
        <v>15.489583178636575</v>
      </c>
      <c r="H182" s="9">
        <f>((((M182/13650)/0.3)*0.0001)/K182)*1000000000</f>
        <v>0.26240662754983324</v>
      </c>
      <c r="I182" s="9" t="b">
        <f>G182&gt;(3*H182)</f>
        <v>1</v>
      </c>
      <c r="J182" s="2">
        <f>0.8/2</f>
        <v>0.4</v>
      </c>
      <c r="K182" s="2">
        <f>J182*0.003</f>
        <v>1.2000000000000001E-3</v>
      </c>
      <c r="L182" s="10">
        <v>7.6115811739820136E-4</v>
      </c>
      <c r="M182" s="10">
        <v>1.2894661677798806E-5</v>
      </c>
      <c r="N182" s="6"/>
    </row>
    <row r="183" spans="1:14" s="7" customFormat="1" x14ac:dyDescent="0.25">
      <c r="A183" s="13">
        <v>44907</v>
      </c>
      <c r="B183" s="14" t="s">
        <v>101</v>
      </c>
      <c r="C183" s="14" t="s">
        <v>193</v>
      </c>
      <c r="D183" s="14" t="s">
        <v>45</v>
      </c>
      <c r="E183" s="4">
        <v>2664</v>
      </c>
      <c r="F183" s="18" t="s">
        <v>93</v>
      </c>
      <c r="G183" s="9">
        <f>((((L183/13650)/0.3)*0.0001)/K183)*1000000000</f>
        <v>1.0971362108326497</v>
      </c>
      <c r="H183" s="9">
        <f>((((M183/13650)/0.3)*0.0001)/K183)*1000000000</f>
        <v>0.20117632647430156</v>
      </c>
      <c r="I183" s="9" t="b">
        <f>G183&gt;(3*H183)</f>
        <v>1</v>
      </c>
      <c r="J183" s="2">
        <f>0.8/2</f>
        <v>0.4</v>
      </c>
      <c r="K183" s="2">
        <f>J183*0.003</f>
        <v>1.2000000000000001E-3</v>
      </c>
      <c r="L183" s="10">
        <v>5.3913273400316394E-5</v>
      </c>
      <c r="M183" s="10">
        <v>9.8858046829471769E-6</v>
      </c>
      <c r="N183" s="6"/>
    </row>
    <row r="184" spans="1:14" s="7" customFormat="1" x14ac:dyDescent="0.25">
      <c r="A184" s="13">
        <v>44907</v>
      </c>
      <c r="B184" s="14" t="s">
        <v>101</v>
      </c>
      <c r="C184" s="14" t="s">
        <v>194</v>
      </c>
      <c r="D184" s="14" t="s">
        <v>102</v>
      </c>
      <c r="E184" s="4" t="s">
        <v>175</v>
      </c>
      <c r="F184" s="18" t="s">
        <v>171</v>
      </c>
      <c r="G184" s="9">
        <f>((((L184/13650)/0.3)*0.0001)/K184)*1000000000</f>
        <v>0.17971726062680624</v>
      </c>
      <c r="H184" s="9">
        <f>((((M184/13650)/0.3)*0.0001)/K184)*1000000000</f>
        <v>0.35227331431328113</v>
      </c>
      <c r="I184" s="9" t="b">
        <f>G184&gt;(3*H184)</f>
        <v>0</v>
      </c>
      <c r="J184" s="2">
        <f>0.8/2</f>
        <v>0.4</v>
      </c>
      <c r="K184" s="2">
        <f>J184*0.003</f>
        <v>1.2000000000000001E-3</v>
      </c>
      <c r="L184" s="10">
        <v>8.8313061872012586E-6</v>
      </c>
      <c r="M184" s="10">
        <v>1.7310710665354633E-5</v>
      </c>
      <c r="N184" s="6"/>
    </row>
    <row r="185" spans="1:14" s="7" customFormat="1" x14ac:dyDescent="0.25">
      <c r="A185" s="13">
        <v>44907</v>
      </c>
      <c r="B185" s="14" t="s">
        <v>101</v>
      </c>
      <c r="C185" s="14" t="s">
        <v>192</v>
      </c>
      <c r="D185" s="14" t="s">
        <v>228</v>
      </c>
      <c r="E185" s="4" t="s">
        <v>122</v>
      </c>
      <c r="F185" s="2" t="s">
        <v>9</v>
      </c>
      <c r="G185" s="9">
        <f>((((L185/13650)/0.3)*0.0001)/K185)*1000000000</f>
        <v>10.957910217561173</v>
      </c>
      <c r="H185" s="9">
        <f>((((M185/13650)/0.3)*0.0001)/K185)*1000000000</f>
        <v>0.28918278604340825</v>
      </c>
      <c r="I185" s="9" t="b">
        <f>G185&gt;(3*H185)</f>
        <v>1</v>
      </c>
      <c r="J185" s="2">
        <f>0.8/2</f>
        <v>0.4</v>
      </c>
      <c r="K185" s="2">
        <f>J185*0.003</f>
        <v>1.2000000000000001E-3</v>
      </c>
      <c r="L185" s="10">
        <v>5.3847170809095599E-4</v>
      </c>
      <c r="M185" s="10">
        <v>1.421044210617308E-5</v>
      </c>
      <c r="N185" s="6"/>
    </row>
    <row r="186" spans="1:14" s="7" customFormat="1" x14ac:dyDescent="0.25">
      <c r="A186" s="13">
        <v>44907</v>
      </c>
      <c r="B186" s="14" t="s">
        <v>101</v>
      </c>
      <c r="C186" s="14" t="s">
        <v>195</v>
      </c>
      <c r="D186" s="14" t="s">
        <v>123</v>
      </c>
      <c r="E186" s="4">
        <v>923</v>
      </c>
      <c r="F186" s="18" t="s">
        <v>93</v>
      </c>
      <c r="G186" s="9">
        <f>((((L186/13650)/0.3)*0.0001)/K186)*1000000000</f>
        <v>-0.36750565571298938</v>
      </c>
      <c r="H186" s="9">
        <f>((((M186/13650)/0.3)*0.0001)/K186)*1000000000</f>
        <v>7.2268245687030774E-2</v>
      </c>
      <c r="I186" s="9" t="b">
        <f>G186&gt;(3*H186)</f>
        <v>0</v>
      </c>
      <c r="J186" s="2">
        <f>0.8/2</f>
        <v>0.4</v>
      </c>
      <c r="K186" s="2">
        <f>J186*0.003</f>
        <v>1.2000000000000001E-3</v>
      </c>
      <c r="L186" s="10">
        <v>-1.8059227921736298E-5</v>
      </c>
      <c r="M186" s="10">
        <v>3.5512615930606921E-6</v>
      </c>
      <c r="N186" s="6"/>
    </row>
    <row r="187" spans="1:14" s="7" customFormat="1" x14ac:dyDescent="0.25">
      <c r="A187" s="13">
        <v>44907</v>
      </c>
      <c r="B187" s="14" t="s">
        <v>101</v>
      </c>
      <c r="C187" s="14" t="s">
        <v>196</v>
      </c>
      <c r="D187" s="14" t="s">
        <v>102</v>
      </c>
      <c r="E187" s="4" t="s">
        <v>190</v>
      </c>
      <c r="F187" s="18" t="s">
        <v>171</v>
      </c>
      <c r="G187" s="9">
        <f>((((L187/13650)/0.3)*0.0001)/K187)*1000000000</f>
        <v>8.1028809214953643</v>
      </c>
      <c r="H187" s="9">
        <f>((((M187/13650)/0.3)*0.0001)/K187)*1000000000</f>
        <v>0.273951797716178</v>
      </c>
      <c r="I187" s="9" t="b">
        <f>G187&gt;(3*H187)</f>
        <v>1</v>
      </c>
      <c r="J187" s="2">
        <f>0.8/2</f>
        <v>0.4</v>
      </c>
      <c r="K187" s="2">
        <f>J187*0.003</f>
        <v>1.2000000000000001E-3</v>
      </c>
      <c r="L187" s="10">
        <v>3.9817556848228221E-4</v>
      </c>
      <c r="M187" s="10">
        <v>1.3461991339772984E-5</v>
      </c>
      <c r="N187" s="6"/>
    </row>
    <row r="188" spans="1:14" s="7" customFormat="1" x14ac:dyDescent="0.25">
      <c r="A188" s="13">
        <v>44907</v>
      </c>
      <c r="B188" s="14" t="s">
        <v>101</v>
      </c>
      <c r="C188" s="14" t="s">
        <v>197</v>
      </c>
      <c r="D188" s="14" t="s">
        <v>45</v>
      </c>
      <c r="E188" s="4">
        <v>2666</v>
      </c>
      <c r="F188" s="18" t="s">
        <v>93</v>
      </c>
      <c r="G188" s="9">
        <f>((((L188/13650)/0.3)*0.0001)/K188)*1000000000</f>
        <v>3.5695937335281607</v>
      </c>
      <c r="H188" s="9">
        <f>((((M188/13650)/0.3)*0.0001)/K188)*1000000000</f>
        <v>0.11285560907199926</v>
      </c>
      <c r="I188" s="9" t="b">
        <f>G188&gt;(3*H188)</f>
        <v>1</v>
      </c>
      <c r="J188" s="2">
        <f>0.8/2</f>
        <v>0.4</v>
      </c>
      <c r="K188" s="2">
        <f>J188*0.003</f>
        <v>1.2000000000000001E-3</v>
      </c>
      <c r="L188" s="10">
        <v>1.7540983606557383E-4</v>
      </c>
      <c r="M188" s="10">
        <v>5.5457246297980444E-6</v>
      </c>
      <c r="N188" s="6"/>
    </row>
    <row r="189" spans="1:14" s="7" customFormat="1" x14ac:dyDescent="0.25">
      <c r="A189" s="13">
        <v>44907</v>
      </c>
      <c r="B189" s="14" t="s">
        <v>101</v>
      </c>
      <c r="C189" s="14" t="s">
        <v>198</v>
      </c>
      <c r="D189" s="14" t="s">
        <v>123</v>
      </c>
      <c r="E189" s="4">
        <v>920</v>
      </c>
      <c r="F189" s="18" t="s">
        <v>93</v>
      </c>
      <c r="G189" s="9">
        <f>((((L189/13650)/0.3)*0.0001)/K189)*1000000000</f>
        <v>4.8792698184554268</v>
      </c>
      <c r="H189" s="9">
        <f>((((M189/13650)/0.3)*0.0001)/K189)*1000000000</f>
        <v>0.10542633758623529</v>
      </c>
      <c r="I189" s="9" t="b">
        <f>G189&gt;(3*H189)</f>
        <v>1</v>
      </c>
      <c r="J189" s="2">
        <f>0.8/2</f>
        <v>0.4</v>
      </c>
      <c r="K189" s="2">
        <f>J189*0.003</f>
        <v>1.2000000000000001E-3</v>
      </c>
      <c r="L189" s="10">
        <v>2.3976731887889968E-4</v>
      </c>
      <c r="M189" s="10">
        <v>5.180650228987602E-6</v>
      </c>
      <c r="N189" s="6"/>
    </row>
    <row r="190" spans="1:14" s="7" customFormat="1" x14ac:dyDescent="0.25">
      <c r="A190" s="13">
        <v>44907</v>
      </c>
      <c r="B190" s="14" t="s">
        <v>101</v>
      </c>
      <c r="C190" s="14" t="s">
        <v>199</v>
      </c>
      <c r="D190" s="14" t="s">
        <v>123</v>
      </c>
      <c r="E190" s="4" t="s">
        <v>185</v>
      </c>
      <c r="F190" s="18" t="s">
        <v>138</v>
      </c>
      <c r="G190" s="9">
        <f>((((L190/13650)/0.3)*0.0001)/K190)*1000000000</f>
        <v>-0.25773822706661137</v>
      </c>
      <c r="H190" s="9">
        <f>((((M190/13650)/0.3)*0.0001)/K190)*1000000000</f>
        <v>0.15183081061913123</v>
      </c>
      <c r="I190" s="9" t="b">
        <f>G190&gt;(3*H190)</f>
        <v>0</v>
      </c>
      <c r="J190" s="2">
        <f>0.8/2</f>
        <v>0.4</v>
      </c>
      <c r="K190" s="2">
        <f>J190*0.003</f>
        <v>1.2000000000000001E-3</v>
      </c>
      <c r="L190" s="10">
        <v>-1.2665256478053283E-5</v>
      </c>
      <c r="M190" s="10">
        <v>7.4609660338241081E-6</v>
      </c>
      <c r="N190" s="6"/>
    </row>
    <row r="191" spans="1:14" s="7" customFormat="1" x14ac:dyDescent="0.25">
      <c r="A191" s="13">
        <v>44907</v>
      </c>
      <c r="B191" s="14" t="s">
        <v>101</v>
      </c>
      <c r="C191" s="14" t="s">
        <v>200</v>
      </c>
      <c r="D191" s="14" t="s">
        <v>45</v>
      </c>
      <c r="E191" s="4">
        <v>2667</v>
      </c>
      <c r="F191" s="18" t="s">
        <v>93</v>
      </c>
      <c r="G191" s="9">
        <f>((((L191/13650)/0.3)*0.0001)/K191)*1000000000</f>
        <v>-0.25773822706661137</v>
      </c>
      <c r="H191" s="9">
        <f>((((M191/13650)/0.3)*0.0001)/K191)*1000000000</f>
        <v>0.15183081061913123</v>
      </c>
      <c r="I191" s="9" t="b">
        <f>G191&gt;(3*H191)</f>
        <v>0</v>
      </c>
      <c r="J191" s="2">
        <f>0.8/2</f>
        <v>0.4</v>
      </c>
      <c r="K191" s="2">
        <f>J191*0.003</f>
        <v>1.2000000000000001E-3</v>
      </c>
      <c r="L191" s="10">
        <v>-1.2665256478053283E-5</v>
      </c>
      <c r="M191" s="10">
        <v>7.4609660338241081E-6</v>
      </c>
      <c r="N191" s="6"/>
    </row>
    <row r="192" spans="1:14" s="7" customFormat="1" x14ac:dyDescent="0.25">
      <c r="A192" s="13">
        <v>44907</v>
      </c>
      <c r="B192" s="14" t="s">
        <v>101</v>
      </c>
      <c r="C192" s="14" t="s">
        <v>201</v>
      </c>
      <c r="D192" s="14" t="s">
        <v>123</v>
      </c>
      <c r="E192" s="4">
        <v>921</v>
      </c>
      <c r="F192" s="18" t="s">
        <v>93</v>
      </c>
      <c r="G192" s="9">
        <f>((((L192/13650)/0.3)*0.0001)/K192)*1000000000</f>
        <v>-0.30347465566930809</v>
      </c>
      <c r="H192" s="9">
        <f>((((M192/13650)/0.3)*0.0001)/K192)*1000000000</f>
        <v>0.1807396614772574</v>
      </c>
      <c r="I192" s="9" t="b">
        <f>G192&gt;(3*H192)</f>
        <v>0</v>
      </c>
      <c r="J192" s="2">
        <f>0.8/2</f>
        <v>0.4</v>
      </c>
      <c r="K192" s="2">
        <f>J192*0.003</f>
        <v>1.2000000000000001E-3</v>
      </c>
      <c r="L192" s="10">
        <v>-1.49127445795898E-5</v>
      </c>
      <c r="M192" s="10">
        <v>8.881546964992428E-6</v>
      </c>
      <c r="N192" s="6"/>
    </row>
    <row r="193" spans="1:14" s="7" customFormat="1" x14ac:dyDescent="0.25">
      <c r="A193" s="13">
        <v>44907</v>
      </c>
      <c r="B193" s="14" t="s">
        <v>101</v>
      </c>
      <c r="C193" s="14" t="s">
        <v>202</v>
      </c>
      <c r="D193" s="14" t="s">
        <v>123</v>
      </c>
      <c r="E193" s="4" t="s">
        <v>188</v>
      </c>
      <c r="F193" s="18" t="s">
        <v>138</v>
      </c>
      <c r="G193" s="9">
        <f>((((L193/13650)/0.3)*0.0001)/K193)*1000000000</f>
        <v>2.947578304532299</v>
      </c>
      <c r="H193" s="9">
        <f>((((M193/13650)/0.3)*0.0001)/K193)*1000000000</f>
        <v>0.19758958528674772</v>
      </c>
      <c r="I193" s="9" t="b">
        <f>G193&gt;(3*H193)</f>
        <v>1</v>
      </c>
      <c r="J193" s="2">
        <f>0.8/2</f>
        <v>0.4</v>
      </c>
      <c r="K193" s="2">
        <f>J193*0.003</f>
        <v>1.2000000000000001E-3</v>
      </c>
      <c r="L193" s="10">
        <v>1.4484399788471715E-4</v>
      </c>
      <c r="M193" s="10">
        <v>9.7095522209907821E-6</v>
      </c>
      <c r="N193" s="6"/>
    </row>
    <row r="194" spans="1:14" s="7" customFormat="1" x14ac:dyDescent="0.25">
      <c r="A194" s="13">
        <v>44907</v>
      </c>
      <c r="B194" s="14" t="s">
        <v>101</v>
      </c>
      <c r="C194" s="14" t="s">
        <v>203</v>
      </c>
      <c r="D194" s="14" t="s">
        <v>45</v>
      </c>
      <c r="E194" s="4">
        <v>2671</v>
      </c>
      <c r="F194" s="18" t="s">
        <v>93</v>
      </c>
      <c r="G194" s="9">
        <f>((((L194/13650)/0.3)*0.0001)/K194)*1000000000</f>
        <v>2.5461738840903267</v>
      </c>
      <c r="H194" s="9">
        <f>((((M194/13650)/0.3)*0.0001)/K194)*1000000000</f>
        <v>8.2482933535529462E-2</v>
      </c>
      <c r="I194" s="9" t="b">
        <f>G194&gt;(3*H194)</f>
        <v>1</v>
      </c>
      <c r="J194" s="2">
        <f>0.8/2</f>
        <v>0.4</v>
      </c>
      <c r="K194" s="2">
        <f>J194*0.003</f>
        <v>1.2000000000000001E-3</v>
      </c>
      <c r="L194" s="10">
        <v>1.2511898466419864E-4</v>
      </c>
      <c r="M194" s="10">
        <v>4.0532113539359176E-6</v>
      </c>
      <c r="N194" s="6"/>
    </row>
    <row r="195" spans="1:14" s="7" customFormat="1" x14ac:dyDescent="0.25">
      <c r="A195" s="13">
        <v>44907</v>
      </c>
      <c r="B195" s="14" t="s">
        <v>101</v>
      </c>
      <c r="C195" s="14" t="s">
        <v>204</v>
      </c>
      <c r="D195" s="14" t="s">
        <v>102</v>
      </c>
      <c r="E195" s="4" t="s">
        <v>136</v>
      </c>
      <c r="F195" s="18" t="s">
        <v>9</v>
      </c>
      <c r="G195" s="9">
        <f>((((L195/13650)/0.3)*0.0001)/K195)*1000000000</f>
        <v>32.977579249393088</v>
      </c>
      <c r="H195" s="9">
        <f>((((M195/13650)/0.3)*0.0001)/K195)*1000000000</f>
        <v>0.95788947544723824</v>
      </c>
      <c r="I195" s="9" t="b">
        <f>G195&gt;(3*H195)</f>
        <v>1</v>
      </c>
      <c r="J195" s="2">
        <f>0.8/2</f>
        <v>0.4</v>
      </c>
      <c r="K195" s="2">
        <f>J195*0.003</f>
        <v>1.2000000000000001E-3</v>
      </c>
      <c r="L195" s="10">
        <v>1.6205182443151764E-3</v>
      </c>
      <c r="M195" s="10">
        <v>4.7070688823477283E-5</v>
      </c>
      <c r="N195" s="6"/>
    </row>
    <row r="196" spans="1:14" s="7" customFormat="1" x14ac:dyDescent="0.25">
      <c r="A196" s="13">
        <v>44907</v>
      </c>
      <c r="B196" s="14" t="s">
        <v>101</v>
      </c>
      <c r="C196" s="14" t="s">
        <v>206</v>
      </c>
      <c r="D196" s="14" t="s">
        <v>45</v>
      </c>
      <c r="E196" s="4" t="s">
        <v>90</v>
      </c>
      <c r="F196" s="18" t="s">
        <v>96</v>
      </c>
      <c r="G196" s="9">
        <f>((((L196/13650)/0.3)*0.0001)/K196)*1000000000</f>
        <v>1.8326855978892256</v>
      </c>
      <c r="H196" s="9">
        <f>((((M196/13650)/0.3)*0.0001)/K196)*1000000000</f>
        <v>7.2297200393431515E-2</v>
      </c>
      <c r="I196" s="9" t="b">
        <f>G196&gt;(3*H196)</f>
        <v>1</v>
      </c>
      <c r="J196" s="2">
        <f>0.8/2</f>
        <v>0.4</v>
      </c>
      <c r="K196" s="2">
        <f>J196*0.003</f>
        <v>1.2000000000000001E-3</v>
      </c>
      <c r="L196" s="10">
        <v>9.0058170280276544E-5</v>
      </c>
      <c r="M196" s="10">
        <v>3.5526844273332251E-6</v>
      </c>
      <c r="N196" s="6"/>
    </row>
    <row r="197" spans="1:14" s="7" customFormat="1" x14ac:dyDescent="0.25">
      <c r="A197" s="13">
        <v>44907</v>
      </c>
      <c r="B197" s="14" t="s">
        <v>101</v>
      </c>
      <c r="C197" s="14" t="s">
        <v>209</v>
      </c>
      <c r="D197" s="14" t="s">
        <v>45</v>
      </c>
      <c r="E197" s="4">
        <v>2670</v>
      </c>
      <c r="F197" s="18" t="s">
        <v>93</v>
      </c>
      <c r="G197" s="9">
        <f>((((L197/13650)/0.3)*0.0001)/K197)*1000000000</f>
        <v>4.8475233562488587</v>
      </c>
      <c r="H197" s="9">
        <f>((((M197/13650)/0.3)*0.0001)/K197)*1000000000</f>
        <v>4.6491125675615752E-2</v>
      </c>
      <c r="I197" s="9" t="b">
        <f>G197&gt;(3*H197)</f>
        <v>1</v>
      </c>
      <c r="J197" s="2">
        <f>0.8/2</f>
        <v>0.4</v>
      </c>
      <c r="K197" s="2">
        <f>J197*0.003</f>
        <v>1.2000000000000001E-3</v>
      </c>
      <c r="L197" s="10">
        <v>2.3820729772606889E-4</v>
      </c>
      <c r="M197" s="10">
        <v>2.2845739156997577E-6</v>
      </c>
      <c r="N197" s="6"/>
    </row>
    <row r="198" spans="1:14" s="7" customFormat="1" x14ac:dyDescent="0.25">
      <c r="A198" s="13">
        <v>44907</v>
      </c>
      <c r="B198" s="14" t="s">
        <v>101</v>
      </c>
      <c r="C198" s="14" t="s">
        <v>212</v>
      </c>
      <c r="D198" s="14" t="s">
        <v>45</v>
      </c>
      <c r="E198" s="4">
        <v>2665</v>
      </c>
      <c r="F198" s="4" t="s">
        <v>93</v>
      </c>
      <c r="G198" s="9">
        <f>((((L198/13650)/0.3)*0.0001)/K198)*1000000000</f>
        <v>-3.9984400111317462</v>
      </c>
      <c r="H198" s="9">
        <f>((((M198/13650)/0.3)*0.0001)/K198)*1000000000</f>
        <v>0.12413586820020726</v>
      </c>
      <c r="I198" s="9" t="b">
        <f>G198&gt;(3*H198)</f>
        <v>0</v>
      </c>
      <c r="J198" s="2">
        <f>0.8/2</f>
        <v>0.4</v>
      </c>
      <c r="K198" s="2">
        <f>J198*0.003</f>
        <v>1.2000000000000001E-3</v>
      </c>
      <c r="L198" s="10">
        <v>-1.9648334214701402E-4</v>
      </c>
      <c r="M198" s="10">
        <v>6.1000365633581855E-6</v>
      </c>
      <c r="N198" s="6"/>
    </row>
    <row r="199" spans="1:14" s="7" customFormat="1" x14ac:dyDescent="0.25">
      <c r="A199" s="13">
        <v>44907</v>
      </c>
      <c r="B199" s="14" t="s">
        <v>101</v>
      </c>
      <c r="C199" s="14" t="s">
        <v>213</v>
      </c>
      <c r="D199" s="14" t="s">
        <v>123</v>
      </c>
      <c r="E199" s="4">
        <v>925</v>
      </c>
      <c r="F199" s="4" t="s">
        <v>93</v>
      </c>
      <c r="G199" s="9">
        <f>((((L199/13650)/0.3)*0.0001)/K199)*1000000000</f>
        <v>2.0931142031088692</v>
      </c>
      <c r="H199" s="9">
        <f>((((M199/13650)/0.3)*0.0001)/K199)*1000000000</f>
        <v>0.12780124193662235</v>
      </c>
      <c r="I199" s="9" t="b">
        <f>G199&gt;(3*H199)</f>
        <v>1</v>
      </c>
      <c r="J199" s="2">
        <f>0.8/2</f>
        <v>0.4</v>
      </c>
      <c r="K199" s="2">
        <f>J199*0.003</f>
        <v>1.2000000000000001E-3</v>
      </c>
      <c r="L199" s="10">
        <v>1.0285563194076983E-4</v>
      </c>
      <c r="M199" s="10">
        <v>6.280153028765622E-6</v>
      </c>
      <c r="N199" s="6"/>
    </row>
    <row r="200" spans="1:14" s="7" customFormat="1" x14ac:dyDescent="0.25">
      <c r="A200" s="13">
        <v>44907</v>
      </c>
      <c r="B200" s="14" t="s">
        <v>101</v>
      </c>
      <c r="C200" s="14" t="s">
        <v>214</v>
      </c>
      <c r="D200" s="14" t="s">
        <v>45</v>
      </c>
      <c r="E200" s="4" t="s">
        <v>121</v>
      </c>
      <c r="F200" s="4" t="s">
        <v>47</v>
      </c>
      <c r="G200" s="9">
        <f>((((L200/13650)/0.3)*0.0001)/K200)*1000000000</f>
        <v>-5.5674685500174732</v>
      </c>
      <c r="H200" s="9">
        <f>((((M200/13650)/0.3)*0.0001)/K200)*1000000000</f>
        <v>0.19449110723680377</v>
      </c>
      <c r="I200" s="9" t="b">
        <f>G200&gt;(3*H200)</f>
        <v>0</v>
      </c>
      <c r="J200" s="2">
        <f>0.8/2</f>
        <v>0.4</v>
      </c>
      <c r="K200" s="2">
        <f>J200*0.003</f>
        <v>1.2000000000000001E-3</v>
      </c>
      <c r="L200" s="10">
        <v>-2.7358540454785866E-4</v>
      </c>
      <c r="M200" s="10">
        <v>9.5572930096165378E-6</v>
      </c>
      <c r="N200" s="6"/>
    </row>
    <row r="201" spans="1:14" s="7" customFormat="1" x14ac:dyDescent="0.25">
      <c r="A201" s="13">
        <v>44907</v>
      </c>
      <c r="B201" s="14" t="s">
        <v>99</v>
      </c>
      <c r="C201" s="14" t="s">
        <v>191</v>
      </c>
      <c r="D201" s="14" t="s">
        <v>228</v>
      </c>
      <c r="E201" s="4" t="s">
        <v>122</v>
      </c>
      <c r="F201" s="2" t="s">
        <v>9</v>
      </c>
      <c r="G201" s="9">
        <f>((((L201/13650)/0.3)*0.0001)/K201)*1000000000</f>
        <v>11.577773344034592</v>
      </c>
      <c r="H201" s="9">
        <f>((((M201/13650)/0.3)*0.0001)/K201)*1000000000</f>
        <v>0.37109470727903182</v>
      </c>
      <c r="I201" s="9" t="b">
        <f>G201&gt;(3*H201)</f>
        <v>1</v>
      </c>
      <c r="J201" s="2">
        <f>0.8/2</f>
        <v>0.4</v>
      </c>
      <c r="K201" s="2">
        <f>J201*0.003</f>
        <v>1.2000000000000001E-3</v>
      </c>
      <c r="L201" s="10">
        <v>5.6893178212585969E-4</v>
      </c>
      <c r="M201" s="10">
        <v>1.8235593915691625E-5</v>
      </c>
      <c r="N201" s="6"/>
    </row>
    <row r="202" spans="1:14" s="7" customFormat="1" x14ac:dyDescent="0.25">
      <c r="A202" s="13">
        <v>44907</v>
      </c>
      <c r="B202" s="14" t="s">
        <v>99</v>
      </c>
      <c r="C202" s="14" t="s">
        <v>193</v>
      </c>
      <c r="D202" s="14" t="s">
        <v>215</v>
      </c>
      <c r="E202" s="4" t="s">
        <v>216</v>
      </c>
      <c r="F202" s="2" t="s">
        <v>9</v>
      </c>
      <c r="G202" s="9">
        <f>((((L202/13650)/0.3)*0.0001)/K202)*1000000000</f>
        <v>18.318246768802041</v>
      </c>
      <c r="H202" s="9">
        <f>((((M202/13650)/0.3)*0.0001)/K202)*1000000000</f>
        <v>0.53027445591523659</v>
      </c>
      <c r="I202" s="9" t="b">
        <f>G202&gt;(3*H202)</f>
        <v>1</v>
      </c>
      <c r="J202" s="2">
        <f>0.8/2</f>
        <v>0.4</v>
      </c>
      <c r="K202" s="2">
        <f>J202*0.003</f>
        <v>1.2000000000000001E-3</v>
      </c>
      <c r="L202" s="10">
        <v>9.0015864621893228E-4</v>
      </c>
      <c r="M202" s="10">
        <v>2.6057686763674722E-5</v>
      </c>
      <c r="N202" s="6"/>
    </row>
    <row r="203" spans="1:14" s="7" customFormat="1" x14ac:dyDescent="0.25">
      <c r="A203" s="13">
        <v>44907</v>
      </c>
      <c r="B203" s="14" t="s">
        <v>99</v>
      </c>
      <c r="C203" s="14" t="s">
        <v>192</v>
      </c>
      <c r="D203" s="14" t="s">
        <v>228</v>
      </c>
      <c r="E203" s="4" t="s">
        <v>122</v>
      </c>
      <c r="F203" s="2" t="s">
        <v>9</v>
      </c>
      <c r="G203" s="9">
        <f>((((L203/13650)/0.3)*0.0001)/K203)*1000000000</f>
        <v>12.90412977351107</v>
      </c>
      <c r="H203" s="9">
        <f>((((M203/13650)/0.3)*0.0001)/K203)*1000000000</f>
        <v>0.29461487399422653</v>
      </c>
      <c r="I203" s="9" t="b">
        <f>G203&gt;(3*H203)</f>
        <v>1</v>
      </c>
      <c r="J203" s="2">
        <f>0.8/2</f>
        <v>0.4</v>
      </c>
      <c r="K203" s="2">
        <f>J203*0.003</f>
        <v>1.2000000000000001E-3</v>
      </c>
      <c r="L203" s="10">
        <v>6.3410893707033385E-4</v>
      </c>
      <c r="M203" s="10">
        <v>1.4477374908076293E-5</v>
      </c>
      <c r="N203" s="6"/>
    </row>
    <row r="204" spans="1:14" s="7" customFormat="1" x14ac:dyDescent="0.25">
      <c r="A204" s="13">
        <v>44907</v>
      </c>
      <c r="B204" s="14" t="s">
        <v>99</v>
      </c>
      <c r="C204" s="14" t="s">
        <v>195</v>
      </c>
      <c r="D204" s="14" t="s">
        <v>102</v>
      </c>
      <c r="E204" s="4" t="s">
        <v>217</v>
      </c>
      <c r="F204" s="2" t="s">
        <v>9</v>
      </c>
      <c r="G204" s="9">
        <f>((((L204/13650)/0.3)*0.0001)/K204)*1000000000</f>
        <v>20.390914097947395</v>
      </c>
      <c r="H204" s="9">
        <f>((((M204/13650)/0.3)*0.0001)/K204)*1000000000</f>
        <v>0.46274962348198839</v>
      </c>
      <c r="I204" s="9" t="b">
        <f>G204&gt;(3*H204)</f>
        <v>1</v>
      </c>
      <c r="J204" s="2">
        <f>0.8/2</f>
        <v>0.4</v>
      </c>
      <c r="K204" s="2">
        <f>J204*0.003</f>
        <v>1.2000000000000001E-3</v>
      </c>
      <c r="L204" s="10">
        <v>1.002009518773135E-3</v>
      </c>
      <c r="M204" s="10">
        <v>2.2739516497904911E-5</v>
      </c>
      <c r="N204" s="6"/>
    </row>
    <row r="205" spans="1:14" s="7" customFormat="1" x14ac:dyDescent="0.25">
      <c r="A205" s="13">
        <v>44907</v>
      </c>
      <c r="B205" s="14" t="s">
        <v>99</v>
      </c>
      <c r="C205" s="14" t="s">
        <v>197</v>
      </c>
      <c r="D205" s="14" t="s">
        <v>102</v>
      </c>
      <c r="E205" s="4" t="s">
        <v>218</v>
      </c>
      <c r="F205" s="2" t="s">
        <v>9</v>
      </c>
      <c r="G205" s="9">
        <f>((((L205/13650)/0.3)*0.0001)/K205)*1000000000</f>
        <v>29.029718347539568</v>
      </c>
      <c r="H205" s="9">
        <f>((((M205/13650)/0.3)*0.0001)/K205)*1000000000</f>
        <v>0.68613563399792898</v>
      </c>
      <c r="I205" s="9" t="b">
        <f>G205&gt;(3*H205)</f>
        <v>1</v>
      </c>
      <c r="J205" s="2">
        <f>0.8/2</f>
        <v>0.4</v>
      </c>
      <c r="K205" s="2">
        <f>J205*0.003</f>
        <v>1.2000000000000001E-3</v>
      </c>
      <c r="L205" s="10">
        <v>1.4265203595980945E-3</v>
      </c>
      <c r="M205" s="10">
        <v>3.3716705054658225E-5</v>
      </c>
      <c r="N205" s="6"/>
    </row>
    <row r="206" spans="1:14" s="7" customFormat="1" x14ac:dyDescent="0.25">
      <c r="A206" s="13">
        <v>44907</v>
      </c>
      <c r="B206" s="14" t="s">
        <v>99</v>
      </c>
      <c r="C206" s="14" t="s">
        <v>198</v>
      </c>
      <c r="D206" s="14" t="s">
        <v>128</v>
      </c>
      <c r="E206" s="4">
        <v>1569</v>
      </c>
      <c r="F206" s="18" t="s">
        <v>93</v>
      </c>
      <c r="G206" s="9">
        <f>((((L206/13650)/0.3)*0.0001)/K206)*1000000000</f>
        <v>-0.88405826110743646</v>
      </c>
      <c r="H206" s="9">
        <f>((((M206/13650)/0.3)*0.0001)/K206)*1000000000</f>
        <v>9.7523913889662223E-2</v>
      </c>
      <c r="I206" s="9" t="b">
        <f>G206&gt;(3*H206)</f>
        <v>0</v>
      </c>
      <c r="J206" s="2">
        <f>0.8/2</f>
        <v>0.4</v>
      </c>
      <c r="K206" s="2">
        <f>J206*0.003</f>
        <v>1.2000000000000001E-3</v>
      </c>
      <c r="L206" s="10">
        <v>-4.3442622950819423E-5</v>
      </c>
      <c r="M206" s="10">
        <v>4.792325128538001E-6</v>
      </c>
      <c r="N206" s="6"/>
    </row>
    <row r="207" spans="1:14" s="7" customFormat="1" x14ac:dyDescent="0.25">
      <c r="A207" s="13">
        <v>44907</v>
      </c>
      <c r="B207" s="14" t="s">
        <v>99</v>
      </c>
      <c r="C207" s="14" t="s">
        <v>200</v>
      </c>
      <c r="D207" s="14" t="s">
        <v>102</v>
      </c>
      <c r="E207" s="4" t="s">
        <v>219</v>
      </c>
      <c r="F207" s="18" t="s">
        <v>139</v>
      </c>
      <c r="G207" s="9">
        <f>((((L207/13650)/0.3)*0.0001)/K207)*1000000000</f>
        <v>2.1878155140979052</v>
      </c>
      <c r="H207" s="9">
        <f>((((M207/13650)/0.3)*0.0001)/K207)*1000000000</f>
        <v>5.2325407996673672E-2</v>
      </c>
      <c r="I207" s="9" t="b">
        <f>G207&gt;(3*H207)</f>
        <v>1</v>
      </c>
      <c r="J207" s="2">
        <f>0.8/2</f>
        <v>0.4</v>
      </c>
      <c r="K207" s="2">
        <f>J207*0.003</f>
        <v>1.2000000000000001E-3</v>
      </c>
      <c r="L207" s="10">
        <v>1.0750925436277104E-4</v>
      </c>
      <c r="M207" s="10">
        <v>2.5712705489565447E-6</v>
      </c>
      <c r="N207" s="6"/>
    </row>
    <row r="208" spans="1:14" s="7" customFormat="1" x14ac:dyDescent="0.25">
      <c r="A208" s="13">
        <v>44907</v>
      </c>
      <c r="B208" s="14" t="s">
        <v>99</v>
      </c>
      <c r="C208" s="14" t="s">
        <v>201</v>
      </c>
      <c r="D208" s="14" t="s">
        <v>128</v>
      </c>
      <c r="E208" s="4">
        <v>2071</v>
      </c>
      <c r="F208" s="18" t="s">
        <v>93</v>
      </c>
      <c r="G208" s="9">
        <f>((((L208/13650)/0.3)*0.0001)/K208)*1000000000</f>
        <v>-0.11514818495253451</v>
      </c>
      <c r="H208" s="9">
        <f>((((M208/13650)/0.3)*0.0001)/K208)*1000000000</f>
        <v>5.0346696336917192E-2</v>
      </c>
      <c r="I208" s="9" t="b">
        <f>G208&gt;(3*H208)</f>
        <v>0</v>
      </c>
      <c r="J208" s="2">
        <f>0.8/2</f>
        <v>0.4</v>
      </c>
      <c r="K208" s="2">
        <f>J208*0.003</f>
        <v>1.2000000000000001E-3</v>
      </c>
      <c r="L208" s="10">
        <v>-5.6583818085675459E-6</v>
      </c>
      <c r="M208" s="10">
        <v>2.474036657996111E-6</v>
      </c>
      <c r="N208" s="6"/>
    </row>
    <row r="209" spans="1:15" s="7" customFormat="1" x14ac:dyDescent="0.25">
      <c r="A209" s="13">
        <v>44907</v>
      </c>
      <c r="B209" s="14" t="s">
        <v>99</v>
      </c>
      <c r="C209" s="14" t="s">
        <v>203</v>
      </c>
      <c r="D209" s="14" t="s">
        <v>102</v>
      </c>
      <c r="E209" s="4" t="s">
        <v>220</v>
      </c>
      <c r="F209" s="2" t="s">
        <v>9</v>
      </c>
      <c r="G209" s="9">
        <f>((((L209/13650)/0.3)*0.0001)/K209)*1000000000</f>
        <v>15.226464195263775</v>
      </c>
      <c r="H209" s="9">
        <f>((((M209/13650)/0.3)*0.0001)/K209)*1000000000</f>
        <v>0.24832094756704609</v>
      </c>
      <c r="I209" s="9" t="b">
        <f>G209&gt;(3*H209)</f>
        <v>1</v>
      </c>
      <c r="J209" s="2">
        <f>0.8/2</f>
        <v>0.4</v>
      </c>
      <c r="K209" s="2">
        <f>J209*0.003</f>
        <v>1.2000000000000001E-3</v>
      </c>
      <c r="L209" s="10">
        <v>7.4822845055526192E-4</v>
      </c>
      <c r="M209" s="10">
        <v>1.2202491363444645E-5</v>
      </c>
      <c r="N209" s="6"/>
    </row>
    <row r="210" spans="1:15" s="7" customFormat="1" x14ac:dyDescent="0.25">
      <c r="A210" s="13">
        <v>44907</v>
      </c>
      <c r="B210" s="14" t="s">
        <v>99</v>
      </c>
      <c r="C210" s="14" t="s">
        <v>204</v>
      </c>
      <c r="D210" s="14" t="s">
        <v>128</v>
      </c>
      <c r="E210" s="4">
        <v>2070</v>
      </c>
      <c r="F210" s="18" t="s">
        <v>93</v>
      </c>
      <c r="G210" s="9">
        <f>((((L210/13650)/0.3)*0.0001)/K210)*1000000000</f>
        <v>-2.0102505559935673</v>
      </c>
      <c r="H210" s="9">
        <f>((((M210/13650)/0.3)*0.0001)/K210)*1000000000</f>
        <v>0.16760940613430572</v>
      </c>
      <c r="I210" s="9" t="b">
        <f>G210&gt;(3*H210)</f>
        <v>0</v>
      </c>
      <c r="J210" s="2">
        <f>0.8/2</f>
        <v>0.4</v>
      </c>
      <c r="K210" s="2">
        <f>J210*0.003</f>
        <v>1.2000000000000001E-3</v>
      </c>
      <c r="L210" s="10">
        <v>-9.8783712321523902E-5</v>
      </c>
      <c r="M210" s="10">
        <v>8.2363262174397854E-6</v>
      </c>
      <c r="N210" s="6"/>
    </row>
    <row r="211" spans="1:15" s="7" customFormat="1" x14ac:dyDescent="0.25">
      <c r="A211" s="13">
        <v>44907</v>
      </c>
      <c r="B211" s="14" t="s">
        <v>99</v>
      </c>
      <c r="C211" s="14" t="s">
        <v>206</v>
      </c>
      <c r="D211" s="14" t="s">
        <v>102</v>
      </c>
      <c r="E211" s="4" t="s">
        <v>221</v>
      </c>
      <c r="F211" s="2" t="s">
        <v>9</v>
      </c>
      <c r="G211" s="9">
        <f>((((L211/13650)/0.3)*0.0001)/K211)*1000000000</f>
        <v>17.298593448778551</v>
      </c>
      <c r="H211" s="9">
        <f>((((M211/13650)/0.3)*0.0001)/K211)*1000000000</f>
        <v>0.28832511095129792</v>
      </c>
      <c r="I211" s="9" t="b">
        <f>G211&gt;(3*H211)</f>
        <v>1</v>
      </c>
      <c r="J211" s="2">
        <f>0.8/2</f>
        <v>0.4</v>
      </c>
      <c r="K211" s="2">
        <f>J211*0.003</f>
        <v>1.2000000000000001E-3</v>
      </c>
      <c r="L211" s="10">
        <v>8.5005288207297815E-4</v>
      </c>
      <c r="M211" s="10">
        <v>1.4168295952146781E-5</v>
      </c>
      <c r="N211" s="6"/>
    </row>
    <row r="212" spans="1:15" s="7" customFormat="1" x14ac:dyDescent="0.25">
      <c r="A212" s="13">
        <v>44907</v>
      </c>
      <c r="B212" s="14" t="s">
        <v>99</v>
      </c>
      <c r="C212" s="14" t="s">
        <v>207</v>
      </c>
      <c r="D212" s="14" t="s">
        <v>222</v>
      </c>
      <c r="E212" s="4">
        <v>1568</v>
      </c>
      <c r="F212" s="18" t="s">
        <v>93</v>
      </c>
      <c r="G212" s="9">
        <f>((((L212/13650)/0.3)*0.0001)/K212)*1000000000</f>
        <v>7.1983757864244327</v>
      </c>
      <c r="H212" s="9">
        <f>((((M212/13650)/0.3)*0.0001)/K212)*1000000000</f>
        <v>0.22231911993605874</v>
      </c>
      <c r="I212" s="9" t="b">
        <f>G212&gt;(3*H212)</f>
        <v>1</v>
      </c>
      <c r="J212" s="2">
        <f>0.8/2</f>
        <v>0.4</v>
      </c>
      <c r="K212" s="2">
        <f>J212*0.003</f>
        <v>1.2000000000000001E-3</v>
      </c>
      <c r="L212" s="10">
        <v>3.5372818614489663E-4</v>
      </c>
      <c r="M212" s="10">
        <v>1.0924761553657925E-5</v>
      </c>
      <c r="N212" s="6"/>
    </row>
    <row r="213" spans="1:15" s="7" customFormat="1" x14ac:dyDescent="0.25">
      <c r="A213" s="13">
        <v>44907</v>
      </c>
      <c r="B213" s="14" t="s">
        <v>99</v>
      </c>
      <c r="C213" s="14" t="s">
        <v>209</v>
      </c>
      <c r="D213" s="14" t="s">
        <v>102</v>
      </c>
      <c r="E213" s="4" t="s">
        <v>223</v>
      </c>
      <c r="F213" s="2" t="s">
        <v>9</v>
      </c>
      <c r="G213" s="9">
        <f>((((L213/13650)/0.3)*0.0001)/K213)*1000000000</f>
        <v>7.5083073496611252</v>
      </c>
      <c r="H213" s="9">
        <f>((((M213/13650)/0.3)*0.0001)/K213)*1000000000</f>
        <v>0.12540514198786656</v>
      </c>
      <c r="I213" s="9" t="b">
        <f>G213&gt;(3*H213)</f>
        <v>1</v>
      </c>
      <c r="J213" s="2">
        <f>0.8/2</f>
        <v>0.4</v>
      </c>
      <c r="K213" s="2">
        <f>J213*0.003</f>
        <v>1.2000000000000001E-3</v>
      </c>
      <c r="L213" s="10">
        <v>3.6895822316234772E-4</v>
      </c>
      <c r="M213" s="10">
        <v>6.1624086772837633E-6</v>
      </c>
      <c r="N213" s="6"/>
    </row>
    <row r="214" spans="1:15" s="7" customFormat="1" x14ac:dyDescent="0.25">
      <c r="A214" s="13">
        <v>44907</v>
      </c>
      <c r="B214" s="14" t="s">
        <v>99</v>
      </c>
      <c r="C214" s="14" t="s">
        <v>210</v>
      </c>
      <c r="D214" s="14" t="s">
        <v>102</v>
      </c>
      <c r="E214" s="4" t="s">
        <v>224</v>
      </c>
      <c r="F214" s="18" t="s">
        <v>139</v>
      </c>
      <c r="G214" s="9">
        <f>((((L214/13650)/0.3)*0.0001)/K214)*1000000000</f>
        <v>-0.95239386619608624</v>
      </c>
      <c r="H214" s="9">
        <f>((((M214/13650)/0.3)*0.0001)/K214)*1000000000</f>
        <v>5.7796504436226678E-2</v>
      </c>
      <c r="I214" s="9" t="b">
        <f>G214&gt;(3*H214)</f>
        <v>0</v>
      </c>
      <c r="J214" s="2">
        <f>0.8/2</f>
        <v>0.4</v>
      </c>
      <c r="K214" s="2">
        <f>J214*0.003</f>
        <v>1.2000000000000001E-3</v>
      </c>
      <c r="L214" s="10">
        <v>-4.6800634584875674E-5</v>
      </c>
      <c r="M214" s="10">
        <v>2.8401202279961793E-6</v>
      </c>
      <c r="N214" s="6"/>
    </row>
    <row r="215" spans="1:15" s="7" customFormat="1" x14ac:dyDescent="0.25">
      <c r="A215" s="13">
        <v>44907</v>
      </c>
      <c r="B215" s="14" t="s">
        <v>99</v>
      </c>
      <c r="C215" s="14" t="s">
        <v>212</v>
      </c>
      <c r="D215" s="14" t="s">
        <v>102</v>
      </c>
      <c r="E215" s="4" t="s">
        <v>225</v>
      </c>
      <c r="F215" s="2" t="s">
        <v>9</v>
      </c>
      <c r="G215" s="9">
        <f>((((L215/13650)/0.3)*0.0001)/K215)*1000000000</f>
        <v>12.236915991543185</v>
      </c>
      <c r="H215" s="9">
        <f>((((M215/13650)/0.3)*0.0001)/K215)*1000000000</f>
        <v>0.2835911652993881</v>
      </c>
      <c r="I215" s="9" t="b">
        <f>G215&gt;(3*H215)</f>
        <v>1</v>
      </c>
      <c r="J215" s="2">
        <f>0.8/2</f>
        <v>0.4</v>
      </c>
      <c r="K215" s="2">
        <f>J215*0.003</f>
        <v>1.2000000000000001E-3</v>
      </c>
      <c r="L215" s="10">
        <v>6.0132205182443206E-4</v>
      </c>
      <c r="M215" s="10">
        <v>1.3935669862811934E-5</v>
      </c>
      <c r="N215" s="6"/>
    </row>
    <row r="216" spans="1:15" s="7" customFormat="1" x14ac:dyDescent="0.25">
      <c r="A216" s="13">
        <v>44907</v>
      </c>
      <c r="B216" s="14" t="s">
        <v>99</v>
      </c>
      <c r="C216" s="14" t="s">
        <v>213</v>
      </c>
      <c r="D216" s="14" t="s">
        <v>102</v>
      </c>
      <c r="E216" s="4" t="s">
        <v>226</v>
      </c>
      <c r="F216" s="18" t="s">
        <v>139</v>
      </c>
      <c r="G216" s="9">
        <f>((((L216/13650)/0.3)*0.0001)/K216)*1000000000</f>
        <v>-1.3387321689807183</v>
      </c>
      <c r="H216" s="9">
        <f>((((M216/13650)/0.3)*0.0001)/K216)*1000000000</f>
        <v>6.3967243777786634E-2</v>
      </c>
      <c r="I216" s="9" t="b">
        <f>G216&gt;(3*H216)</f>
        <v>0</v>
      </c>
      <c r="J216" s="2">
        <f>0.8/2</f>
        <v>0.4</v>
      </c>
      <c r="K216" s="2">
        <f>J216*0.003</f>
        <v>1.2000000000000001E-3</v>
      </c>
      <c r="L216" s="10">
        <v>-6.5785298783712501E-5</v>
      </c>
      <c r="M216" s="10">
        <v>3.1433503592404353E-6</v>
      </c>
      <c r="N216" s="6"/>
    </row>
    <row r="217" spans="1:15" s="7" customFormat="1" x14ac:dyDescent="0.25">
      <c r="A217" s="13">
        <v>44916</v>
      </c>
      <c r="B217" s="14" t="s">
        <v>101</v>
      </c>
      <c r="C217" s="14" t="s">
        <v>191</v>
      </c>
      <c r="D217" s="14" t="s">
        <v>228</v>
      </c>
      <c r="E217" s="4" t="s">
        <v>122</v>
      </c>
      <c r="F217" s="2" t="s">
        <v>9</v>
      </c>
      <c r="G217" s="9">
        <f>((((L217/13650)/0.3)*0.0001)/K217)*1000000000</f>
        <v>9.4582934350253041</v>
      </c>
      <c r="H217" s="9">
        <f>((((M217/13650)/0.3)*0.0001)/K217)*1000000000</f>
        <v>0.31115189582300218</v>
      </c>
      <c r="I217" s="9" t="b">
        <f>G217&gt;(3*H217)</f>
        <v>1</v>
      </c>
      <c r="J217" s="2">
        <f>0.8/2</f>
        <v>0.4</v>
      </c>
      <c r="K217" s="2">
        <f>J217*0.003</f>
        <v>1.2000000000000001E-3</v>
      </c>
      <c r="L217" s="10">
        <v>4.6478053939714336E-4</v>
      </c>
      <c r="M217" s="10">
        <v>1.5290004160742325E-5</v>
      </c>
      <c r="O217"/>
    </row>
    <row r="218" spans="1:15" s="7" customFormat="1" x14ac:dyDescent="0.25">
      <c r="A218" s="13">
        <v>44916</v>
      </c>
      <c r="B218" s="14" t="s">
        <v>101</v>
      </c>
      <c r="C218" s="14" t="s">
        <v>193</v>
      </c>
      <c r="D218" s="14" t="s">
        <v>308</v>
      </c>
      <c r="E218" t="s">
        <v>286</v>
      </c>
      <c r="F218" s="18" t="s">
        <v>47</v>
      </c>
      <c r="G218" s="9">
        <f>((((L218/13650)/0.3)*0.0001)/K218)*1000000000</f>
        <v>-0.56659363904206828</v>
      </c>
      <c r="H218" s="9">
        <f>((((M218/13650)/0.3)*0.0001)/K218)*1000000000</f>
        <v>4.2101522492744986E-2</v>
      </c>
      <c r="I218" s="9" t="b">
        <f>G218&gt;(3*H218)</f>
        <v>0</v>
      </c>
      <c r="J218" s="2">
        <f>0.8/2</f>
        <v>0.4</v>
      </c>
      <c r="K218" s="2">
        <f>J218*0.003</f>
        <v>1.2000000000000001E-3</v>
      </c>
      <c r="L218" s="10">
        <v>-2.7842411422527234E-5</v>
      </c>
      <c r="M218" s="10">
        <v>2.0688688152934887E-6</v>
      </c>
      <c r="N218" s="6"/>
    </row>
    <row r="219" spans="1:15" s="7" customFormat="1" x14ac:dyDescent="0.25">
      <c r="A219" s="13">
        <v>44916</v>
      </c>
      <c r="B219" s="14" t="s">
        <v>101</v>
      </c>
      <c r="C219" s="14" t="s">
        <v>194</v>
      </c>
      <c r="D219" s="14" t="s">
        <v>308</v>
      </c>
      <c r="E219" t="s">
        <v>287</v>
      </c>
      <c r="F219" s="18" t="s">
        <v>47</v>
      </c>
      <c r="G219" s="9">
        <f>((((L219/13650)/0.3)*0.0001)/K219)*1000000000</f>
        <v>-1.4689464715905436</v>
      </c>
      <c r="H219" s="9">
        <f>((((M219/13650)/0.3)*0.0001)/K219)*1000000000</f>
        <v>6.9007641851417389E-2</v>
      </c>
      <c r="I219" s="9" t="b">
        <f>G219&gt;(3*H219)</f>
        <v>0</v>
      </c>
      <c r="J219" s="2">
        <f>0.8/2</f>
        <v>0.4</v>
      </c>
      <c r="K219" s="2">
        <f>J219*0.003</f>
        <v>1.2000000000000001E-3</v>
      </c>
      <c r="L219" s="10">
        <v>-7.2184029613959314E-5</v>
      </c>
      <c r="M219" s="10">
        <v>3.39103552057865E-6</v>
      </c>
      <c r="N219"/>
      <c r="O219"/>
    </row>
    <row r="220" spans="1:15" s="7" customFormat="1" x14ac:dyDescent="0.25">
      <c r="A220" s="13">
        <v>44916</v>
      </c>
      <c r="B220" s="14" t="s">
        <v>101</v>
      </c>
      <c r="C220" s="14" t="s">
        <v>192</v>
      </c>
      <c r="D220" s="14" t="s">
        <v>228</v>
      </c>
      <c r="E220" s="4" t="s">
        <v>122</v>
      </c>
      <c r="F220" s="2" t="s">
        <v>9</v>
      </c>
      <c r="G220" s="9">
        <f>((((L220/13650)/0.3)*0.0001)/K220)*1000000000</f>
        <v>9.9576276202399701</v>
      </c>
      <c r="H220" s="9">
        <f>((((M220/13650)/0.3)*0.0001)/K220)*1000000000</f>
        <v>0.21411729731881068</v>
      </c>
      <c r="I220" s="9" t="b">
        <f>G220&gt;(3*H220)</f>
        <v>1</v>
      </c>
      <c r="J220" s="2">
        <f>0.8/2</f>
        <v>0.4</v>
      </c>
      <c r="K220" s="2">
        <f>J220*0.003</f>
        <v>1.2000000000000001E-3</v>
      </c>
      <c r="L220" s="10">
        <v>4.8931782125859224E-4</v>
      </c>
      <c r="M220" s="10">
        <v>1.0521723990246358E-5</v>
      </c>
      <c r="N220"/>
      <c r="O220"/>
    </row>
    <row r="221" spans="1:15" s="7" customFormat="1" x14ac:dyDescent="0.25">
      <c r="A221" s="13">
        <v>44916</v>
      </c>
      <c r="B221" s="14" t="s">
        <v>101</v>
      </c>
      <c r="C221" s="14" t="s">
        <v>195</v>
      </c>
      <c r="D221" s="14" t="s">
        <v>308</v>
      </c>
      <c r="E221" t="s">
        <v>288</v>
      </c>
      <c r="F221" s="18" t="s">
        <v>48</v>
      </c>
      <c r="G221" s="9">
        <f>((((L221/13650)/0.3)*0.0001)/K221)*1000000000</f>
        <v>3.1235290357447618</v>
      </c>
      <c r="H221" s="9">
        <f>((((M221/13650)/0.3)*0.0001)/K221)*1000000000</f>
        <v>7.5636624150308487E-2</v>
      </c>
      <c r="I221" s="9" t="b">
        <f>G221&gt;(3*H221)</f>
        <v>1</v>
      </c>
      <c r="J221" s="2">
        <f>0.8/2</f>
        <v>0.4</v>
      </c>
      <c r="K221" s="2">
        <f>J221*0.003</f>
        <v>1.2000000000000001E-3</v>
      </c>
      <c r="L221" s="10">
        <v>1.5349021681649759E-4</v>
      </c>
      <c r="M221" s="10">
        <v>3.7167837107461591E-6</v>
      </c>
      <c r="N221" s="6"/>
    </row>
    <row r="222" spans="1:15" s="7" customFormat="1" x14ac:dyDescent="0.25">
      <c r="A222" s="13">
        <v>44916</v>
      </c>
      <c r="B222" s="14" t="s">
        <v>101</v>
      </c>
      <c r="C222" s="14" t="s">
        <v>196</v>
      </c>
      <c r="D222" s="14" t="s">
        <v>308</v>
      </c>
      <c r="E222" t="s">
        <v>289</v>
      </c>
      <c r="F222" s="18" t="s">
        <v>47</v>
      </c>
      <c r="G222" s="9">
        <f>((((L222/13650)/0.3)*0.0001)/K222)*1000000000</f>
        <v>-1.3607932698360823</v>
      </c>
      <c r="H222" s="9">
        <f>((((M222/13650)/0.3)*0.0001)/K222)*1000000000</f>
        <v>5.5079310080197889E-2</v>
      </c>
      <c r="I222" s="9" t="b">
        <f>G222&gt;(3*H222)</f>
        <v>0</v>
      </c>
      <c r="J222" s="2">
        <f>0.8/2</f>
        <v>0.4</v>
      </c>
      <c r="K222" s="2">
        <f>J222*0.003</f>
        <v>1.2000000000000001E-3</v>
      </c>
      <c r="L222" s="10">
        <v>-6.6869381279745081E-5</v>
      </c>
      <c r="M222" s="10">
        <v>2.7065972973409243E-6</v>
      </c>
      <c r="N222"/>
      <c r="O222"/>
    </row>
    <row r="223" spans="1:15" s="7" customFormat="1" x14ac:dyDescent="0.25">
      <c r="A223" s="13">
        <v>44916</v>
      </c>
      <c r="B223" s="14" t="s">
        <v>101</v>
      </c>
      <c r="C223" s="14" t="s">
        <v>197</v>
      </c>
      <c r="D223" s="14" t="s">
        <v>308</v>
      </c>
      <c r="E223" t="s">
        <v>290</v>
      </c>
      <c r="F223" s="18" t="s">
        <v>48</v>
      </c>
      <c r="G223" s="9">
        <f>((((L223/13650)/0.3)*0.0001)/K223)*1000000000</f>
        <v>1.6744913624871316</v>
      </c>
      <c r="H223" s="9">
        <f>((((M223/13650)/0.3)*0.0001)/K223)*1000000000</f>
        <v>0.12049050115527893</v>
      </c>
      <c r="I223" s="9" t="b">
        <f>G223&gt;(3*H223)</f>
        <v>1</v>
      </c>
      <c r="J223" s="2">
        <f>0.8/2</f>
        <v>0.4</v>
      </c>
      <c r="K223" s="2">
        <f>J223*0.003</f>
        <v>1.2000000000000001E-3</v>
      </c>
      <c r="L223" s="10">
        <v>8.2284505552617646E-5</v>
      </c>
      <c r="M223" s="10">
        <v>5.9209032267704069E-6</v>
      </c>
      <c r="N223" s="6"/>
    </row>
    <row r="224" spans="1:15" s="7" customFormat="1" x14ac:dyDescent="0.25">
      <c r="A224" s="13">
        <v>44916</v>
      </c>
      <c r="B224" s="14" t="s">
        <v>101</v>
      </c>
      <c r="C224" s="14" t="s">
        <v>198</v>
      </c>
      <c r="D224" s="14" t="s">
        <v>308</v>
      </c>
      <c r="E224" t="s">
        <v>291</v>
      </c>
      <c r="F224" s="18" t="s">
        <v>9</v>
      </c>
      <c r="G224" s="9">
        <f>((((L224/13650)/0.3)*0.0001)/K224)*1000000000</f>
        <v>4.3939255996368276</v>
      </c>
      <c r="H224" s="9">
        <f>((((M224/13650)/0.3)*0.0001)/K224)*1000000000</f>
        <v>8.8389424542303668E-2</v>
      </c>
      <c r="I224" s="9" t="b">
        <f>G224&gt;(3*H224)</f>
        <v>1</v>
      </c>
      <c r="J224" s="2">
        <f>0.8/2</f>
        <v>0.4</v>
      </c>
      <c r="K224" s="2">
        <f>J224*0.003</f>
        <v>1.2000000000000001E-3</v>
      </c>
      <c r="L224" s="10">
        <v>2.1591750396615373E-4</v>
      </c>
      <c r="M224" s="10">
        <v>4.3434563220088013E-6</v>
      </c>
    </row>
    <row r="225" spans="1:15" s="7" customFormat="1" x14ac:dyDescent="0.25">
      <c r="A225" s="13">
        <v>44916</v>
      </c>
      <c r="B225" s="14" t="s">
        <v>101</v>
      </c>
      <c r="C225" s="14" t="s">
        <v>199</v>
      </c>
      <c r="D225" s="14" t="s">
        <v>308</v>
      </c>
      <c r="E225" t="s">
        <v>292</v>
      </c>
      <c r="F225" s="18" t="s">
        <v>9</v>
      </c>
      <c r="G225" s="9">
        <f>((((L225/13650)/0.3)*0.0001)/K225)*1000000000</f>
        <v>4.0274960951850876</v>
      </c>
      <c r="H225" s="9">
        <f>((((M225/13650)/0.3)*0.0001)/K225)*1000000000</f>
        <v>0.16012847544443903</v>
      </c>
      <c r="I225" s="9" t="b">
        <f>G225&gt;(3*H225)</f>
        <v>1</v>
      </c>
      <c r="J225" s="2">
        <f>0.8/2</f>
        <v>0.4</v>
      </c>
      <c r="K225" s="2">
        <f>J225*0.003</f>
        <v>1.2000000000000001E-3</v>
      </c>
      <c r="L225" s="10">
        <v>1.979111581173952E-4</v>
      </c>
      <c r="M225" s="10">
        <v>7.8687132833397345E-6</v>
      </c>
    </row>
    <row r="226" spans="1:15" s="7" customFormat="1" x14ac:dyDescent="0.25">
      <c r="A226" s="13">
        <v>44916</v>
      </c>
      <c r="B226" s="14" t="s">
        <v>101</v>
      </c>
      <c r="C226" s="14" t="s">
        <v>200</v>
      </c>
      <c r="D226" s="14" t="s">
        <v>308</v>
      </c>
      <c r="E226" t="s">
        <v>293</v>
      </c>
      <c r="F226" s="18" t="s">
        <v>47</v>
      </c>
      <c r="G226" s="9">
        <f>((((L226/13650)/0.3)*0.0001)/K226)*1000000000</f>
        <v>0.96799805948405215</v>
      </c>
      <c r="H226" s="9">
        <f>((((M226/13650)/0.3)*0.0001)/K226)*1000000000</f>
        <v>0.18024286739012976</v>
      </c>
      <c r="I226" s="9" t="b">
        <f>G226&gt;(3*H226)</f>
        <v>1</v>
      </c>
      <c r="J226" s="2">
        <f>0.8/2</f>
        <v>0.4</v>
      </c>
      <c r="K226" s="2">
        <f>J226*0.003</f>
        <v>1.2000000000000001E-3</v>
      </c>
      <c r="L226" s="10">
        <v>4.7567424643046326E-5</v>
      </c>
      <c r="M226" s="10">
        <v>8.8571345035509769E-6</v>
      </c>
    </row>
    <row r="227" spans="1:15" x14ac:dyDescent="0.25">
      <c r="A227" s="13">
        <v>44916</v>
      </c>
      <c r="B227" s="14" t="s">
        <v>101</v>
      </c>
      <c r="C227" s="14" t="s">
        <v>201</v>
      </c>
      <c r="D227" s="14" t="s">
        <v>308</v>
      </c>
      <c r="E227" t="s">
        <v>294</v>
      </c>
      <c r="F227" s="18" t="s">
        <v>48</v>
      </c>
      <c r="G227" s="9">
        <f>((((L227/13650)/0.3)*0.0001)/K227)*1000000000</f>
        <v>19.758675231969789</v>
      </c>
      <c r="H227" s="9">
        <f>((((M227/13650)/0.3)*0.0001)/K227)*1000000000</f>
        <v>0.19513152642086132</v>
      </c>
      <c r="I227" s="9" t="b">
        <f>G227&gt;(3*H227)</f>
        <v>1</v>
      </c>
      <c r="J227" s="2">
        <f>0.8/2</f>
        <v>0.4</v>
      </c>
      <c r="K227" s="2">
        <f>J227*0.003</f>
        <v>1.2000000000000001E-3</v>
      </c>
      <c r="L227" s="10">
        <v>9.7094130089899551E-4</v>
      </c>
      <c r="M227" s="10">
        <v>9.5887632083211237E-6</v>
      </c>
      <c r="N227" s="6"/>
      <c r="O227" s="7"/>
    </row>
    <row r="228" spans="1:15" s="7" customFormat="1" x14ac:dyDescent="0.25">
      <c r="A228" s="13">
        <v>44916</v>
      </c>
      <c r="B228" s="14" t="s">
        <v>101</v>
      </c>
      <c r="C228" s="14" t="s">
        <v>202</v>
      </c>
      <c r="D228" s="14" t="s">
        <v>308</v>
      </c>
      <c r="E228" t="s">
        <v>295</v>
      </c>
      <c r="F228" s="18" t="s">
        <v>47</v>
      </c>
      <c r="G228" s="9">
        <f>((((L228/13650)/0.3)*0.0001)/K228)*1000000000</f>
        <v>-1.4038393202856134</v>
      </c>
      <c r="H228" s="9">
        <f>((((M228/13650)/0.3)*0.0001)/K228)*1000000000</f>
        <v>7.5310358877579336E-2</v>
      </c>
      <c r="I228" s="9" t="b">
        <f>G228&gt;(3*H228)</f>
        <v>0</v>
      </c>
      <c r="J228" s="2">
        <f>0.8/2</f>
        <v>0.4</v>
      </c>
      <c r="K228" s="2">
        <f>J228*0.003</f>
        <v>1.2000000000000001E-3</v>
      </c>
      <c r="L228" s="10">
        <v>-6.898466419883504E-5</v>
      </c>
      <c r="M228" s="10">
        <v>3.7007510352442489E-6</v>
      </c>
      <c r="N228"/>
      <c r="O228"/>
    </row>
    <row r="229" spans="1:15" s="7" customFormat="1" x14ac:dyDescent="0.25">
      <c r="A229" s="13">
        <v>44916</v>
      </c>
      <c r="B229" s="14" t="s">
        <v>101</v>
      </c>
      <c r="C229" s="14" t="s">
        <v>203</v>
      </c>
      <c r="D229" s="14" t="s">
        <v>308</v>
      </c>
      <c r="E229" t="s">
        <v>296</v>
      </c>
      <c r="F229" s="18" t="s">
        <v>47</v>
      </c>
      <c r="G229" s="9">
        <f>((((L229/13650)/0.3)*0.0001)/K229)*1000000000</f>
        <v>2.0376924131551277</v>
      </c>
      <c r="H229" s="9">
        <f>((((M229/13650)/0.3)*0.0001)/K229)*1000000000</f>
        <v>5.5673565523749899E-2</v>
      </c>
      <c r="I229" s="9" t="b">
        <f>G229&gt;(3*H229)</f>
        <v>1</v>
      </c>
      <c r="J229" s="2">
        <f>0.8/2</f>
        <v>0.4</v>
      </c>
      <c r="K229" s="2">
        <f>J229*0.003</f>
        <v>1.2000000000000001E-3</v>
      </c>
      <c r="L229" s="10">
        <v>1.0013220518244297E-4</v>
      </c>
      <c r="M229" s="10">
        <v>2.73579900983707E-6</v>
      </c>
      <c r="N229" s="6"/>
    </row>
    <row r="230" spans="1:15" s="7" customFormat="1" x14ac:dyDescent="0.25">
      <c r="A230" s="13">
        <v>44916</v>
      </c>
      <c r="B230" s="14" t="s">
        <v>101</v>
      </c>
      <c r="C230" s="14" t="s">
        <v>204</v>
      </c>
      <c r="D230" s="14" t="s">
        <v>308</v>
      </c>
      <c r="E230" t="s">
        <v>297</v>
      </c>
      <c r="F230" s="18" t="s">
        <v>48</v>
      </c>
      <c r="G230" s="9">
        <f>((((L230/13650)/0.3)*0.0001)/K230)*1000000000</f>
        <v>0.73931591647086459</v>
      </c>
      <c r="H230" s="9">
        <f>((((M230/13650)/0.3)*0.0001)/K230)*1000000000</f>
        <v>4.979689686046479E-2</v>
      </c>
      <c r="I230" s="9" t="b">
        <f>G230&gt;(3*H230)</f>
        <v>1</v>
      </c>
      <c r="J230" s="2">
        <f>0.8/2</f>
        <v>0.4</v>
      </c>
      <c r="K230" s="2">
        <f>J230*0.003</f>
        <v>1.2000000000000001E-3</v>
      </c>
      <c r="L230" s="10">
        <v>3.632998413537829E-5</v>
      </c>
      <c r="M230" s="10">
        <v>2.4470195117232397E-6</v>
      </c>
      <c r="N230" s="6"/>
    </row>
    <row r="231" spans="1:15" s="7" customFormat="1" x14ac:dyDescent="0.25">
      <c r="A231" s="13">
        <v>44916</v>
      </c>
      <c r="B231" s="14" t="s">
        <v>101</v>
      </c>
      <c r="C231" s="14" t="s">
        <v>205</v>
      </c>
      <c r="D231" s="14" t="s">
        <v>308</v>
      </c>
      <c r="E231" t="s">
        <v>298</v>
      </c>
      <c r="F231" s="18" t="s">
        <v>47</v>
      </c>
      <c r="G231" s="9">
        <f>((((L231/13650)/0.3)*0.0001)/K231)*1000000000</f>
        <v>-1.1078977234450529</v>
      </c>
      <c r="H231" s="9">
        <f>((((M231/13650)/0.3)*0.0001)/K231)*1000000000</f>
        <v>5.2273567460769811E-2</v>
      </c>
      <c r="I231" s="9" t="b">
        <f>G231&gt;(3*H231)</f>
        <v>0</v>
      </c>
      <c r="J231" s="2">
        <f>0.8/2</f>
        <v>0.4</v>
      </c>
      <c r="K231" s="2">
        <f>J231*0.003</f>
        <v>1.2000000000000001E-3</v>
      </c>
      <c r="L231" s="10">
        <v>-5.4442094130089897E-5</v>
      </c>
      <c r="M231" s="10">
        <v>2.5687231050222286E-6</v>
      </c>
      <c r="N231"/>
      <c r="O231"/>
    </row>
    <row r="232" spans="1:15" s="7" customFormat="1" x14ac:dyDescent="0.25">
      <c r="A232" s="13">
        <v>44916</v>
      </c>
      <c r="B232" s="14" t="s">
        <v>101</v>
      </c>
      <c r="C232" s="14" t="s">
        <v>206</v>
      </c>
      <c r="D232" s="14" t="s">
        <v>308</v>
      </c>
      <c r="E232" t="s">
        <v>299</v>
      </c>
      <c r="F232" s="18" t="s">
        <v>48</v>
      </c>
      <c r="G232" s="9">
        <f>((((L232/13650)/0.3)*0.0001)/K232)*1000000000</f>
        <v>11.973797008170333</v>
      </c>
      <c r="H232" s="9">
        <f>((((M232/13650)/0.3)*0.0001)/K232)*1000000000</f>
        <v>0.16142498435082128</v>
      </c>
      <c r="I232" s="9" t="b">
        <f>G232&gt;(3*H232)</f>
        <v>1</v>
      </c>
      <c r="J232" s="2">
        <f>0.8/2</f>
        <v>0.4</v>
      </c>
      <c r="K232" s="2">
        <f>J232*0.003</f>
        <v>1.2000000000000001E-3</v>
      </c>
      <c r="L232" s="10">
        <v>5.8839238498149013E-4</v>
      </c>
      <c r="M232" s="10">
        <v>7.9324237309993574E-6</v>
      </c>
      <c r="N232" s="6"/>
    </row>
    <row r="233" spans="1:15" s="7" customFormat="1" x14ac:dyDescent="0.25">
      <c r="A233" s="13">
        <v>44916</v>
      </c>
      <c r="B233" s="14" t="s">
        <v>101</v>
      </c>
      <c r="C233" s="14" t="s">
        <v>207</v>
      </c>
      <c r="D233" s="14" t="s">
        <v>308</v>
      </c>
      <c r="E233" t="s">
        <v>300</v>
      </c>
      <c r="F233" s="18" t="s">
        <v>47</v>
      </c>
      <c r="G233" s="9">
        <f>((((L233/13650)/0.3)*0.0001)/K233)*1000000000</f>
        <v>0.93356121912440815</v>
      </c>
      <c r="H233" s="9">
        <f>((((M233/13650)/0.3)*0.0001)/K233)*1000000000</f>
        <v>5.8264768726226011E-2</v>
      </c>
      <c r="I233" s="9" t="b">
        <f>G233&gt;(3*H233)</f>
        <v>1</v>
      </c>
      <c r="J233" s="2">
        <f>0.8/2</f>
        <v>0.4</v>
      </c>
      <c r="K233" s="2">
        <f>J233*0.003</f>
        <v>1.2000000000000001E-3</v>
      </c>
      <c r="L233" s="10">
        <v>4.5875198307773418E-5</v>
      </c>
      <c r="M233" s="10">
        <v>2.8631307352067463E-6</v>
      </c>
      <c r="N233"/>
    </row>
    <row r="234" spans="1:15" s="7" customFormat="1" x14ac:dyDescent="0.25">
      <c r="A234" s="13">
        <v>44916</v>
      </c>
      <c r="B234" s="14" t="s">
        <v>101</v>
      </c>
      <c r="C234" s="14" t="s">
        <v>208</v>
      </c>
      <c r="D234" s="14" t="s">
        <v>308</v>
      </c>
      <c r="E234" t="s">
        <v>301</v>
      </c>
      <c r="F234" s="18" t="s">
        <v>9</v>
      </c>
      <c r="G234" s="9">
        <f>((((L234/13650)/0.3)*0.0001)/K234)*1000000000</f>
        <v>40.414860615812465</v>
      </c>
      <c r="H234" s="9">
        <f>((((M234/13650)/0.3)*0.0001)/K234)*1000000000</f>
        <v>0.83065053386728283</v>
      </c>
      <c r="I234" s="9" t="b">
        <f>G234&gt;(3*H234)</f>
        <v>1</v>
      </c>
      <c r="J234" s="2">
        <f>0.8/2</f>
        <v>0.4</v>
      </c>
      <c r="K234" s="2">
        <f>J234*0.003</f>
        <v>1.2000000000000001E-3</v>
      </c>
      <c r="L234" s="10">
        <v>1.9859862506610244E-3</v>
      </c>
      <c r="M234" s="10">
        <v>4.0818167234238279E-5</v>
      </c>
    </row>
    <row r="235" spans="1:15" s="7" customFormat="1" x14ac:dyDescent="0.25">
      <c r="A235" s="13">
        <v>44916</v>
      </c>
      <c r="B235" s="14" t="s">
        <v>101</v>
      </c>
      <c r="C235" s="14" t="s">
        <v>209</v>
      </c>
      <c r="D235" s="14" t="s">
        <v>308</v>
      </c>
      <c r="E235" t="s">
        <v>302</v>
      </c>
      <c r="F235" s="18" t="s">
        <v>48</v>
      </c>
      <c r="G235" s="9">
        <f>((((L235/13650)/0.3)*0.0001)/K235)*1000000000</f>
        <v>7.5212211647959499</v>
      </c>
      <c r="H235" s="9">
        <f>((((M235/13650)/0.3)*0.0001)/K235)*1000000000</f>
        <v>7.9584031366419339E-2</v>
      </c>
      <c r="I235" s="9" t="b">
        <f>G235&gt;(3*H235)</f>
        <v>1</v>
      </c>
      <c r="J235" s="2">
        <f>0.8/2</f>
        <v>0.4</v>
      </c>
      <c r="K235" s="2">
        <f>J235*0.003</f>
        <v>1.2000000000000001E-3</v>
      </c>
      <c r="L235" s="10">
        <v>3.69592808038073E-4</v>
      </c>
      <c r="M235" s="10">
        <v>3.9107593013458456E-6</v>
      </c>
      <c r="N235" s="6"/>
    </row>
    <row r="236" spans="1:15" s="7" customFormat="1" x14ac:dyDescent="0.25">
      <c r="A236" s="13">
        <v>44916</v>
      </c>
      <c r="B236" s="14" t="s">
        <v>101</v>
      </c>
      <c r="C236" s="14" t="s">
        <v>210</v>
      </c>
      <c r="D236" s="14" t="s">
        <v>308</v>
      </c>
      <c r="E236" t="s">
        <v>303</v>
      </c>
      <c r="F236" s="18" t="s">
        <v>48</v>
      </c>
      <c r="G236" s="9">
        <f>((((L236/13650)/0.3)*0.0001)/K236)*1000000000</f>
        <v>9.9899121580771055</v>
      </c>
      <c r="H236" s="9">
        <f>((((M236/13650)/0.3)*0.0001)/K236)*1000000000</f>
        <v>0.10389945265234399</v>
      </c>
      <c r="I236" s="9" t="b">
        <f>G236&gt;(3*H236)</f>
        <v>1</v>
      </c>
      <c r="J236" s="2">
        <f>0.8/2</f>
        <v>0.4</v>
      </c>
      <c r="K236" s="2">
        <f>J236*0.003</f>
        <v>1.2000000000000001E-3</v>
      </c>
      <c r="L236" s="10">
        <v>4.9090428344790893E-4</v>
      </c>
      <c r="M236" s="10">
        <v>5.1056191033361842E-6</v>
      </c>
      <c r="N236" s="6"/>
    </row>
    <row r="237" spans="1:15" s="7" customFormat="1" x14ac:dyDescent="0.25">
      <c r="A237" s="13">
        <v>44916</v>
      </c>
      <c r="B237" s="14" t="s">
        <v>101</v>
      </c>
      <c r="C237" s="14" t="s">
        <v>212</v>
      </c>
      <c r="D237" s="14" t="s">
        <v>308</v>
      </c>
      <c r="E237" t="s">
        <v>305</v>
      </c>
      <c r="F237" s="18" t="s">
        <v>47</v>
      </c>
      <c r="G237" s="9">
        <f>((((L237/13650)/0.3)*0.0001)/K237)*1000000000</f>
        <v>0.49180112638601664</v>
      </c>
      <c r="H237" s="9">
        <f>((((M237/13650)/0.3)*0.0001)/K237)*1000000000</f>
        <v>5.5723475905110155E-2</v>
      </c>
      <c r="I237" s="9" t="b">
        <f>G237&gt;(3*H237)</f>
        <v>1</v>
      </c>
      <c r="J237" s="2">
        <f>0.8/2</f>
        <v>0.4</v>
      </c>
      <c r="K237" s="2">
        <f>J237*0.003</f>
        <v>1.2000000000000001E-3</v>
      </c>
      <c r="L237" s="10">
        <v>2.4167107350608858E-5</v>
      </c>
      <c r="M237" s="10">
        <v>2.7382516059771133E-6</v>
      </c>
      <c r="N237" s="6"/>
    </row>
    <row r="238" spans="1:15" s="7" customFormat="1" x14ac:dyDescent="0.25">
      <c r="A238" s="13">
        <v>44916</v>
      </c>
      <c r="B238" s="14" t="s">
        <v>101</v>
      </c>
      <c r="C238" s="14" t="s">
        <v>213</v>
      </c>
      <c r="D238" s="14" t="s">
        <v>308</v>
      </c>
      <c r="E238" t="s">
        <v>306</v>
      </c>
      <c r="F238" s="18" t="s">
        <v>48</v>
      </c>
      <c r="G238" s="9">
        <f>((((L238/13650)/0.3)*0.0001)/K238)*1000000000</f>
        <v>17.07044938139596</v>
      </c>
      <c r="H238" s="9">
        <f>((((M238/13650)/0.3)*0.0001)/K238)*1000000000</f>
        <v>0.1760951962367085</v>
      </c>
      <c r="I238" s="9" t="b">
        <f>G238&gt;(3*H238)</f>
        <v>1</v>
      </c>
      <c r="J238" s="2">
        <f>0.8/2</f>
        <v>0.4</v>
      </c>
      <c r="K238" s="2">
        <f>J238*0.003</f>
        <v>1.2000000000000001E-3</v>
      </c>
      <c r="L238" s="10">
        <v>8.3884188260179753E-4</v>
      </c>
      <c r="M238" s="10">
        <v>8.6533179430718557E-6</v>
      </c>
      <c r="N238" s="6"/>
    </row>
    <row r="239" spans="1:15" s="7" customFormat="1" x14ac:dyDescent="0.25">
      <c r="A239" s="13">
        <v>44916</v>
      </c>
      <c r="B239" s="14" t="s">
        <v>101</v>
      </c>
      <c r="C239" s="14" t="s">
        <v>214</v>
      </c>
      <c r="D239" s="14" t="s">
        <v>308</v>
      </c>
      <c r="E239" t="s">
        <v>307</v>
      </c>
      <c r="F239" s="18" t="s">
        <v>93</v>
      </c>
      <c r="G239" s="9">
        <f>((((L239/13650)/0.3)*0.0001)/K239)*1000000000</f>
        <v>-1.4899314211847352</v>
      </c>
      <c r="H239" s="9">
        <f>((((M239/13650)/0.3)*0.0001)/K239)*1000000000</f>
        <v>7.5976603278073845E-2</v>
      </c>
      <c r="I239" s="9" t="b">
        <f>G239&gt;(3*H239)</f>
        <v>0</v>
      </c>
      <c r="J239" s="2">
        <f>0.8/2</f>
        <v>0.4</v>
      </c>
      <c r="K239" s="2">
        <f>J239*0.003</f>
        <v>1.2000000000000001E-3</v>
      </c>
      <c r="L239" s="10">
        <v>-7.3215230037017886E-5</v>
      </c>
      <c r="M239" s="10">
        <v>3.7334902850845484E-6</v>
      </c>
      <c r="N239" s="6"/>
    </row>
    <row r="240" spans="1:15" s="7" customFormat="1" x14ac:dyDescent="0.25">
      <c r="A240" s="13">
        <v>44917</v>
      </c>
      <c r="B240" s="14" t="s">
        <v>101</v>
      </c>
      <c r="C240" s="14" t="s">
        <v>191</v>
      </c>
      <c r="D240" s="14" t="s">
        <v>228</v>
      </c>
      <c r="E240" s="4" t="s">
        <v>122</v>
      </c>
      <c r="F240" s="2" t="s">
        <v>9</v>
      </c>
      <c r="G240" s="9">
        <f>((((L240/13650)/0.3)*0.0001)/K240)*1000000000</f>
        <v>8.8109884513903669</v>
      </c>
      <c r="H240" s="9">
        <f>((((M240/13650)/0.3)*0.0001)/K240)*1000000000</f>
        <v>0.2734560277914202</v>
      </c>
      <c r="I240" s="9" t="b">
        <f>G240&gt;(3*H240)</f>
        <v>1</v>
      </c>
      <c r="J240" s="2">
        <f>0.8/2</f>
        <v>0.4</v>
      </c>
      <c r="K240" s="2">
        <f>J240*0.003</f>
        <v>1.2000000000000001E-3</v>
      </c>
      <c r="L240" s="10">
        <v>4.3297197250132267E-4</v>
      </c>
      <c r="M240" s="10">
        <v>1.343762920567039E-5</v>
      </c>
      <c r="N240"/>
      <c r="O240"/>
    </row>
    <row r="241" spans="1:15" s="7" customFormat="1" x14ac:dyDescent="0.25">
      <c r="A241" s="13">
        <v>44917</v>
      </c>
      <c r="B241" s="14" t="s">
        <v>101</v>
      </c>
      <c r="C241" s="14" t="s">
        <v>193</v>
      </c>
      <c r="D241" s="32" t="s">
        <v>45</v>
      </c>
      <c r="E241">
        <v>2669</v>
      </c>
      <c r="F241" s="18" t="s">
        <v>93</v>
      </c>
      <c r="G241" s="9">
        <f>((((L241/13650)/0.3)*0.0001)/K241)*1000000000</f>
        <v>0.96961228637590258</v>
      </c>
      <c r="H241" s="9">
        <f>((((M241/13650)/0.3)*0.0001)/K241)*1000000000</f>
        <v>6.2370055357703229E-2</v>
      </c>
      <c r="I241" s="9" t="b">
        <f>G241&gt;(3*H241)</f>
        <v>1</v>
      </c>
      <c r="J241" s="2">
        <f>0.8/2</f>
        <v>0.4</v>
      </c>
      <c r="K241" s="2">
        <f>J241*0.003</f>
        <v>1.2000000000000001E-3</v>
      </c>
      <c r="L241" s="10">
        <v>4.764674775251185E-5</v>
      </c>
      <c r="M241" s="10">
        <v>3.0648645202775364E-6</v>
      </c>
      <c r="N241" s="6"/>
    </row>
    <row r="242" spans="1:15" s="7" customFormat="1" x14ac:dyDescent="0.25">
      <c r="A242" s="13">
        <v>44917</v>
      </c>
      <c r="B242" s="32" t="s">
        <v>101</v>
      </c>
      <c r="C242" s="14" t="s">
        <v>192</v>
      </c>
      <c r="D242" s="14" t="s">
        <v>228</v>
      </c>
      <c r="E242" s="4" t="s">
        <v>122</v>
      </c>
      <c r="F242" s="2" t="s">
        <v>9</v>
      </c>
      <c r="G242" s="9">
        <f>((((L242/13650)/0.3)*0.0001)/K242)*1000000000</f>
        <v>11.566473755791582</v>
      </c>
      <c r="H242" s="9">
        <f>((((M242/13650)/0.3)*0.0001)/K242)*1000000000</f>
        <v>0.37459497109191064</v>
      </c>
      <c r="I242" s="9" t="b">
        <f>G242&gt;(3*H242)</f>
        <v>1</v>
      </c>
      <c r="J242" s="2">
        <f>0.8/2</f>
        <v>0.4</v>
      </c>
      <c r="K242" s="2">
        <f>J242*0.003</f>
        <v>1.2000000000000001E-3</v>
      </c>
      <c r="L242" s="10">
        <v>5.6837652035959829E-4</v>
      </c>
      <c r="M242" s="10">
        <v>1.840759687945649E-5</v>
      </c>
      <c r="N242"/>
      <c r="O242"/>
    </row>
    <row r="243" spans="1:15" x14ac:dyDescent="0.25">
      <c r="A243" s="13">
        <v>44917</v>
      </c>
      <c r="B243" s="32" t="s">
        <v>101</v>
      </c>
      <c r="C243" s="14" t="s">
        <v>197</v>
      </c>
      <c r="D243" s="32" t="s">
        <v>308</v>
      </c>
      <c r="E243" t="s">
        <v>304</v>
      </c>
      <c r="F243" s="18" t="s">
        <v>48</v>
      </c>
      <c r="G243" s="9">
        <f>((((L243/13650)/0.3)*0.0001)/K243)*1000000000</f>
        <v>-8.1787495854133502E-2</v>
      </c>
      <c r="H243" s="9">
        <f>((((M243/13650)/0.3)*0.0001)/K243)*1000000000</f>
        <v>0.12399935203000301</v>
      </c>
      <c r="I243" s="9" t="b">
        <f>G243&gt;(3*H243)</f>
        <v>0</v>
      </c>
      <c r="J243" s="2">
        <f>0.8/2</f>
        <v>0.4</v>
      </c>
      <c r="K243" s="2">
        <f>J243*0.003</f>
        <v>1.2000000000000001E-3</v>
      </c>
      <c r="L243" s="10">
        <v>-4.0190375462721208E-6</v>
      </c>
      <c r="M243" s="10">
        <v>6.0933281587543477E-6</v>
      </c>
      <c r="N243" s="6"/>
      <c r="O243" s="7"/>
    </row>
    <row r="244" spans="1:15" x14ac:dyDescent="0.25">
      <c r="A244" s="13">
        <v>44917</v>
      </c>
      <c r="B244" s="14" t="s">
        <v>101</v>
      </c>
      <c r="C244" s="14" t="s">
        <v>200</v>
      </c>
      <c r="D244" s="32" t="s">
        <v>308</v>
      </c>
      <c r="E244" t="s">
        <v>311</v>
      </c>
      <c r="F244" s="18" t="s">
        <v>48</v>
      </c>
      <c r="G244" s="9">
        <f>((((L244/13650)/0.3)*0.0001)/K244)*1000000000</f>
        <v>2.6446417244936251</v>
      </c>
      <c r="H244" s="9">
        <f>((((M244/13650)/0.3)*0.0001)/K244)*1000000000</f>
        <v>0.11712253485341166</v>
      </c>
      <c r="I244" s="9" t="b">
        <f>G244&gt;(3*H244)</f>
        <v>1</v>
      </c>
      <c r="J244" s="2">
        <f>0.8/2</f>
        <v>0.4</v>
      </c>
      <c r="K244" s="2">
        <f>J244*0.003</f>
        <v>1.2000000000000001E-3</v>
      </c>
      <c r="L244" s="10">
        <v>1.2995769434161672E-4</v>
      </c>
      <c r="M244" s="10">
        <v>5.7554013626966487E-6</v>
      </c>
      <c r="N244" s="6"/>
      <c r="O244" s="7"/>
    </row>
    <row r="245" spans="1:15" x14ac:dyDescent="0.25">
      <c r="A245" s="13">
        <v>44917</v>
      </c>
      <c r="B245" s="32" t="s">
        <v>101</v>
      </c>
      <c r="C245" s="14" t="s">
        <v>203</v>
      </c>
      <c r="D245" s="32" t="s">
        <v>308</v>
      </c>
      <c r="E245" t="s">
        <v>312</v>
      </c>
      <c r="F245" s="18" t="s">
        <v>9</v>
      </c>
      <c r="G245" s="9">
        <f>((((L245/13650)/0.3)*0.0001)/K245)*1000000000</f>
        <v>17.460016137964296</v>
      </c>
      <c r="H245" s="9">
        <f>((((M245/13650)/0.3)*0.0001)/K245)*1000000000</f>
        <v>0.49252497424636094</v>
      </c>
      <c r="I245" s="9" t="b">
        <f>G245&gt;(3*H245)</f>
        <v>1</v>
      </c>
      <c r="J245" s="2">
        <f>0.8/2</f>
        <v>0.4</v>
      </c>
      <c r="K245" s="2">
        <f>J245*0.003</f>
        <v>1.2000000000000001E-3</v>
      </c>
      <c r="L245" s="10">
        <v>8.5798519301956552E-4</v>
      </c>
      <c r="M245" s="10">
        <v>2.4202677234466175E-5</v>
      </c>
      <c r="N245" s="7"/>
      <c r="O245" s="7"/>
    </row>
    <row r="246" spans="1:15" x14ac:dyDescent="0.25">
      <c r="A246" s="13">
        <v>44917</v>
      </c>
      <c r="B246" s="14" t="s">
        <v>101</v>
      </c>
      <c r="C246" s="14" t="s">
        <v>206</v>
      </c>
      <c r="D246" s="32" t="s">
        <v>308</v>
      </c>
      <c r="E246" t="s">
        <v>313</v>
      </c>
      <c r="F246" s="18" t="s">
        <v>9</v>
      </c>
      <c r="G246" s="9">
        <f>((((L246/13650)/0.3)*0.0001)/K246)*1000000000</f>
        <v>37.694888303032144</v>
      </c>
      <c r="H246" s="9">
        <f>((((M246/13650)/0.3)*0.0001)/K246)*1000000000</f>
        <v>0.75568267824510127</v>
      </c>
      <c r="I246" s="9" t="b">
        <f>G246&gt;(3*H246)</f>
        <v>1</v>
      </c>
      <c r="J246" s="2">
        <f>0.8/2</f>
        <v>0.4</v>
      </c>
      <c r="K246" s="2">
        <f>J246*0.003</f>
        <v>1.2000000000000001E-3</v>
      </c>
      <c r="L246" s="10">
        <v>1.8523268112109997E-3</v>
      </c>
      <c r="M246" s="10">
        <v>3.7134246808964271E-5</v>
      </c>
      <c r="N246" s="7"/>
      <c r="O246" s="7"/>
    </row>
    <row r="247" spans="1:15" x14ac:dyDescent="0.25">
      <c r="A247" s="13">
        <v>44917</v>
      </c>
      <c r="B247" s="32" t="s">
        <v>101</v>
      </c>
      <c r="C247" s="14" t="s">
        <v>209</v>
      </c>
      <c r="D247" s="32" t="s">
        <v>308</v>
      </c>
      <c r="E247" t="s">
        <v>314</v>
      </c>
      <c r="F247" s="18" t="s">
        <v>93</v>
      </c>
      <c r="G247" s="9">
        <f>((((L247/13650)/0.3)*0.0001)/K247)*1000000000</f>
        <v>-1.3381940933501022</v>
      </c>
      <c r="H247" s="9">
        <f>((((M247/13650)/0.3)*0.0001)/K247)*1000000000</f>
        <v>9.5328997970927684E-2</v>
      </c>
      <c r="I247" s="9" t="b">
        <f>G247&gt;(3*H247)</f>
        <v>0</v>
      </c>
      <c r="J247" s="2">
        <f>0.8/2</f>
        <v>0.4</v>
      </c>
      <c r="K247" s="2">
        <f>J247*0.003</f>
        <v>1.2000000000000001E-3</v>
      </c>
      <c r="L247" s="10">
        <v>-6.5758857747224013E-5</v>
      </c>
      <c r="M247" s="10">
        <v>4.6844669602913863E-6</v>
      </c>
      <c r="N247" s="6"/>
      <c r="O247" s="7"/>
    </row>
    <row r="248" spans="1:15" x14ac:dyDescent="0.25">
      <c r="A248" s="13">
        <v>44917</v>
      </c>
      <c r="B248" s="14" t="s">
        <v>101</v>
      </c>
      <c r="C248" s="14" t="s">
        <v>212</v>
      </c>
      <c r="D248" s="32" t="s">
        <v>45</v>
      </c>
      <c r="E248">
        <v>2673</v>
      </c>
      <c r="F248" s="18" t="s">
        <v>93</v>
      </c>
      <c r="G248" s="9">
        <f>((((L248/13650)/0.3)*0.0001)/K248)*1000000000</f>
        <v>-8.9874772582334526</v>
      </c>
      <c r="H248" s="9">
        <f>((((M248/13650)/0.3)*0.0001)/K248)*1000000000</f>
        <v>0.2109251237369672</v>
      </c>
      <c r="I248" s="9" t="b">
        <f>G248&gt;(3*H248)</f>
        <v>0</v>
      </c>
      <c r="J248" s="2">
        <f>0.8/2</f>
        <v>0.4</v>
      </c>
      <c r="K248" s="2">
        <f>J248*0.003</f>
        <v>1.2000000000000001E-3</v>
      </c>
      <c r="L248" s="10">
        <v>-4.4164463246959182E-4</v>
      </c>
      <c r="M248" s="10">
        <v>1.0364860580434569E-5</v>
      </c>
      <c r="N248" s="6"/>
      <c r="O248" s="7"/>
    </row>
    <row r="249" spans="1:15" x14ac:dyDescent="0.25">
      <c r="A249" s="13">
        <v>44932</v>
      </c>
      <c r="B249" s="32" t="s">
        <v>101</v>
      </c>
      <c r="C249" s="32" t="s">
        <v>191</v>
      </c>
      <c r="D249" s="14" t="s">
        <v>228</v>
      </c>
      <c r="E249" s="4" t="s">
        <v>122</v>
      </c>
      <c r="F249" s="2" t="s">
        <v>9</v>
      </c>
      <c r="G249" s="9">
        <f>((((L249/13650)/0.3)*0.0001)/K249)*1000000000</f>
        <v>9.6896659561915648</v>
      </c>
      <c r="H249" s="9">
        <f>((((M249/13650)/0.3)*0.0001)/K249)*1000000000</f>
        <v>0.27617182903205068</v>
      </c>
      <c r="I249" s="9" t="b">
        <f>G249&gt;(3*H249)</f>
        <v>1</v>
      </c>
      <c r="J249" s="2">
        <f>0.8/2</f>
        <v>0.4</v>
      </c>
      <c r="K249" s="2">
        <f>J249*0.003</f>
        <v>1.2000000000000001E-3</v>
      </c>
      <c r="L249" s="10">
        <v>4.7615018508725352E-4</v>
      </c>
      <c r="M249" s="10">
        <v>1.357108367863497E-5</v>
      </c>
    </row>
    <row r="250" spans="1:15" x14ac:dyDescent="0.25">
      <c r="A250" s="13">
        <v>44932</v>
      </c>
      <c r="B250" s="32" t="s">
        <v>101</v>
      </c>
      <c r="C250" s="32" t="s">
        <v>193</v>
      </c>
      <c r="D250" s="32" t="s">
        <v>316</v>
      </c>
      <c r="E250" s="31" t="s">
        <v>317</v>
      </c>
      <c r="F250" s="18" t="s">
        <v>48</v>
      </c>
      <c r="G250" s="9">
        <f>((((L250/13650)/0.3)*0.0001)/K250)*1000000000</f>
        <v>8.4224978460832443</v>
      </c>
      <c r="H250" s="9">
        <f>((((M250/13650)/0.3)*0.0001)/K250)*1000000000</f>
        <v>0.20586235101455455</v>
      </c>
      <c r="I250" s="9" t="b">
        <f>G250&gt;(3*H250)</f>
        <v>1</v>
      </c>
      <c r="J250" s="2">
        <f>0.8/2</f>
        <v>0.4</v>
      </c>
      <c r="K250" s="2">
        <f>J250*0.003</f>
        <v>1.2000000000000001E-3</v>
      </c>
      <c r="L250" s="10">
        <v>4.138815441565306E-4</v>
      </c>
      <c r="M250" s="10">
        <v>1.0116075928855211E-5</v>
      </c>
    </row>
    <row r="251" spans="1:15" x14ac:dyDescent="0.25">
      <c r="A251" s="13">
        <v>44932</v>
      </c>
      <c r="B251" s="14" t="s">
        <v>101</v>
      </c>
      <c r="C251" s="32" t="s">
        <v>192</v>
      </c>
      <c r="D251" s="14" t="s">
        <v>228</v>
      </c>
      <c r="E251" s="4" t="s">
        <v>122</v>
      </c>
      <c r="F251" s="2" t="s">
        <v>9</v>
      </c>
      <c r="G251" s="9">
        <f>((((L251/13650)/0.3)*0.0001)/K251)*1000000000</f>
        <v>10.321366746538587</v>
      </c>
      <c r="H251" s="9">
        <f>((((M251/13650)/0.3)*0.0001)/K251)*1000000000</f>
        <v>0.25574601070881786</v>
      </c>
      <c r="I251" s="9" t="b">
        <f>G251&gt;(3*H251)</f>
        <v>1</v>
      </c>
      <c r="J251" s="2">
        <f>0.8/2</f>
        <v>0.4</v>
      </c>
      <c r="K251" s="2">
        <f>J251*0.003</f>
        <v>1.2000000000000001E-3</v>
      </c>
      <c r="L251" s="10">
        <v>5.071919619249062E-4</v>
      </c>
      <c r="M251" s="10">
        <v>1.2567358966231311E-5</v>
      </c>
    </row>
    <row r="252" spans="1:15" x14ac:dyDescent="0.25">
      <c r="A252" s="13">
        <v>44932</v>
      </c>
      <c r="B252" s="14" t="s">
        <v>101</v>
      </c>
      <c r="C252" s="32" t="s">
        <v>195</v>
      </c>
      <c r="D252" s="32" t="s">
        <v>316</v>
      </c>
      <c r="E252" s="31" t="s">
        <v>318</v>
      </c>
      <c r="F252" s="18" t="s">
        <v>48</v>
      </c>
      <c r="G252" s="9">
        <f>((((L252/13650)/0.3)*0.0001)/K252)*1000000000</f>
        <v>12.578594016986372</v>
      </c>
      <c r="H252" s="9">
        <f>((((M252/13650)/0.3)*0.0001)/K252)*1000000000</f>
        <v>0.20310038402181521</v>
      </c>
      <c r="I252" s="9" t="b">
        <f>G252&gt;(3*H252)</f>
        <v>1</v>
      </c>
      <c r="J252" s="2">
        <f>0.8/2</f>
        <v>0.4</v>
      </c>
      <c r="K252" s="2">
        <f>J252*0.003</f>
        <v>1.2000000000000001E-3</v>
      </c>
      <c r="L252" s="10">
        <v>6.1811210999471037E-4</v>
      </c>
      <c r="M252" s="10">
        <v>9.9803528708320003E-6</v>
      </c>
    </row>
    <row r="253" spans="1:15" x14ac:dyDescent="0.25">
      <c r="A253" s="13">
        <v>44932</v>
      </c>
      <c r="B253" s="32" t="s">
        <v>101</v>
      </c>
      <c r="C253" s="32" t="s">
        <v>197</v>
      </c>
      <c r="D253" s="14" t="s">
        <v>228</v>
      </c>
      <c r="E253" s="31" t="s">
        <v>315</v>
      </c>
      <c r="F253" s="2" t="s">
        <v>9</v>
      </c>
      <c r="G253" s="9">
        <f>((((L253/13650)/0.3)*0.0001)/K253)*1000000000</f>
        <v>10.984813999092127</v>
      </c>
      <c r="H253" s="9">
        <f>((((M253/13650)/0.3)*0.0001)/K253)*1000000000</f>
        <v>0.16065959970068847</v>
      </c>
      <c r="I253" s="9" t="b">
        <f>G253&gt;(3*H253)</f>
        <v>1</v>
      </c>
      <c r="J253" s="2">
        <f>0.8/2</f>
        <v>0.4</v>
      </c>
      <c r="K253" s="2">
        <f>J253*0.003</f>
        <v>1.2000000000000001E-3</v>
      </c>
      <c r="L253" s="10">
        <v>5.3979375991538702E-4</v>
      </c>
      <c r="M253" s="10">
        <v>7.8948127292918309E-6</v>
      </c>
    </row>
    <row r="254" spans="1:15" x14ac:dyDescent="0.25">
      <c r="A254" s="19">
        <v>44932</v>
      </c>
      <c r="B254" s="16" t="s">
        <v>101</v>
      </c>
      <c r="C254" s="16" t="s">
        <v>198</v>
      </c>
      <c r="D254" s="16" t="s">
        <v>316</v>
      </c>
      <c r="E254" s="17" t="s">
        <v>319</v>
      </c>
      <c r="F254" s="22" t="s">
        <v>48</v>
      </c>
      <c r="G254" s="21">
        <f>((((L254/13650)/0.3)*0.0001)/K254)*1000000000</f>
        <v>-1.1972182781278682</v>
      </c>
      <c r="H254" s="21">
        <f>((((M254/13650)/0.3)*0.0001)/K254)*1000000000</f>
        <v>2.0168971761068062</v>
      </c>
      <c r="I254" s="9" t="b">
        <f>G254&gt;(3*H254)</f>
        <v>0</v>
      </c>
      <c r="J254" s="2">
        <f>0.8/2</f>
        <v>0.4</v>
      </c>
      <c r="K254" s="2">
        <f>J254*0.003</f>
        <v>1.2000000000000001E-3</v>
      </c>
      <c r="L254" s="10">
        <v>-5.883130618720344E-5</v>
      </c>
      <c r="M254" s="10">
        <v>9.9110327233888442E-5</v>
      </c>
    </row>
    <row r="255" spans="1:15" x14ac:dyDescent="0.25">
      <c r="A255" s="13">
        <v>44932</v>
      </c>
      <c r="B255" s="32" t="s">
        <v>101</v>
      </c>
      <c r="C255" s="32" t="s">
        <v>200</v>
      </c>
      <c r="D255" s="14" t="s">
        <v>228</v>
      </c>
      <c r="E255" s="31" t="s">
        <v>315</v>
      </c>
      <c r="F255" s="2" t="s">
        <v>9</v>
      </c>
      <c r="G255" s="9">
        <f>((((L255/13650)/0.3)*0.0001)/K255)*1000000000</f>
        <v>9.3458356282258617</v>
      </c>
      <c r="H255" s="9">
        <f>((((M255/13650)/0.3)*0.0001)/K255)*1000000000</f>
        <v>0.42505365170132825</v>
      </c>
      <c r="I255" s="9" t="b">
        <f>G255&gt;(3*H255)</f>
        <v>1</v>
      </c>
      <c r="J255" s="2">
        <f>0.8/2</f>
        <v>0.4</v>
      </c>
      <c r="K255" s="2">
        <f>J255*0.003</f>
        <v>1.2000000000000001E-3</v>
      </c>
      <c r="L255" s="10">
        <v>4.5925436277101877E-4</v>
      </c>
      <c r="M255" s="10">
        <v>2.0887136444603271E-5</v>
      </c>
    </row>
    <row r="256" spans="1:15" x14ac:dyDescent="0.25">
      <c r="A256" s="13">
        <v>44932</v>
      </c>
      <c r="B256" s="14" t="s">
        <v>101</v>
      </c>
      <c r="C256" s="32" t="s">
        <v>201</v>
      </c>
      <c r="D256" s="32" t="s">
        <v>316</v>
      </c>
      <c r="E256" s="31" t="s">
        <v>320</v>
      </c>
      <c r="F256" s="18" t="s">
        <v>48</v>
      </c>
      <c r="G256" s="9">
        <f>((((L256/13650)/0.3)*0.0001)/K256)*1000000000</f>
        <v>1.2589419369080783</v>
      </c>
      <c r="H256" s="9">
        <f>((((M256/13650)/0.3)*0.0001)/K256)*1000000000</f>
        <v>6.249071360415881E-2</v>
      </c>
      <c r="I256" s="9" t="b">
        <f>G256&gt;(3*H256)</f>
        <v>1</v>
      </c>
      <c r="J256" s="2">
        <f>0.8/2</f>
        <v>0.4</v>
      </c>
      <c r="K256" s="2">
        <f>J256*0.003</f>
        <v>1.2000000000000001E-3</v>
      </c>
      <c r="L256" s="10">
        <v>6.1864406779662962E-5</v>
      </c>
      <c r="M256" s="10">
        <v>3.0707936665083638E-6</v>
      </c>
    </row>
    <row r="257" spans="1:13" x14ac:dyDescent="0.25">
      <c r="A257" s="13">
        <v>44932</v>
      </c>
      <c r="B257" s="14" t="s">
        <v>101</v>
      </c>
      <c r="C257" s="32" t="s">
        <v>203</v>
      </c>
      <c r="D257" s="32" t="s">
        <v>316</v>
      </c>
      <c r="E257" s="31" t="s">
        <v>321</v>
      </c>
      <c r="F257" s="18" t="s">
        <v>48</v>
      </c>
      <c r="G257" s="9">
        <f>((((L257/13650)/0.3)*0.0001)/K257)*1000000000</f>
        <v>20.189135736465172</v>
      </c>
      <c r="H257" s="9">
        <f>((((M257/13650)/0.3)*0.0001)/K257)*1000000000</f>
        <v>0.2306843112175774</v>
      </c>
      <c r="I257" s="9" t="b">
        <f>G257&gt;(3*H257)</f>
        <v>1</v>
      </c>
      <c r="J257" s="2">
        <f>0.8/2</f>
        <v>0.4</v>
      </c>
      <c r="K257" s="2">
        <f>J257*0.003</f>
        <v>1.2000000000000001E-3</v>
      </c>
      <c r="L257" s="10">
        <v>9.9209413008989849E-4</v>
      </c>
      <c r="M257" s="10">
        <v>1.1335827053231755E-5</v>
      </c>
    </row>
    <row r="258" spans="1:13" x14ac:dyDescent="0.25">
      <c r="A258" s="13">
        <v>44932</v>
      </c>
      <c r="B258" s="32" t="s">
        <v>101</v>
      </c>
      <c r="C258" s="32" t="s">
        <v>204</v>
      </c>
      <c r="D258" s="32" t="s">
        <v>316</v>
      </c>
      <c r="E258" s="31" t="s">
        <v>322</v>
      </c>
      <c r="F258" s="18" t="s">
        <v>48</v>
      </c>
      <c r="G258" s="9">
        <f>((((L258/13650)/0.3)*0.0001)/K258)*1000000000</f>
        <v>2.6408751950792912</v>
      </c>
      <c r="H258" s="9">
        <f>((((M258/13650)/0.3)*0.0001)/K258)*1000000000</f>
        <v>6.8840898183485905E-2</v>
      </c>
      <c r="I258" s="9" t="b">
        <f>G258&gt;(3*H258)</f>
        <v>1</v>
      </c>
      <c r="J258" s="2">
        <f>0.8/2</f>
        <v>0.4</v>
      </c>
      <c r="K258" s="2">
        <f>J258*0.003</f>
        <v>1.2000000000000001E-3</v>
      </c>
      <c r="L258" s="10">
        <v>1.2977260708619637E-4</v>
      </c>
      <c r="M258" s="10">
        <v>3.3828417367364975E-6</v>
      </c>
    </row>
    <row r="259" spans="1:13" x14ac:dyDescent="0.25">
      <c r="A259" s="13">
        <v>44932</v>
      </c>
      <c r="B259" s="32" t="s">
        <v>101</v>
      </c>
      <c r="C259" s="32" t="s">
        <v>206</v>
      </c>
      <c r="D259" s="32" t="s">
        <v>316</v>
      </c>
      <c r="E259" s="31" t="s">
        <v>323</v>
      </c>
      <c r="F259" s="18" t="s">
        <v>48</v>
      </c>
      <c r="G259" s="9">
        <f>((((L259/13650)/0.3)*0.0001)/K259)*1000000000</f>
        <v>11.498676226333506</v>
      </c>
      <c r="H259" s="9">
        <f>((((M259/13650)/0.3)*0.0001)/K259)*1000000000</f>
        <v>0.31425565683412832</v>
      </c>
      <c r="I259" s="9" t="b">
        <f>G259&gt;(3*H259)</f>
        <v>1</v>
      </c>
      <c r="J259" s="2">
        <f>0.8/2</f>
        <v>0.4</v>
      </c>
      <c r="K259" s="2">
        <f>J259*0.003</f>
        <v>1.2000000000000001E-3</v>
      </c>
      <c r="L259" s="10">
        <v>5.6504494976202847E-4</v>
      </c>
      <c r="M259" s="10">
        <v>1.5442522976829064E-5</v>
      </c>
    </row>
    <row r="260" spans="1:13" x14ac:dyDescent="0.25">
      <c r="A260" s="13">
        <v>44932</v>
      </c>
      <c r="B260" s="32" t="s">
        <v>101</v>
      </c>
      <c r="C260" s="32" t="s">
        <v>207</v>
      </c>
      <c r="D260" s="32" t="s">
        <v>316</v>
      </c>
      <c r="E260" s="31" t="s">
        <v>324</v>
      </c>
      <c r="F260" s="18" t="s">
        <v>48</v>
      </c>
      <c r="G260" s="9">
        <f>((((L260/13650)/0.3)*0.0001)/K260)*1000000000</f>
        <v>13.596095034487421</v>
      </c>
      <c r="H260" s="9">
        <f>((((M260/13650)/0.3)*0.0001)/K260)*1000000000</f>
        <v>0.30477173193075263</v>
      </c>
      <c r="I260" s="9" t="b">
        <f>G260&gt;(3*H260)</f>
        <v>1</v>
      </c>
      <c r="J260" s="2">
        <f>0.8/2</f>
        <v>0.4</v>
      </c>
      <c r="K260" s="2">
        <f>J260*0.003</f>
        <v>1.2000000000000001E-3</v>
      </c>
      <c r="L260" s="10">
        <v>6.6811210999471191E-4</v>
      </c>
      <c r="M260" s="10">
        <v>1.4976482907077185E-5</v>
      </c>
    </row>
    <row r="261" spans="1:13" x14ac:dyDescent="0.25">
      <c r="A261" s="13">
        <v>44932</v>
      </c>
      <c r="B261" s="14" t="s">
        <v>101</v>
      </c>
      <c r="C261" s="32" t="s">
        <v>209</v>
      </c>
      <c r="D261" s="32" t="s">
        <v>316</v>
      </c>
      <c r="E261" s="31" t="s">
        <v>325</v>
      </c>
      <c r="F261" s="18" t="s">
        <v>48</v>
      </c>
      <c r="G261" s="9">
        <f>((((L261/13650)/0.3)*0.0001)/K261)*1000000000</f>
        <v>10.746984570358435</v>
      </c>
      <c r="H261" s="9">
        <f>((((M261/13650)/0.3)*0.0001)/K261)*1000000000</f>
        <v>0.17560427917458041</v>
      </c>
      <c r="I261" s="9" t="b">
        <f>G261&gt;(3*H261)</f>
        <v>1</v>
      </c>
      <c r="J261" s="2">
        <f>0.8/2</f>
        <v>0.4</v>
      </c>
      <c r="K261" s="2">
        <f>J261*0.003</f>
        <v>1.2000000000000001E-3</v>
      </c>
      <c r="L261" s="10">
        <v>5.2810682178741348E-4</v>
      </c>
      <c r="M261" s="10">
        <v>8.6291942786388815E-6</v>
      </c>
    </row>
    <row r="262" spans="1:13" x14ac:dyDescent="0.25">
      <c r="A262" s="13">
        <v>44932</v>
      </c>
      <c r="B262" s="14" t="s">
        <v>101</v>
      </c>
      <c r="C262" s="32" t="s">
        <v>212</v>
      </c>
      <c r="D262" s="32" t="s">
        <v>316</v>
      </c>
      <c r="E262" s="31" t="s">
        <v>326</v>
      </c>
      <c r="F262" s="18" t="s">
        <v>48</v>
      </c>
      <c r="G262" s="9">
        <f>((((L262/13650)/0.3)*0.0001)/K262)*1000000000</f>
        <v>5.2510800792133248</v>
      </c>
      <c r="H262" s="9">
        <f>((((M262/13650)/0.3)*0.0001)/K262)*1000000000</f>
        <v>8.7059617941322498E-2</v>
      </c>
      <c r="I262" s="9" t="b">
        <f>G262&gt;(3*H262)</f>
        <v>1</v>
      </c>
      <c r="J262" s="2">
        <f>0.8/2</f>
        <v>0.4</v>
      </c>
      <c r="K262" s="2">
        <f>J262*0.003</f>
        <v>1.2000000000000001E-3</v>
      </c>
      <c r="L262" s="10">
        <v>2.5803807509254274E-4</v>
      </c>
      <c r="M262" s="10">
        <v>4.2781096256365879E-6</v>
      </c>
    </row>
    <row r="263" spans="1:13" x14ac:dyDescent="0.25">
      <c r="A263" s="13">
        <v>44971</v>
      </c>
      <c r="B263" s="32" t="s">
        <v>101</v>
      </c>
      <c r="C263" s="32" t="s">
        <v>191</v>
      </c>
      <c r="D263" s="32" t="s">
        <v>228</v>
      </c>
      <c r="E263" s="31" t="s">
        <v>328</v>
      </c>
      <c r="F263" s="18" t="s">
        <v>9</v>
      </c>
      <c r="G263" s="9">
        <f>((((L263/13650)/0.3)*0.0001)/K263)*1000000000</f>
        <v>7.5551199295249738</v>
      </c>
      <c r="H263" s="9">
        <f>((((M263/13650)/0.3)*0.0001)/K263)*1000000000</f>
        <v>0.11855432321195704</v>
      </c>
      <c r="I263" s="9" t="b">
        <f>G263&gt;(3*H263)</f>
        <v>1</v>
      </c>
      <c r="J263" s="2">
        <f>0.8/2</f>
        <v>0.4</v>
      </c>
      <c r="K263" s="2">
        <f>J263*0.003</f>
        <v>1.2000000000000001E-3</v>
      </c>
      <c r="L263" s="10">
        <v>3.7125859333685715E-4</v>
      </c>
      <c r="M263" s="10">
        <v>5.8257594426355689E-6</v>
      </c>
    </row>
    <row r="264" spans="1:13" x14ac:dyDescent="0.25">
      <c r="A264" s="13">
        <v>44971</v>
      </c>
      <c r="B264" s="14" t="s">
        <v>101</v>
      </c>
      <c r="C264" s="32" t="s">
        <v>193</v>
      </c>
      <c r="D264" s="32" t="s">
        <v>327</v>
      </c>
      <c r="E264" s="31" t="s">
        <v>331</v>
      </c>
      <c r="F264" s="18" t="s">
        <v>9</v>
      </c>
      <c r="G264" s="9">
        <f>((((L264/13650)/0.3)*0.0001)/K264)*1000000000</f>
        <v>25.616166546891012</v>
      </c>
      <c r="H264" s="9">
        <f>((((M264/13650)/0.3)*0.0001)/K264)*1000000000</f>
        <v>0.56676483913744991</v>
      </c>
      <c r="I264" s="9" t="b">
        <f>G264&gt;(3*H264)</f>
        <v>1</v>
      </c>
      <c r="J264" s="2">
        <f>0.8/2</f>
        <v>0.4</v>
      </c>
      <c r="K264" s="2">
        <f>J264*0.003</f>
        <v>1.2000000000000001E-3</v>
      </c>
      <c r="L264" s="10">
        <v>1.2587784241142245E-3</v>
      </c>
      <c r="M264" s="10">
        <v>2.7850824195214291E-5</v>
      </c>
    </row>
    <row r="265" spans="1:13" x14ac:dyDescent="0.25">
      <c r="A265" s="13">
        <v>44971</v>
      </c>
      <c r="B265" s="32" t="s">
        <v>101</v>
      </c>
      <c r="C265" s="32" t="s">
        <v>194</v>
      </c>
      <c r="D265" s="32" t="s">
        <v>327</v>
      </c>
      <c r="E265" s="31" t="s">
        <v>332</v>
      </c>
      <c r="F265" s="18" t="s">
        <v>9</v>
      </c>
      <c r="G265" s="9">
        <f>((((L265/13650)/0.3)*0.0001)/K265)*1000000000</f>
        <v>5.7283531635726233</v>
      </c>
      <c r="H265" s="9">
        <f>((((M265/13650)/0.3)*0.0001)/K265)*1000000000</f>
        <v>0.20270971550341937</v>
      </c>
      <c r="I265" s="9" t="b">
        <f>G265&gt;(3*H265)</f>
        <v>1</v>
      </c>
      <c r="J265" s="2">
        <f>0.8/2</f>
        <v>0.4</v>
      </c>
      <c r="K265" s="2">
        <f>J265*0.003</f>
        <v>1.2000000000000001E-3</v>
      </c>
      <c r="L265" s="10">
        <v>2.8149127445795873E-4</v>
      </c>
      <c r="M265" s="10">
        <v>9.9611554198380288E-6</v>
      </c>
    </row>
    <row r="266" spans="1:13" x14ac:dyDescent="0.25">
      <c r="A266" s="13">
        <v>44971</v>
      </c>
      <c r="B266" s="14" t="s">
        <v>101</v>
      </c>
      <c r="C266" s="32" t="s">
        <v>192</v>
      </c>
      <c r="D266" s="32" t="s">
        <v>228</v>
      </c>
      <c r="E266" s="31" t="s">
        <v>328</v>
      </c>
      <c r="F266" s="18" t="s">
        <v>9</v>
      </c>
      <c r="G266" s="9">
        <f>((((L266/13650)/0.3)*0.0001)/K266)*1000000000</f>
        <v>8.7146729135094798</v>
      </c>
      <c r="H266" s="9">
        <f>((((M266/13650)/0.3)*0.0001)/K266)*1000000000</f>
        <v>0.14328163416808226</v>
      </c>
      <c r="I266" s="9" t="b">
        <f>G266&gt;(3*H266)</f>
        <v>1</v>
      </c>
      <c r="J266" s="2">
        <f>0.8/2</f>
        <v>0.4</v>
      </c>
      <c r="K266" s="2">
        <f>J266*0.003</f>
        <v>1.2000000000000001E-3</v>
      </c>
      <c r="L266" s="10">
        <v>4.2823902696985578E-4</v>
      </c>
      <c r="M266" s="10">
        <v>7.040859503019563E-6</v>
      </c>
    </row>
    <row r="267" spans="1:13" x14ac:dyDescent="0.25">
      <c r="A267" s="13">
        <v>44971</v>
      </c>
      <c r="B267" s="32" t="s">
        <v>101</v>
      </c>
      <c r="C267" s="32" t="s">
        <v>195</v>
      </c>
      <c r="D267" s="32" t="s">
        <v>327</v>
      </c>
      <c r="E267" s="31" t="s">
        <v>333</v>
      </c>
      <c r="F267" s="18" t="s">
        <v>9</v>
      </c>
      <c r="G267" s="9">
        <f>((((L267/13650)/0.3)*0.0001)/K267)*1000000000</f>
        <v>5.2074959531331322</v>
      </c>
      <c r="H267" s="9">
        <f>((((M267/13650)/0.3)*0.0001)/K267)*1000000000</f>
        <v>0.31184143315015667</v>
      </c>
      <c r="I267" s="9" t="b">
        <f>G267&gt;(3*H267)</f>
        <v>1</v>
      </c>
      <c r="J267" s="2">
        <f>0.8/2</f>
        <v>0.4</v>
      </c>
      <c r="K267" s="2">
        <f>J267*0.003</f>
        <v>1.2000000000000001E-3</v>
      </c>
      <c r="L267" s="10">
        <v>2.5589635113696209E-4</v>
      </c>
      <c r="M267" s="10">
        <v>1.5323888024998698E-5</v>
      </c>
    </row>
    <row r="268" spans="1:13" x14ac:dyDescent="0.25">
      <c r="A268" s="13">
        <v>44971</v>
      </c>
      <c r="B268" s="14" t="s">
        <v>101</v>
      </c>
      <c r="C268" s="32" t="s">
        <v>196</v>
      </c>
      <c r="D268" s="32" t="s">
        <v>327</v>
      </c>
      <c r="E268" s="31" t="s">
        <v>334</v>
      </c>
      <c r="F268" s="18" t="s">
        <v>9</v>
      </c>
      <c r="G268" s="9">
        <f>((((L268/13650)/0.3)*0.0001)/K268)*1000000000</f>
        <v>4.2561782381982773</v>
      </c>
      <c r="H268" s="9">
        <f>((((M268/13650)/0.3)*0.0001)/K268)*1000000000</f>
        <v>0.1241339114023207</v>
      </c>
      <c r="I268" s="9" t="b">
        <f>G268&gt;(3*H268)</f>
        <v>1</v>
      </c>
      <c r="J268" s="2">
        <f>0.8/2</f>
        <v>0.4</v>
      </c>
      <c r="K268" s="2">
        <f>J268*0.003</f>
        <v>1.2000000000000001E-3</v>
      </c>
      <c r="L268" s="10">
        <v>2.0914859862506335E-4</v>
      </c>
      <c r="M268" s="10">
        <v>6.0999404063100395E-6</v>
      </c>
    </row>
    <row r="269" spans="1:13" x14ac:dyDescent="0.25">
      <c r="A269" s="13">
        <v>44971</v>
      </c>
      <c r="B269" s="32" t="s">
        <v>101</v>
      </c>
      <c r="C269" s="32" t="s">
        <v>197</v>
      </c>
      <c r="D269" s="32" t="s">
        <v>327</v>
      </c>
      <c r="E269" s="31" t="s">
        <v>335</v>
      </c>
      <c r="F269" s="18" t="s">
        <v>9</v>
      </c>
      <c r="G269" s="9">
        <f>((((L269/13650)/0.3)*0.0001)/K269)*1000000000</f>
        <v>5.5480978273151296</v>
      </c>
      <c r="H269" s="9">
        <f>((((M269/13650)/0.3)*0.0001)/K269)*1000000000</f>
        <v>0.11947174725817407</v>
      </c>
      <c r="I269" s="9" t="b">
        <f>G269&gt;(3*H269)</f>
        <v>1</v>
      </c>
      <c r="J269" s="2">
        <f>0.8/2</f>
        <v>0.4</v>
      </c>
      <c r="K269" s="2">
        <f>J269*0.003</f>
        <v>1.2000000000000001E-3</v>
      </c>
      <c r="L269" s="10">
        <v>2.7263352723426546E-4</v>
      </c>
      <c r="M269" s="10">
        <v>5.8708416602666736E-6</v>
      </c>
    </row>
    <row r="270" spans="1:13" x14ac:dyDescent="0.25">
      <c r="A270" s="13">
        <v>44971</v>
      </c>
      <c r="B270" s="14" t="s">
        <v>101</v>
      </c>
      <c r="C270" s="32" t="s">
        <v>198</v>
      </c>
      <c r="D270" s="32" t="s">
        <v>327</v>
      </c>
      <c r="E270" s="31" t="s">
        <v>336</v>
      </c>
      <c r="F270" s="18" t="s">
        <v>9</v>
      </c>
      <c r="G270" s="9">
        <f>((((L270/13650)/0.3)*0.0001)/K270)*1000000000</f>
        <v>6.3987953993241691</v>
      </c>
      <c r="H270" s="9">
        <f>((((M270/13650)/0.3)*0.0001)/K270)*1000000000</f>
        <v>0.16239280936391956</v>
      </c>
      <c r="I270" s="9" t="b">
        <f>G270&gt;(3*H270)</f>
        <v>1</v>
      </c>
      <c r="J270" s="2">
        <f>0.8/2</f>
        <v>0.4</v>
      </c>
      <c r="K270" s="2">
        <f>J270*0.003</f>
        <v>1.2000000000000001E-3</v>
      </c>
      <c r="L270" s="10">
        <v>3.1443680592278968E-4</v>
      </c>
      <c r="M270" s="10">
        <v>7.979982652143008E-6</v>
      </c>
    </row>
    <row r="271" spans="1:13" x14ac:dyDescent="0.25">
      <c r="A271" s="13">
        <v>44971</v>
      </c>
      <c r="B271" s="32" t="s">
        <v>101</v>
      </c>
      <c r="C271" s="32" t="s">
        <v>199</v>
      </c>
      <c r="D271" s="32" t="s">
        <v>327</v>
      </c>
      <c r="E271" s="31" t="s">
        <v>337</v>
      </c>
      <c r="F271" s="18" t="s">
        <v>9</v>
      </c>
      <c r="G271" s="9">
        <f>((((L271/13650)/0.3)*0.0001)/K271)*1000000000</f>
        <v>6.23199195383219</v>
      </c>
      <c r="H271" s="9">
        <f>((((M271/13650)/0.3)*0.0001)/K271)*1000000000</f>
        <v>0.17099846161556068</v>
      </c>
      <c r="I271" s="9" t="b">
        <f>G271&gt;(3*H271)</f>
        <v>1</v>
      </c>
      <c r="J271" s="2">
        <f>0.8/2</f>
        <v>0.4</v>
      </c>
      <c r="K271" s="2">
        <f>J271*0.003</f>
        <v>1.2000000000000001E-3</v>
      </c>
      <c r="L271" s="10">
        <v>3.0624008461131377E-4</v>
      </c>
      <c r="M271" s="10">
        <v>8.4028644037886514E-6</v>
      </c>
    </row>
    <row r="272" spans="1:13" x14ac:dyDescent="0.25">
      <c r="A272" s="13">
        <v>44971</v>
      </c>
      <c r="B272" s="14" t="s">
        <v>101</v>
      </c>
      <c r="C272" s="32" t="s">
        <v>200</v>
      </c>
      <c r="D272" s="32" t="s">
        <v>327</v>
      </c>
      <c r="E272" s="31" t="s">
        <v>338</v>
      </c>
      <c r="F272" s="18" t="s">
        <v>9</v>
      </c>
      <c r="G272" s="9">
        <f>((((L272/13650)/0.3)*0.0001)/K272)*1000000000</f>
        <v>22.910184200506762</v>
      </c>
      <c r="H272" s="9">
        <f>((((M272/13650)/0.3)*0.0001)/K272)*1000000000</f>
        <v>0.39876718908438674</v>
      </c>
      <c r="I272" s="9" t="b">
        <f>G272&gt;(3*H272)</f>
        <v>1</v>
      </c>
      <c r="J272" s="2">
        <f>0.8/2</f>
        <v>0.4</v>
      </c>
      <c r="K272" s="2">
        <f>J272*0.003</f>
        <v>1.2000000000000001E-3</v>
      </c>
      <c r="L272" s="10">
        <v>1.1258064516129023E-3</v>
      </c>
      <c r="M272" s="10">
        <v>1.9595419671606766E-5</v>
      </c>
    </row>
    <row r="273" spans="1:13" x14ac:dyDescent="0.25">
      <c r="A273" s="13">
        <v>44971</v>
      </c>
      <c r="B273" s="32" t="s">
        <v>101</v>
      </c>
      <c r="C273" s="32" t="s">
        <v>201</v>
      </c>
      <c r="D273" s="32" t="s">
        <v>327</v>
      </c>
      <c r="E273" s="31" t="s">
        <v>339</v>
      </c>
      <c r="F273" s="18" t="s">
        <v>9</v>
      </c>
      <c r="G273" s="9">
        <f>((((L273/13650)/0.3)*0.0001)/K273)*1000000000</f>
        <v>11.892009512316235</v>
      </c>
      <c r="H273" s="9">
        <f>((((M273/13650)/0.3)*0.0001)/K273)*1000000000</f>
        <v>0.3977375930094269</v>
      </c>
      <c r="I273" s="9" t="b">
        <f>G273&gt;(3*H273)</f>
        <v>1</v>
      </c>
      <c r="J273" s="2">
        <f>0.8/2</f>
        <v>0.4</v>
      </c>
      <c r="K273" s="2">
        <f>J273*0.003</f>
        <v>1.2000000000000001E-3</v>
      </c>
      <c r="L273" s="10">
        <v>5.8437334743521982E-4</v>
      </c>
      <c r="M273" s="10">
        <v>1.9544825320483238E-5</v>
      </c>
    </row>
    <row r="274" spans="1:13" x14ac:dyDescent="0.25">
      <c r="A274" s="13">
        <v>44971</v>
      </c>
      <c r="B274" s="14" t="s">
        <v>101</v>
      </c>
      <c r="C274" s="32" t="s">
        <v>202</v>
      </c>
      <c r="D274" s="32" t="s">
        <v>327</v>
      </c>
      <c r="E274" s="31" t="s">
        <v>340</v>
      </c>
      <c r="F274" s="18" t="s">
        <v>9</v>
      </c>
      <c r="G274" s="9">
        <f>((((L274/13650)/0.3)*0.0001)/K274)*1000000000</f>
        <v>14.239633488708067</v>
      </c>
      <c r="H274" s="9">
        <f>((((M274/13650)/0.3)*0.0001)/K274)*1000000000</f>
        <v>0.41228985493308207</v>
      </c>
      <c r="I274" s="9" t="b">
        <f>G274&gt;(3*H274)</f>
        <v>1</v>
      </c>
      <c r="J274" s="2">
        <f>0.8/2</f>
        <v>0.4</v>
      </c>
      <c r="K274" s="2">
        <f>J274*0.003</f>
        <v>1.2000000000000001E-3</v>
      </c>
      <c r="L274" s="10">
        <v>6.9973558963511444E-4</v>
      </c>
      <c r="M274" s="10">
        <v>2.0259923471411652E-5</v>
      </c>
    </row>
    <row r="275" spans="1:13" x14ac:dyDescent="0.25">
      <c r="A275" s="13">
        <v>44971</v>
      </c>
      <c r="B275" s="32" t="s">
        <v>101</v>
      </c>
      <c r="C275" s="32" t="s">
        <v>203</v>
      </c>
      <c r="D275" s="32" t="s">
        <v>327</v>
      </c>
      <c r="E275" s="31" t="s">
        <v>341</v>
      </c>
      <c r="F275" s="18" t="s">
        <v>9</v>
      </c>
      <c r="G275" s="9">
        <f>((((L275/13650)/0.3)*0.0001)/K275)*1000000000</f>
        <v>3.7444683134794001</v>
      </c>
      <c r="H275" s="9">
        <f>((((M275/13650)/0.3)*0.0001)/K275)*1000000000</f>
        <v>7.1596554087992287E-2</v>
      </c>
      <c r="I275" s="9" t="b">
        <f>G275&gt;(3*H275)</f>
        <v>1</v>
      </c>
      <c r="J275" s="2">
        <f>0.8/2</f>
        <v>0.4</v>
      </c>
      <c r="K275" s="2">
        <f>J275*0.003</f>
        <v>1.2000000000000001E-3</v>
      </c>
      <c r="L275" s="10">
        <v>1.8400317292437772E-4</v>
      </c>
      <c r="M275" s="10">
        <v>3.5182546678839405E-6</v>
      </c>
    </row>
    <row r="276" spans="1:13" x14ac:dyDescent="0.25">
      <c r="A276" s="13">
        <v>44971</v>
      </c>
      <c r="B276" s="14" t="s">
        <v>101</v>
      </c>
      <c r="C276" s="32" t="s">
        <v>204</v>
      </c>
      <c r="D276" s="32" t="s">
        <v>327</v>
      </c>
      <c r="E276" s="31" t="s">
        <v>342</v>
      </c>
      <c r="F276" s="18" t="s">
        <v>9</v>
      </c>
      <c r="G276" s="9">
        <f>((((L276/13650)/0.3)*0.0001)/K276)*1000000000</f>
        <v>5.0127125748489618</v>
      </c>
      <c r="H276" s="9">
        <f>((((M276/13650)/0.3)*0.0001)/K276)*1000000000</f>
        <v>0.16333451689619308</v>
      </c>
      <c r="I276" s="9" t="b">
        <f>G276&gt;(3*H276)</f>
        <v>1</v>
      </c>
      <c r="J276" s="2">
        <f>0.8/2</f>
        <v>0.4</v>
      </c>
      <c r="K276" s="2">
        <f>J276*0.003</f>
        <v>1.2000000000000001E-3</v>
      </c>
      <c r="L276" s="10">
        <v>2.4632469592807794E-4</v>
      </c>
      <c r="M276" s="10">
        <v>8.0262581602789267E-6</v>
      </c>
    </row>
    <row r="277" spans="1:13" x14ac:dyDescent="0.25">
      <c r="A277" s="13">
        <v>44971</v>
      </c>
      <c r="B277" s="32" t="s">
        <v>101</v>
      </c>
      <c r="C277" s="32" t="s">
        <v>205</v>
      </c>
      <c r="D277" s="32" t="s">
        <v>327</v>
      </c>
      <c r="E277" s="31" t="s">
        <v>343</v>
      </c>
      <c r="F277" s="18" t="s">
        <v>9</v>
      </c>
      <c r="G277" s="9">
        <f>((((L277/13650)/0.3)*0.0001)/K277)*1000000000</f>
        <v>12.429547067304876</v>
      </c>
      <c r="H277" s="9">
        <f>((((M277/13650)/0.3)*0.0001)/K277)*1000000000</f>
        <v>0.36754710697718079</v>
      </c>
      <c r="I277" s="9" t="b">
        <f>G277&gt;(3*H277)</f>
        <v>1</v>
      </c>
      <c r="J277" s="2">
        <f>0.8/2</f>
        <v>0.4</v>
      </c>
      <c r="K277" s="2">
        <f>J277*0.003</f>
        <v>1.2000000000000001E-3</v>
      </c>
      <c r="L277" s="10">
        <v>6.1078794288736151E-4</v>
      </c>
      <c r="M277" s="10">
        <v>1.8061264836858663E-5</v>
      </c>
    </row>
    <row r="278" spans="1:13" x14ac:dyDescent="0.25">
      <c r="A278" s="13">
        <v>44971</v>
      </c>
      <c r="B278" s="14" t="s">
        <v>101</v>
      </c>
      <c r="C278" s="32" t="s">
        <v>206</v>
      </c>
      <c r="D278" s="32" t="s">
        <v>327</v>
      </c>
      <c r="E278" s="31" t="s">
        <v>344</v>
      </c>
      <c r="F278" s="18" t="s">
        <v>9</v>
      </c>
      <c r="G278" s="9">
        <f>((((L278/13650)/0.3)*0.0001)/K278)*1000000000</f>
        <v>5.6390326088897798</v>
      </c>
      <c r="H278" s="9">
        <f>((((M278/13650)/0.3)*0.0001)/K278)*1000000000</f>
        <v>0.14814157412147433</v>
      </c>
      <c r="I278" s="9" t="b">
        <f>G278&gt;(3*H278)</f>
        <v>1</v>
      </c>
      <c r="J278" s="2">
        <f>0.8/2</f>
        <v>0.4</v>
      </c>
      <c r="K278" s="2">
        <f>J278*0.003</f>
        <v>1.2000000000000001E-3</v>
      </c>
      <c r="L278" s="10">
        <v>2.7710206240084381E-4</v>
      </c>
      <c r="M278" s="10">
        <v>7.2796769523292478E-6</v>
      </c>
    </row>
    <row r="279" spans="1:13" x14ac:dyDescent="0.25">
      <c r="A279" s="13">
        <v>44971</v>
      </c>
      <c r="B279" s="32" t="s">
        <v>101</v>
      </c>
      <c r="C279" s="32" t="s">
        <v>207</v>
      </c>
      <c r="D279" s="32" t="s">
        <v>327</v>
      </c>
      <c r="E279" s="31" t="s">
        <v>345</v>
      </c>
      <c r="F279" s="18" t="s">
        <v>9</v>
      </c>
      <c r="G279" s="9">
        <f>((((L279/13650)/0.3)*0.0001)/K279)*1000000000</f>
        <v>24.896759428753079</v>
      </c>
      <c r="H279" s="9">
        <f>((((M279/13650)/0.3)*0.0001)/K279)*1000000000</f>
        <v>0.89407920402799057</v>
      </c>
      <c r="I279" s="9" t="b">
        <f>G279&gt;(3*H279)</f>
        <v>1</v>
      </c>
      <c r="J279" s="2">
        <f>0.8/2</f>
        <v>0.4</v>
      </c>
      <c r="K279" s="2">
        <f>J279*0.003</f>
        <v>1.2000000000000001E-3</v>
      </c>
      <c r="L279" s="10">
        <v>1.2234267583289265E-3</v>
      </c>
      <c r="M279" s="10">
        <v>4.3935052085935458E-5</v>
      </c>
    </row>
    <row r="280" spans="1:13" x14ac:dyDescent="0.25">
      <c r="A280" s="13">
        <v>44971</v>
      </c>
      <c r="B280" s="14" t="s">
        <v>101</v>
      </c>
      <c r="C280" s="32" t="s">
        <v>208</v>
      </c>
      <c r="D280" s="32" t="s">
        <v>327</v>
      </c>
      <c r="E280" s="31" t="s">
        <v>346</v>
      </c>
      <c r="F280" s="18" t="s">
        <v>9</v>
      </c>
      <c r="G280" s="9">
        <f>((((L280/13650)/0.3)*0.0001)/K280)*1000000000</f>
        <v>13.582105068091332</v>
      </c>
      <c r="H280" s="9">
        <f>((((M280/13650)/0.3)*0.0001)/K280)*1000000000</f>
        <v>0.3338297840028408</v>
      </c>
      <c r="I280" s="9" t="b">
        <f>G280&gt;(3*H280)</f>
        <v>1</v>
      </c>
      <c r="J280" s="2">
        <f>0.8/2</f>
        <v>0.4</v>
      </c>
      <c r="K280" s="2">
        <f>J280*0.003</f>
        <v>1.2000000000000001E-3</v>
      </c>
      <c r="L280" s="10">
        <v>6.6742464304600806E-4</v>
      </c>
      <c r="M280" s="10">
        <v>1.6404395585899596E-5</v>
      </c>
    </row>
    <row r="281" spans="1:13" x14ac:dyDescent="0.25">
      <c r="A281" s="13">
        <v>44971</v>
      </c>
      <c r="B281" s="32" t="s">
        <v>101</v>
      </c>
      <c r="C281" s="32" t="s">
        <v>209</v>
      </c>
      <c r="D281" s="32" t="s">
        <v>327</v>
      </c>
      <c r="E281" s="31" t="s">
        <v>351</v>
      </c>
      <c r="F281" s="18" t="s">
        <v>9</v>
      </c>
      <c r="G281" s="9">
        <f>((((L281/13650)/0.3)*0.0001)/K281)*1000000000</f>
        <v>3.7326306496057491</v>
      </c>
      <c r="H281" s="9">
        <f>((((M281/13650)/0.3)*0.0001)/K281)*1000000000</f>
        <v>0.16600739162022013</v>
      </c>
      <c r="I281" s="9" t="b">
        <f>G281&gt;(3*H281)</f>
        <v>1</v>
      </c>
      <c r="J281" s="2">
        <f>0.8/2</f>
        <v>0.4</v>
      </c>
      <c r="K281" s="2">
        <f>J281*0.003</f>
        <v>1.2000000000000001E-3</v>
      </c>
      <c r="L281" s="10">
        <v>1.8342147012162649E-4</v>
      </c>
      <c r="M281" s="10">
        <v>8.1576032242176166E-6</v>
      </c>
    </row>
    <row r="282" spans="1:13" x14ac:dyDescent="0.25">
      <c r="A282" s="13">
        <v>44971</v>
      </c>
      <c r="B282" s="14" t="s">
        <v>101</v>
      </c>
      <c r="C282" s="32" t="s">
        <v>210</v>
      </c>
      <c r="D282" s="32" t="s">
        <v>327</v>
      </c>
      <c r="E282" s="31" t="s">
        <v>347</v>
      </c>
      <c r="F282" s="18" t="s">
        <v>9</v>
      </c>
      <c r="G282" s="9">
        <f>((((L282/13650)/0.3)*0.0001)/K282)*1000000000</f>
        <v>5.840810970371999</v>
      </c>
      <c r="H282" s="9">
        <f>((((M282/13650)/0.3)*0.0001)/K282)*1000000000</f>
        <v>0.16645615904025202</v>
      </c>
      <c r="I282" s="9" t="b">
        <f>G282&gt;(3*H282)</f>
        <v>1</v>
      </c>
      <c r="J282" s="2">
        <f>0.8/2</f>
        <v>0.4</v>
      </c>
      <c r="K282" s="2">
        <f>J282*0.003</f>
        <v>1.2000000000000001E-3</v>
      </c>
      <c r="L282" s="10">
        <v>2.8701745108408006E-4</v>
      </c>
      <c r="M282" s="10">
        <v>8.1796556552379853E-6</v>
      </c>
    </row>
    <row r="283" spans="1:13" x14ac:dyDescent="0.25">
      <c r="A283" s="13">
        <v>44971</v>
      </c>
      <c r="B283" s="32" t="s">
        <v>101</v>
      </c>
      <c r="C283" s="32" t="s">
        <v>211</v>
      </c>
      <c r="D283" t="s">
        <v>329</v>
      </c>
      <c r="E283" s="32" t="s">
        <v>350</v>
      </c>
      <c r="F283" s="18" t="s">
        <v>352</v>
      </c>
      <c r="G283" s="9">
        <f>((((L283/13650)/0.3)*0.0001)/K283)*1000000000</f>
        <v>-1.482936437986649</v>
      </c>
      <c r="H283" s="9">
        <f>((((M283/13650)/0.3)*0.0001)/K283)*1000000000</f>
        <v>5.1066712400502014E-2</v>
      </c>
      <c r="I283" s="9" t="b">
        <f>G283&gt;(3*H283)</f>
        <v>0</v>
      </c>
      <c r="J283" s="2">
        <f>0.8/2</f>
        <v>0.4</v>
      </c>
      <c r="K283" s="2">
        <f>J283*0.003</f>
        <v>1.2000000000000001E-3</v>
      </c>
      <c r="L283" s="10">
        <v>-7.2871496562663927E-5</v>
      </c>
      <c r="M283" s="10">
        <v>2.509418247360669E-6</v>
      </c>
    </row>
    <row r="284" spans="1:13" x14ac:dyDescent="0.25">
      <c r="A284" s="13">
        <v>44971</v>
      </c>
      <c r="B284" s="14" t="s">
        <v>101</v>
      </c>
      <c r="C284" s="32" t="s">
        <v>212</v>
      </c>
      <c r="D284" s="32" t="s">
        <v>327</v>
      </c>
      <c r="E284" s="31" t="s">
        <v>348</v>
      </c>
      <c r="F284" s="18" t="s">
        <v>9</v>
      </c>
      <c r="G284" s="9">
        <f>((((L284/13650)/0.3)*0.0001)/K284)*1000000000</f>
        <v>10.50377438531852</v>
      </c>
      <c r="H284" s="9">
        <f>((((M284/13650)/0.3)*0.0001)/K284)*1000000000</f>
        <v>0.17915820519957923</v>
      </c>
      <c r="I284" s="9" t="b">
        <f>G284&gt;(3*H284)</f>
        <v>1</v>
      </c>
      <c r="J284" s="2">
        <f>0.8/2</f>
        <v>0.4</v>
      </c>
      <c r="K284" s="2">
        <f>J284*0.003</f>
        <v>1.2000000000000001E-3</v>
      </c>
      <c r="L284" s="10">
        <v>5.1615547329455212E-4</v>
      </c>
      <c r="M284" s="10">
        <v>8.8038342035073244E-6</v>
      </c>
    </row>
    <row r="285" spans="1:13" x14ac:dyDescent="0.25">
      <c r="A285" s="13">
        <v>44971</v>
      </c>
      <c r="B285" s="32" t="s">
        <v>101</v>
      </c>
      <c r="C285" s="32" t="s">
        <v>213</v>
      </c>
      <c r="D285" s="32" t="s">
        <v>327</v>
      </c>
      <c r="E285" s="31" t="s">
        <v>349</v>
      </c>
      <c r="F285" s="18" t="s">
        <v>9</v>
      </c>
      <c r="G285" s="9">
        <f>((((L285/13650)/0.3)*0.0001)/K285)*1000000000</f>
        <v>14.943974489188669</v>
      </c>
      <c r="H285" s="9">
        <f>((((M285/13650)/0.3)*0.0001)/K285)*1000000000</f>
        <v>0.33523985492069847</v>
      </c>
      <c r="I285" s="9" t="b">
        <f>G285&gt;(3*H285)</f>
        <v>1</v>
      </c>
      <c r="J285" s="2">
        <f>0.8/2</f>
        <v>0.4</v>
      </c>
      <c r="K285" s="2">
        <f>J285*0.003</f>
        <v>1.2000000000000001E-3</v>
      </c>
      <c r="L285" s="10">
        <v>7.3434690639873122E-4</v>
      </c>
      <c r="M285" s="10">
        <v>1.6473686470803121E-5</v>
      </c>
    </row>
    <row r="286" spans="1:13" x14ac:dyDescent="0.25">
      <c r="A286" s="13">
        <v>44971</v>
      </c>
      <c r="B286" s="14" t="s">
        <v>101</v>
      </c>
      <c r="C286" s="32" t="s">
        <v>214</v>
      </c>
      <c r="D286" t="s">
        <v>329</v>
      </c>
      <c r="E286" s="32" t="s">
        <v>330</v>
      </c>
      <c r="F286" s="18" t="s">
        <v>352</v>
      </c>
      <c r="G286" s="9">
        <f>((((L286/13650)/0.3)*0.0001)/K286)*1000000000</f>
        <v>-0.52516181548440377</v>
      </c>
      <c r="H286" s="9">
        <f>((((M286/13650)/0.3)*0.0001)/K286)*1000000000</f>
        <v>4.5034113041964835E-2</v>
      </c>
      <c r="I286" s="9" t="b">
        <f>G286&gt;(3*H286)</f>
        <v>0</v>
      </c>
      <c r="J286" s="2">
        <f>0.8/2</f>
        <v>0.4</v>
      </c>
      <c r="K286" s="2">
        <f>J286*0.003</f>
        <v>1.2000000000000001E-3</v>
      </c>
      <c r="L286" s="10">
        <v>-2.5806451612903598E-5</v>
      </c>
      <c r="M286" s="10">
        <v>2.2129763148821523E-6</v>
      </c>
    </row>
  </sheetData>
  <sortState ref="A2:O286">
    <sortCondition ref="A2:A286"/>
    <sortCondition ref="B2:B286"/>
    <sortCondition ref="C2:C286"/>
  </sortState>
  <conditionalFormatting sqref="I1:I1048576">
    <cfRule type="cellIs" dxfId="21" priority="2" operator="equal">
      <formula>FALSE</formula>
    </cfRule>
  </conditionalFormatting>
  <conditionalFormatting sqref="G1:G1048576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C1" sqref="C1"/>
    </sheetView>
  </sheetViews>
  <sheetFormatPr defaultRowHeight="15" x14ac:dyDescent="0.25"/>
  <cols>
    <col min="1" max="1" width="14.42578125" customWidth="1"/>
    <col min="2" max="2" width="17.28515625" customWidth="1"/>
    <col min="4" max="4" width="22.5703125" customWidth="1"/>
    <col min="5" max="5" width="11.5703125" customWidth="1"/>
    <col min="6" max="6" width="21.7109375" customWidth="1"/>
    <col min="8" max="8" width="19.140625" customWidth="1"/>
    <col min="9" max="9" width="10.5703125" customWidth="1"/>
    <col min="11" max="11" width="10.28515625" customWidth="1"/>
  </cols>
  <sheetData>
    <row r="1" spans="1:20" s="7" customFormat="1" ht="80.25" customHeight="1" x14ac:dyDescent="0.25">
      <c r="A1" s="1" t="s">
        <v>0</v>
      </c>
      <c r="B1" s="5" t="s">
        <v>234</v>
      </c>
      <c r="C1" s="5" t="s">
        <v>235</v>
      </c>
      <c r="D1" s="5" t="s">
        <v>46</v>
      </c>
      <c r="E1" s="2" t="s">
        <v>1</v>
      </c>
      <c r="F1" s="4" t="s">
        <v>236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3">
        <v>44665</v>
      </c>
      <c r="B2" s="14" t="s">
        <v>238</v>
      </c>
      <c r="C2" s="14" t="s">
        <v>237</v>
      </c>
      <c r="D2" s="14" t="s">
        <v>128</v>
      </c>
      <c r="E2" s="4">
        <v>1949</v>
      </c>
      <c r="F2" s="18" t="s">
        <v>97</v>
      </c>
      <c r="G2" s="2"/>
      <c r="H2" s="9">
        <f t="shared" ref="H2:H6" si="0">((((R2/13650)/0.3)*0.0001)/Q2)*1000000000</f>
        <v>0.13949610723804015</v>
      </c>
      <c r="I2" s="9">
        <f t="shared" ref="I2:I6" si="1">((((S2/13650)/0.3)*0.0001)/Q2)*1000000000</f>
        <v>0.13824214662805459</v>
      </c>
      <c r="J2" s="9" t="b">
        <f t="shared" ref="J2:J6" si="2">H2&gt;(3*I2)</f>
        <v>0</v>
      </c>
      <c r="K2" s="2"/>
      <c r="M2" s="2"/>
      <c r="N2" s="2"/>
      <c r="O2" s="2"/>
      <c r="P2" s="2">
        <f t="shared" ref="P2:P31" si="3">0.8/2</f>
        <v>0.4</v>
      </c>
      <c r="Q2" s="2">
        <f t="shared" ref="Q2:Q31" si="4">P2*0.003</f>
        <v>1.2000000000000001E-3</v>
      </c>
      <c r="R2" s="10">
        <v>6.8548387096772932E-6</v>
      </c>
      <c r="S2" s="10">
        <v>6.7932190853026026E-6</v>
      </c>
      <c r="T2" s="6"/>
    </row>
    <row r="3" spans="1:20" s="7" customFormat="1" x14ac:dyDescent="0.25">
      <c r="A3" s="13">
        <v>44665</v>
      </c>
      <c r="B3" s="14" t="s">
        <v>239</v>
      </c>
      <c r="C3" s="14" t="s">
        <v>250</v>
      </c>
      <c r="D3" s="14" t="s">
        <v>128</v>
      </c>
      <c r="E3" s="4">
        <v>1950</v>
      </c>
      <c r="F3" s="18" t="s">
        <v>97</v>
      </c>
      <c r="G3" s="2"/>
      <c r="H3" s="9">
        <f t="shared" si="0"/>
        <v>0.28309504115957829</v>
      </c>
      <c r="I3" s="9">
        <f t="shared" si="1"/>
        <v>0.92074162657020475</v>
      </c>
      <c r="J3" s="9" t="b">
        <f t="shared" si="2"/>
        <v>0</v>
      </c>
      <c r="K3" s="2"/>
      <c r="M3" s="2"/>
      <c r="N3" s="2"/>
      <c r="O3" s="2"/>
      <c r="P3" s="2">
        <f t="shared" si="3"/>
        <v>0.4</v>
      </c>
      <c r="Q3" s="2">
        <f t="shared" si="4"/>
        <v>1.2000000000000001E-3</v>
      </c>
      <c r="R3" s="10">
        <v>1.3911290322581679E-5</v>
      </c>
      <c r="S3" s="10">
        <v>4.5245243529659862E-5</v>
      </c>
      <c r="T3" s="6"/>
    </row>
    <row r="4" spans="1:20" s="7" customFormat="1" x14ac:dyDescent="0.25">
      <c r="A4" s="13">
        <v>44665</v>
      </c>
      <c r="B4" s="14" t="s">
        <v>240</v>
      </c>
      <c r="C4" s="14" t="s">
        <v>251</v>
      </c>
      <c r="D4" s="14" t="s">
        <v>128</v>
      </c>
      <c r="E4" s="4">
        <v>2227</v>
      </c>
      <c r="F4" s="4" t="s">
        <v>9</v>
      </c>
      <c r="G4" s="2"/>
      <c r="H4" s="9">
        <f t="shared" si="0"/>
        <v>50.116027938608696</v>
      </c>
      <c r="I4" s="9">
        <f t="shared" si="1"/>
        <v>0.6651027270989045</v>
      </c>
      <c r="J4" s="9" t="b">
        <f t="shared" si="2"/>
        <v>1</v>
      </c>
      <c r="K4" s="2"/>
      <c r="M4" s="2"/>
      <c r="N4" s="2"/>
      <c r="O4" s="2"/>
      <c r="P4" s="2">
        <f t="shared" si="3"/>
        <v>0.4</v>
      </c>
      <c r="Q4" s="2">
        <f t="shared" si="4"/>
        <v>1.2000000000000001E-3</v>
      </c>
      <c r="R4" s="10">
        <v>2.4627016129032311E-3</v>
      </c>
      <c r="S4" s="10">
        <v>3.2683148009640167E-5</v>
      </c>
      <c r="T4" s="6"/>
    </row>
    <row r="5" spans="1:20" s="7" customFormat="1" x14ac:dyDescent="0.25">
      <c r="A5" s="13">
        <v>44665</v>
      </c>
      <c r="B5" s="14" t="s">
        <v>241</v>
      </c>
      <c r="C5" s="14" t="s">
        <v>252</v>
      </c>
      <c r="D5" s="14" t="s">
        <v>128</v>
      </c>
      <c r="E5" s="4">
        <v>2031</v>
      </c>
      <c r="F5" s="18" t="s">
        <v>93</v>
      </c>
      <c r="G5" s="2"/>
      <c r="H5" s="9">
        <f t="shared" si="0"/>
        <v>2.2524518492260284</v>
      </c>
      <c r="I5" s="9">
        <f t="shared" si="1"/>
        <v>0.11165834884877357</v>
      </c>
      <c r="J5" s="9" t="b">
        <f t="shared" si="2"/>
        <v>1</v>
      </c>
      <c r="K5" s="2"/>
      <c r="M5" s="2"/>
      <c r="N5" s="2"/>
      <c r="O5" s="2"/>
      <c r="P5" s="2">
        <f t="shared" si="3"/>
        <v>0.4</v>
      </c>
      <c r="Q5" s="2">
        <f t="shared" si="4"/>
        <v>1.2000000000000001E-3</v>
      </c>
      <c r="R5" s="10">
        <v>1.1068548387096706E-4</v>
      </c>
      <c r="S5" s="10">
        <v>5.4868912624287323E-6</v>
      </c>
      <c r="T5" s="6"/>
    </row>
    <row r="6" spans="1:20" s="7" customFormat="1" x14ac:dyDescent="0.25">
      <c r="A6" s="13">
        <v>44665</v>
      </c>
      <c r="B6" s="14" t="s">
        <v>242</v>
      </c>
      <c r="C6" s="14" t="s">
        <v>253</v>
      </c>
      <c r="D6" s="14" t="s">
        <v>128</v>
      </c>
      <c r="E6" s="4">
        <v>2030</v>
      </c>
      <c r="F6" s="18" t="s">
        <v>93</v>
      </c>
      <c r="G6" s="2"/>
      <c r="H6" s="9">
        <f t="shared" si="0"/>
        <v>2.7694080113434891</v>
      </c>
      <c r="I6" s="9">
        <f t="shared" si="1"/>
        <v>0.27786540660746523</v>
      </c>
      <c r="J6" s="9" t="b">
        <f t="shared" si="2"/>
        <v>1</v>
      </c>
      <c r="K6" s="2"/>
      <c r="M6" s="2"/>
      <c r="N6" s="2"/>
      <c r="O6" s="2"/>
      <c r="P6" s="2">
        <f t="shared" si="3"/>
        <v>0.4</v>
      </c>
      <c r="Q6" s="2">
        <f t="shared" si="4"/>
        <v>1.2000000000000001E-3</v>
      </c>
      <c r="R6" s="10">
        <v>1.3608870967741905E-4</v>
      </c>
      <c r="S6" s="10">
        <v>1.3654306080690841E-5</v>
      </c>
      <c r="T6" s="6"/>
    </row>
    <row r="7" spans="1:20" x14ac:dyDescent="0.25">
      <c r="A7" s="13">
        <v>44665</v>
      </c>
      <c r="B7" t="s">
        <v>243</v>
      </c>
      <c r="C7" s="32" t="s">
        <v>254</v>
      </c>
      <c r="D7" s="14" t="s">
        <v>128</v>
      </c>
      <c r="E7" s="31">
        <v>2002</v>
      </c>
      <c r="F7" s="18" t="s">
        <v>150</v>
      </c>
      <c r="H7" s="9">
        <f t="shared" ref="H7:H13" si="5">((((R7/13650)/0.3)*0.0001)/Q7)*1000000000</f>
        <v>1.4852232594168111</v>
      </c>
      <c r="I7" s="9">
        <f t="shared" ref="I7:I13" si="6">((((S7/13650)/0.3)*0.0001)/Q7)*1000000000</f>
        <v>0.17021744228058067</v>
      </c>
      <c r="J7" s="9" t="b">
        <f t="shared" ref="J7:J13" si="7">H7&gt;(3*I7)</f>
        <v>1</v>
      </c>
      <c r="K7" s="2"/>
      <c r="L7" s="7"/>
      <c r="M7" s="2"/>
      <c r="N7" s="2"/>
      <c r="O7" s="2"/>
      <c r="P7" s="2">
        <f t="shared" si="3"/>
        <v>0.4</v>
      </c>
      <c r="Q7" s="2">
        <f t="shared" si="4"/>
        <v>1.2000000000000001E-3</v>
      </c>
      <c r="R7" s="10">
        <v>7.298387096774209E-5</v>
      </c>
      <c r="S7" s="10">
        <v>8.3644851136677337E-6</v>
      </c>
    </row>
    <row r="8" spans="1:20" x14ac:dyDescent="0.25">
      <c r="A8" s="13">
        <v>44665</v>
      </c>
      <c r="B8" t="s">
        <v>244</v>
      </c>
      <c r="C8" s="32" t="s">
        <v>255</v>
      </c>
      <c r="D8" s="14" t="s">
        <v>128</v>
      </c>
      <c r="E8" s="31">
        <v>2001</v>
      </c>
      <c r="F8" s="18" t="s">
        <v>150</v>
      </c>
      <c r="H8" s="9">
        <f t="shared" si="5"/>
        <v>1.8667861409797244</v>
      </c>
      <c r="I8" s="9">
        <f t="shared" si="6"/>
        <v>0.25132087067410391</v>
      </c>
      <c r="J8" s="9" t="b">
        <f t="shared" si="7"/>
        <v>1</v>
      </c>
      <c r="K8" s="2"/>
      <c r="L8" s="7"/>
      <c r="M8" s="2"/>
      <c r="N8" s="2"/>
      <c r="O8" s="2"/>
      <c r="P8" s="2">
        <f t="shared" si="3"/>
        <v>0.4</v>
      </c>
      <c r="Q8" s="2">
        <f t="shared" si="4"/>
        <v>1.2000000000000001E-3</v>
      </c>
      <c r="R8" s="10">
        <v>9.1733870967743657E-5</v>
      </c>
      <c r="S8" s="10">
        <v>1.2349907584925465E-5</v>
      </c>
    </row>
    <row r="9" spans="1:20" x14ac:dyDescent="0.25">
      <c r="A9" s="13">
        <v>44665</v>
      </c>
      <c r="B9" t="s">
        <v>245</v>
      </c>
      <c r="C9" s="32" t="s">
        <v>256</v>
      </c>
      <c r="D9" s="14" t="s">
        <v>128</v>
      </c>
      <c r="E9" s="31">
        <v>2224</v>
      </c>
      <c r="F9" s="18" t="s">
        <v>9</v>
      </c>
      <c r="H9" s="9">
        <f t="shared" si="5"/>
        <v>82.487330471201389</v>
      </c>
      <c r="I9" s="9">
        <f t="shared" si="6"/>
        <v>1.1314855857492396</v>
      </c>
      <c r="J9" s="9" t="b">
        <f t="shared" si="7"/>
        <v>1</v>
      </c>
      <c r="K9" s="2"/>
      <c r="L9" s="7"/>
      <c r="M9" s="2"/>
      <c r="N9" s="2"/>
      <c r="O9" s="2"/>
      <c r="P9" s="2">
        <f t="shared" si="3"/>
        <v>0.4</v>
      </c>
      <c r="Q9" s="2">
        <f t="shared" si="4"/>
        <v>1.2000000000000001E-3</v>
      </c>
      <c r="R9" s="10">
        <v>4.0534274193548365E-3</v>
      </c>
      <c r="S9" s="10">
        <v>5.5601201683717638E-5</v>
      </c>
    </row>
    <row r="10" spans="1:20" x14ac:dyDescent="0.25">
      <c r="A10" s="13">
        <v>44665</v>
      </c>
      <c r="B10" t="s">
        <v>246</v>
      </c>
      <c r="C10" s="32" t="s">
        <v>257</v>
      </c>
      <c r="D10" s="14" t="s">
        <v>128</v>
      </c>
      <c r="E10" s="31">
        <v>1697</v>
      </c>
      <c r="F10" s="18" t="s">
        <v>97</v>
      </c>
      <c r="H10" s="9">
        <f t="shared" si="5"/>
        <v>0.52516181548436591</v>
      </c>
      <c r="I10" s="9">
        <f t="shared" si="6"/>
        <v>0.25833768898124548</v>
      </c>
      <c r="J10" s="9" t="b">
        <f t="shared" si="7"/>
        <v>0</v>
      </c>
      <c r="K10" s="2"/>
      <c r="L10" s="7"/>
      <c r="M10" s="2"/>
      <c r="N10" s="2"/>
      <c r="O10" s="2"/>
      <c r="P10" s="2">
        <f t="shared" si="3"/>
        <v>0.4</v>
      </c>
      <c r="Q10" s="2">
        <f t="shared" si="4"/>
        <v>1.2000000000000001E-3</v>
      </c>
      <c r="R10" s="10">
        <v>2.5806451612901745E-5</v>
      </c>
      <c r="S10" s="10">
        <v>1.2694714036538407E-5</v>
      </c>
    </row>
    <row r="11" spans="1:20" x14ac:dyDescent="0.25">
      <c r="A11" s="13">
        <v>44665</v>
      </c>
      <c r="B11" t="s">
        <v>247</v>
      </c>
      <c r="C11" s="32" t="s">
        <v>258</v>
      </c>
      <c r="D11" s="14" t="s">
        <v>128</v>
      </c>
      <c r="E11" s="31">
        <v>1970</v>
      </c>
      <c r="F11" s="18" t="s">
        <v>150</v>
      </c>
      <c r="H11" s="9">
        <f t="shared" si="5"/>
        <v>-2.461696010091018E-2</v>
      </c>
      <c r="I11" s="9">
        <f t="shared" si="6"/>
        <v>0.19862030205886821</v>
      </c>
      <c r="J11" s="9" t="b">
        <f t="shared" si="7"/>
        <v>0</v>
      </c>
      <c r="K11" s="2"/>
      <c r="L11" s="7"/>
      <c r="M11" s="2"/>
      <c r="N11" s="2"/>
      <c r="O11" s="2"/>
      <c r="P11" s="2">
        <f t="shared" si="3"/>
        <v>0.4</v>
      </c>
      <c r="Q11" s="2">
        <f t="shared" si="4"/>
        <v>1.2000000000000001E-3</v>
      </c>
      <c r="R11" s="10">
        <v>-1.2096774193587263E-6</v>
      </c>
      <c r="S11" s="10">
        <v>9.7602016431727857E-6</v>
      </c>
    </row>
    <row r="12" spans="1:20" x14ac:dyDescent="0.25">
      <c r="A12" s="13">
        <v>44665</v>
      </c>
      <c r="B12" t="s">
        <v>249</v>
      </c>
      <c r="C12" s="32" t="s">
        <v>259</v>
      </c>
      <c r="D12" s="14" t="s">
        <v>128</v>
      </c>
      <c r="E12" s="31">
        <v>1914</v>
      </c>
      <c r="F12" s="18" t="s">
        <v>47</v>
      </c>
      <c r="H12" s="9">
        <f t="shared" si="5"/>
        <v>-1.6780561135399983</v>
      </c>
      <c r="I12" s="9">
        <f t="shared" si="6"/>
        <v>0.13439929441797538</v>
      </c>
      <c r="J12" s="9" t="b">
        <f t="shared" si="7"/>
        <v>0</v>
      </c>
      <c r="K12" s="2"/>
      <c r="L12" s="7"/>
      <c r="M12" s="2"/>
      <c r="N12" s="2"/>
      <c r="O12" s="2"/>
      <c r="P12" s="2">
        <f t="shared" si="3"/>
        <v>0.4</v>
      </c>
      <c r="Q12" s="2">
        <f t="shared" si="4"/>
        <v>1.2000000000000001E-3</v>
      </c>
      <c r="R12" s="10">
        <v>-8.2459677419355532E-5</v>
      </c>
      <c r="S12" s="10">
        <v>6.6043813276993108E-6</v>
      </c>
    </row>
    <row r="13" spans="1:20" x14ac:dyDescent="0.25">
      <c r="A13" s="13">
        <v>44665</v>
      </c>
      <c r="B13" t="s">
        <v>248</v>
      </c>
      <c r="C13" s="32" t="s">
        <v>260</v>
      </c>
      <c r="D13" s="14" t="s">
        <v>128</v>
      </c>
      <c r="E13" s="31">
        <v>1983</v>
      </c>
      <c r="F13" s="18" t="s">
        <v>47</v>
      </c>
      <c r="H13" s="9">
        <f t="shared" si="5"/>
        <v>-2.7488938779261627</v>
      </c>
      <c r="I13" s="9">
        <f t="shared" si="6"/>
        <v>0.44029565794156134</v>
      </c>
      <c r="J13" s="9" t="b">
        <f t="shared" si="7"/>
        <v>0</v>
      </c>
      <c r="K13" s="2"/>
      <c r="L13" s="7"/>
      <c r="M13" s="2"/>
      <c r="N13" s="2"/>
      <c r="O13" s="2"/>
      <c r="P13" s="2">
        <f t="shared" si="3"/>
        <v>0.4</v>
      </c>
      <c r="Q13" s="2">
        <f t="shared" si="4"/>
        <v>1.2000000000000001E-3</v>
      </c>
      <c r="R13" s="10">
        <v>-1.3508064516129162E-4</v>
      </c>
      <c r="S13" s="10">
        <v>2.1636128631248323E-5</v>
      </c>
    </row>
    <row r="14" spans="1:20" x14ac:dyDescent="0.25">
      <c r="A14" s="13">
        <v>44663</v>
      </c>
      <c r="B14" t="s">
        <v>261</v>
      </c>
      <c r="C14" s="14" t="s">
        <v>237</v>
      </c>
      <c r="D14" s="14" t="s">
        <v>128</v>
      </c>
      <c r="E14" s="31">
        <v>2228</v>
      </c>
      <c r="F14" s="18" t="s">
        <v>264</v>
      </c>
      <c r="H14" s="9">
        <f t="shared" ref="H14:H16" si="8">((((R14/13650)/0.3)*0.0001)/Q14)*1000000000</f>
        <v>13.256233014297484</v>
      </c>
      <c r="I14" s="9">
        <f t="shared" ref="I14:I16" si="9">((((S14/13650)/0.3)*0.0001)/Q14)*1000000000</f>
        <v>0.21245135524048173</v>
      </c>
      <c r="J14" s="9" t="b">
        <f t="shared" ref="J14:J16" si="10">H14&gt;(3*I14)</f>
        <v>1</v>
      </c>
      <c r="K14" s="2"/>
      <c r="L14" s="7"/>
      <c r="M14" s="2"/>
      <c r="N14" s="2"/>
      <c r="O14" s="2"/>
      <c r="P14" s="2">
        <f t="shared" si="3"/>
        <v>0.4</v>
      </c>
      <c r="Q14" s="2">
        <f t="shared" si="4"/>
        <v>1.2000000000000001E-3</v>
      </c>
      <c r="R14" s="10">
        <v>6.5141129032257844E-4</v>
      </c>
      <c r="S14" s="10">
        <v>1.0439859596517274E-5</v>
      </c>
    </row>
    <row r="15" spans="1:20" x14ac:dyDescent="0.25">
      <c r="A15" s="13">
        <v>44663</v>
      </c>
      <c r="B15" t="s">
        <v>262</v>
      </c>
      <c r="C15" s="14" t="s">
        <v>250</v>
      </c>
      <c r="D15" s="14" t="s">
        <v>128</v>
      </c>
      <c r="E15" s="31">
        <v>2223</v>
      </c>
      <c r="F15" s="18" t="s">
        <v>264</v>
      </c>
      <c r="H15" s="9">
        <f t="shared" si="8"/>
        <v>8.8046660627305933</v>
      </c>
      <c r="I15" s="9">
        <f t="shared" si="9"/>
        <v>0.15046612836127804</v>
      </c>
      <c r="J15" s="9" t="b">
        <f t="shared" si="10"/>
        <v>1</v>
      </c>
      <c r="K15" s="2"/>
      <c r="L15" s="7"/>
      <c r="M15" s="2"/>
      <c r="N15" s="2"/>
      <c r="O15" s="2"/>
      <c r="P15" s="2">
        <f t="shared" si="3"/>
        <v>0.4</v>
      </c>
      <c r="Q15" s="2">
        <f t="shared" si="4"/>
        <v>1.2000000000000001E-3</v>
      </c>
      <c r="R15" s="10">
        <v>4.3266129032258133E-4</v>
      </c>
      <c r="S15" s="10">
        <v>7.3939055476732027E-6</v>
      </c>
    </row>
    <row r="16" spans="1:20" x14ac:dyDescent="0.25">
      <c r="A16" s="13">
        <v>44663</v>
      </c>
      <c r="B16" t="s">
        <v>263</v>
      </c>
      <c r="C16" s="14" t="s">
        <v>251</v>
      </c>
      <c r="D16" s="14" t="s">
        <v>128</v>
      </c>
      <c r="E16" s="31">
        <v>2078</v>
      </c>
      <c r="F16" s="18" t="s">
        <v>48</v>
      </c>
      <c r="H16" s="9">
        <f t="shared" si="8"/>
        <v>1.8175522207780235</v>
      </c>
      <c r="I16" s="9">
        <f t="shared" si="9"/>
        <v>0.13575720136046959</v>
      </c>
      <c r="J16" s="9" t="b">
        <f t="shared" si="10"/>
        <v>1</v>
      </c>
      <c r="K16" s="2"/>
      <c r="L16" s="7"/>
      <c r="M16" s="2"/>
      <c r="N16" s="2"/>
      <c r="O16" s="2"/>
      <c r="P16" s="2">
        <f t="shared" si="3"/>
        <v>0.4</v>
      </c>
      <c r="Q16" s="2">
        <f t="shared" si="4"/>
        <v>1.2000000000000001E-3</v>
      </c>
      <c r="R16" s="10">
        <v>8.9314516129032084E-5</v>
      </c>
      <c r="S16" s="10">
        <v>6.6711088748534757E-6</v>
      </c>
    </row>
    <row r="17" spans="1:19" x14ac:dyDescent="0.25">
      <c r="A17" s="13">
        <v>44676</v>
      </c>
      <c r="B17" t="s">
        <v>265</v>
      </c>
      <c r="C17" s="14" t="s">
        <v>237</v>
      </c>
      <c r="D17" s="14" t="s">
        <v>128</v>
      </c>
      <c r="E17" s="31">
        <v>2499</v>
      </c>
      <c r="F17" s="18" t="s">
        <v>9</v>
      </c>
      <c r="H17" s="9">
        <f t="shared" ref="H17:H30" si="11">((((R17/13650)/0.3)*0.0001)/Q17)*1000000000</f>
        <v>22.302965851352905</v>
      </c>
      <c r="I17" s="9">
        <f t="shared" ref="I17:I30" si="12">((((S17/13650)/0.3)*0.0001)/Q17)*1000000000</f>
        <v>0.33368420047170938</v>
      </c>
      <c r="J17" s="9" t="b">
        <f t="shared" ref="J17:J30" si="13">H17&gt;(3*I17)</f>
        <v>1</v>
      </c>
      <c r="K17" s="2"/>
      <c r="L17" s="7"/>
      <c r="M17" s="2"/>
      <c r="N17" s="2"/>
      <c r="O17" s="2"/>
      <c r="P17" s="2">
        <f t="shared" si="3"/>
        <v>0.4</v>
      </c>
      <c r="Q17" s="2">
        <f t="shared" si="4"/>
        <v>1.2000000000000001E-3</v>
      </c>
      <c r="R17" s="10">
        <v>1.0959677419354818E-3</v>
      </c>
      <c r="S17" s="10">
        <v>1.6397241611179799E-5</v>
      </c>
    </row>
    <row r="18" spans="1:19" x14ac:dyDescent="0.25">
      <c r="A18" s="13">
        <v>44676</v>
      </c>
      <c r="B18" t="s">
        <v>266</v>
      </c>
      <c r="C18" s="14" t="s">
        <v>250</v>
      </c>
      <c r="D18" s="14" t="s">
        <v>128</v>
      </c>
      <c r="E18" s="31">
        <v>1133</v>
      </c>
      <c r="F18" s="18" t="s">
        <v>9</v>
      </c>
      <c r="H18" s="9">
        <f t="shared" si="11"/>
        <v>17.921146953404946</v>
      </c>
      <c r="I18" s="9">
        <f t="shared" si="12"/>
        <v>0.26873379779471157</v>
      </c>
      <c r="J18" s="9" t="b">
        <f t="shared" si="13"/>
        <v>1</v>
      </c>
      <c r="K18" s="2"/>
      <c r="L18" s="7"/>
      <c r="M18" s="2"/>
      <c r="N18" s="2"/>
      <c r="O18" s="2"/>
      <c r="P18" s="2">
        <f t="shared" si="3"/>
        <v>0.4</v>
      </c>
      <c r="Q18" s="2">
        <f t="shared" si="4"/>
        <v>1.2000000000000001E-3</v>
      </c>
      <c r="R18" s="10">
        <v>8.806451612903191E-4</v>
      </c>
      <c r="S18" s="10">
        <v>1.3205578823632126E-5</v>
      </c>
    </row>
    <row r="19" spans="1:19" x14ac:dyDescent="0.25">
      <c r="A19" s="13">
        <v>44676</v>
      </c>
      <c r="B19" t="s">
        <v>267</v>
      </c>
      <c r="C19" s="14" t="s">
        <v>251</v>
      </c>
      <c r="D19" t="s">
        <v>279</v>
      </c>
      <c r="F19" s="18" t="s">
        <v>47</v>
      </c>
      <c r="H19" s="9">
        <f t="shared" si="11"/>
        <v>22.253731931151236</v>
      </c>
      <c r="I19" s="9">
        <f t="shared" si="12"/>
        <v>1.7810407313889995</v>
      </c>
      <c r="J19" s="9" t="b">
        <f t="shared" si="13"/>
        <v>1</v>
      </c>
      <c r="K19" s="2"/>
      <c r="L19" s="7"/>
      <c r="M19" s="2"/>
      <c r="N19" s="2"/>
      <c r="O19" s="2"/>
      <c r="P19" s="2">
        <f t="shared" si="3"/>
        <v>0.4</v>
      </c>
      <c r="Q19" s="2">
        <f t="shared" si="4"/>
        <v>1.2000000000000001E-3</v>
      </c>
      <c r="R19" s="10">
        <v>1.0935483870967717E-3</v>
      </c>
      <c r="S19" s="10">
        <v>8.7520341540455439E-5</v>
      </c>
    </row>
    <row r="20" spans="1:19" x14ac:dyDescent="0.25">
      <c r="A20" s="13">
        <v>44676</v>
      </c>
      <c r="B20" t="s">
        <v>268</v>
      </c>
      <c r="C20" s="14" t="s">
        <v>252</v>
      </c>
      <c r="D20" t="s">
        <v>279</v>
      </c>
      <c r="F20" s="18" t="s">
        <v>47</v>
      </c>
      <c r="H20" s="9">
        <f t="shared" si="11"/>
        <v>-0.75081728307542328</v>
      </c>
      <c r="I20" s="9">
        <f t="shared" si="12"/>
        <v>3.254994360969552</v>
      </c>
      <c r="J20" s="9" t="b">
        <f t="shared" si="13"/>
        <v>0</v>
      </c>
      <c r="K20" s="2"/>
      <c r="L20" s="7"/>
      <c r="M20" s="2"/>
      <c r="N20" s="2"/>
      <c r="O20" s="2"/>
      <c r="P20" s="2">
        <f t="shared" si="3"/>
        <v>0.4</v>
      </c>
      <c r="Q20" s="2">
        <f t="shared" si="4"/>
        <v>1.2000000000000001E-3</v>
      </c>
      <c r="R20" s="10">
        <v>-3.6895161290326301E-5</v>
      </c>
      <c r="S20" s="10">
        <v>1.5995042289804383E-4</v>
      </c>
    </row>
    <row r="21" spans="1:19" x14ac:dyDescent="0.25">
      <c r="A21" s="13">
        <v>44676</v>
      </c>
      <c r="B21" t="s">
        <v>269</v>
      </c>
      <c r="C21" s="14" t="s">
        <v>253</v>
      </c>
      <c r="D21" t="s">
        <v>279</v>
      </c>
      <c r="F21" s="18" t="s">
        <v>47</v>
      </c>
      <c r="H21" s="9">
        <f t="shared" si="11"/>
        <v>-10.794537004214451</v>
      </c>
      <c r="I21" s="9">
        <f t="shared" si="12"/>
        <v>1.0822495857280297</v>
      </c>
      <c r="J21" s="9" t="b">
        <f t="shared" si="13"/>
        <v>0</v>
      </c>
      <c r="K21" s="2"/>
      <c r="L21" s="7"/>
      <c r="M21" s="2"/>
      <c r="N21" s="2"/>
      <c r="O21" s="2"/>
      <c r="P21" s="2">
        <f t="shared" si="3"/>
        <v>0.4</v>
      </c>
      <c r="Q21" s="2">
        <f t="shared" si="4"/>
        <v>1.2000000000000001E-3</v>
      </c>
      <c r="R21" s="10">
        <v>-5.3044354838709812E-4</v>
      </c>
      <c r="S21" s="10">
        <v>5.3181744642675373E-5</v>
      </c>
    </row>
    <row r="22" spans="1:19" x14ac:dyDescent="0.25">
      <c r="A22" s="13">
        <v>44676</v>
      </c>
      <c r="B22" t="s">
        <v>270</v>
      </c>
      <c r="C22" s="32" t="s">
        <v>254</v>
      </c>
      <c r="D22" t="s">
        <v>280</v>
      </c>
      <c r="F22" s="18" t="s">
        <v>48</v>
      </c>
      <c r="H22" s="9">
        <f t="shared" si="11"/>
        <v>18.577599222760472</v>
      </c>
      <c r="I22" s="9">
        <f t="shared" si="12"/>
        <v>0.55071341716232136</v>
      </c>
      <c r="J22" s="9" t="b">
        <f t="shared" si="13"/>
        <v>1</v>
      </c>
      <c r="K22" s="2"/>
      <c r="L22" s="7"/>
      <c r="M22" s="2"/>
      <c r="N22" s="2"/>
      <c r="O22" s="2"/>
      <c r="P22" s="2">
        <f t="shared" si="3"/>
        <v>0.4</v>
      </c>
      <c r="Q22" s="2">
        <f t="shared" si="4"/>
        <v>1.2000000000000001E-3</v>
      </c>
      <c r="R22" s="10">
        <v>9.1290322580644967E-4</v>
      </c>
      <c r="S22" s="10">
        <v>2.7062057319356468E-5</v>
      </c>
    </row>
    <row r="23" spans="1:19" x14ac:dyDescent="0.25">
      <c r="A23" s="13">
        <v>44676</v>
      </c>
      <c r="B23" t="s">
        <v>271</v>
      </c>
      <c r="C23" s="32" t="s">
        <v>255</v>
      </c>
      <c r="D23" t="s">
        <v>281</v>
      </c>
      <c r="F23" s="18" t="s">
        <v>47</v>
      </c>
      <c r="H23" s="9">
        <f t="shared" si="11"/>
        <v>-7.3686767235154047</v>
      </c>
      <c r="I23" s="9">
        <f t="shared" si="12"/>
        <v>0.83057181197691177</v>
      </c>
      <c r="J23" s="9" t="b">
        <f t="shared" si="13"/>
        <v>0</v>
      </c>
      <c r="K23" s="2"/>
      <c r="L23" s="7"/>
      <c r="M23" s="2"/>
      <c r="N23" s="2"/>
      <c r="O23" s="2"/>
      <c r="P23" s="2">
        <f t="shared" si="3"/>
        <v>0.4</v>
      </c>
      <c r="Q23" s="2">
        <f t="shared" si="4"/>
        <v>1.2000000000000001E-3</v>
      </c>
      <c r="R23" s="10">
        <v>-3.6209677419354701E-4</v>
      </c>
      <c r="S23" s="10">
        <v>4.0814298840545448E-5</v>
      </c>
    </row>
    <row r="24" spans="1:19" x14ac:dyDescent="0.25">
      <c r="A24" s="13">
        <v>44676</v>
      </c>
      <c r="B24" t="s">
        <v>272</v>
      </c>
      <c r="C24" s="32" t="s">
        <v>256</v>
      </c>
      <c r="D24" t="s">
        <v>281</v>
      </c>
      <c r="F24" s="18" t="s">
        <v>47</v>
      </c>
      <c r="H24" s="9">
        <f t="shared" si="11"/>
        <v>13.264438667664441</v>
      </c>
      <c r="I24" s="9">
        <f t="shared" si="12"/>
        <v>1.4687003082416383</v>
      </c>
      <c r="J24" s="9" t="b">
        <f t="shared" si="13"/>
        <v>1</v>
      </c>
      <c r="K24" s="2"/>
      <c r="L24" s="7"/>
      <c r="M24" s="2"/>
      <c r="N24" s="2"/>
      <c r="O24" s="2"/>
      <c r="P24" s="2">
        <f t="shared" si="3"/>
        <v>0.4</v>
      </c>
      <c r="Q24" s="2">
        <f t="shared" si="4"/>
        <v>1.2000000000000001E-3</v>
      </c>
      <c r="R24" s="10">
        <v>6.5181451612903059E-4</v>
      </c>
      <c r="S24" s="10">
        <v>7.2171933146994107E-5</v>
      </c>
    </row>
    <row r="25" spans="1:19" x14ac:dyDescent="0.25">
      <c r="A25" s="13">
        <v>44676</v>
      </c>
      <c r="B25" t="s">
        <v>273</v>
      </c>
      <c r="C25" s="32" t="s">
        <v>257</v>
      </c>
      <c r="D25" t="s">
        <v>280</v>
      </c>
      <c r="F25" s="18" t="s">
        <v>48</v>
      </c>
      <c r="H25" s="9">
        <f t="shared" si="11"/>
        <v>3.0730171859204014</v>
      </c>
      <c r="I25" s="9">
        <f t="shared" si="12"/>
        <v>0.51984220453674945</v>
      </c>
      <c r="J25" s="9" t="b">
        <f t="shared" si="13"/>
        <v>1</v>
      </c>
      <c r="K25" s="2"/>
      <c r="L25" s="7"/>
      <c r="M25" s="2"/>
      <c r="N25" s="2"/>
      <c r="O25" s="2"/>
      <c r="P25" s="2">
        <f t="shared" si="3"/>
        <v>0.4</v>
      </c>
      <c r="Q25" s="2">
        <f t="shared" si="4"/>
        <v>1.2000000000000001E-3</v>
      </c>
      <c r="R25" s="10">
        <v>1.5100806451612853E-4</v>
      </c>
      <c r="S25" s="10">
        <v>2.5545045930935867E-5</v>
      </c>
    </row>
    <row r="26" spans="1:19" x14ac:dyDescent="0.25">
      <c r="A26" s="13">
        <v>44676</v>
      </c>
      <c r="B26" t="s">
        <v>274</v>
      </c>
      <c r="C26" s="32" t="s">
        <v>258</v>
      </c>
      <c r="D26" t="s">
        <v>281</v>
      </c>
      <c r="F26" s="18" t="s">
        <v>47</v>
      </c>
      <c r="H26" s="9">
        <f t="shared" si="11"/>
        <v>-15.081990888442389</v>
      </c>
      <c r="I26" s="9">
        <f t="shared" si="12"/>
        <v>0.87844773991783243</v>
      </c>
      <c r="J26" s="9" t="b">
        <f t="shared" si="13"/>
        <v>0</v>
      </c>
      <c r="K26" s="2"/>
      <c r="L26" s="7"/>
      <c r="M26" s="2"/>
      <c r="N26" s="2"/>
      <c r="O26" s="2"/>
      <c r="P26" s="2">
        <f t="shared" si="3"/>
        <v>0.4</v>
      </c>
      <c r="Q26" s="2">
        <f t="shared" si="4"/>
        <v>1.2000000000000001E-3</v>
      </c>
      <c r="R26" s="10">
        <v>-7.4112903225805895E-4</v>
      </c>
      <c r="S26" s="10">
        <v>4.3166921939562283E-5</v>
      </c>
    </row>
    <row r="27" spans="1:19" x14ac:dyDescent="0.25">
      <c r="A27" s="13">
        <v>44676</v>
      </c>
      <c r="B27" t="s">
        <v>275</v>
      </c>
      <c r="C27" s="32" t="s">
        <v>259</v>
      </c>
      <c r="D27" t="s">
        <v>280</v>
      </c>
      <c r="F27" s="18" t="s">
        <v>48</v>
      </c>
      <c r="H27" s="9">
        <f t="shared" si="11"/>
        <v>-0.96006144393246984</v>
      </c>
      <c r="I27" s="9">
        <f t="shared" si="12"/>
        <v>0.74727704221052282</v>
      </c>
      <c r="J27" s="9" t="b">
        <f t="shared" si="13"/>
        <v>0</v>
      </c>
      <c r="K27" s="2"/>
      <c r="L27" s="7"/>
      <c r="M27" s="2"/>
      <c r="N27" s="2"/>
      <c r="O27" s="2"/>
      <c r="P27" s="2">
        <f t="shared" si="3"/>
        <v>0.4</v>
      </c>
      <c r="Q27" s="2">
        <f t="shared" si="4"/>
        <v>1.2000000000000001E-3</v>
      </c>
      <c r="R27" s="10">
        <v>-4.7177419354841575E-5</v>
      </c>
      <c r="S27" s="10">
        <v>3.6721193854225088E-5</v>
      </c>
    </row>
    <row r="28" spans="1:19" x14ac:dyDescent="0.25">
      <c r="A28" s="13">
        <v>44676</v>
      </c>
      <c r="B28" t="s">
        <v>276</v>
      </c>
      <c r="C28" s="32" t="s">
        <v>260</v>
      </c>
      <c r="D28" t="s">
        <v>280</v>
      </c>
      <c r="F28" s="18" t="s">
        <v>48</v>
      </c>
      <c r="H28" s="9">
        <f t="shared" si="11"/>
        <v>35.038139876849542</v>
      </c>
      <c r="I28" s="9">
        <f t="shared" si="12"/>
        <v>0.98470198321463343</v>
      </c>
      <c r="J28" s="9" t="b">
        <f t="shared" si="13"/>
        <v>1</v>
      </c>
      <c r="K28" s="2"/>
      <c r="L28" s="7"/>
      <c r="M28" s="2"/>
      <c r="N28" s="2"/>
      <c r="O28" s="2"/>
      <c r="P28" s="2">
        <f t="shared" si="3"/>
        <v>0.4</v>
      </c>
      <c r="Q28" s="2">
        <f t="shared" si="4"/>
        <v>1.2000000000000001E-3</v>
      </c>
      <c r="R28" s="10">
        <v>1.7217741935483864E-3</v>
      </c>
      <c r="S28" s="10">
        <v>4.8388255455167082E-5</v>
      </c>
    </row>
    <row r="29" spans="1:19" x14ac:dyDescent="0.25">
      <c r="A29" s="13">
        <v>44676</v>
      </c>
      <c r="B29" t="s">
        <v>277</v>
      </c>
      <c r="C29" s="32" t="s">
        <v>282</v>
      </c>
      <c r="D29" t="s">
        <v>281</v>
      </c>
      <c r="F29" s="18" t="s">
        <v>47</v>
      </c>
      <c r="H29" s="9">
        <f t="shared" si="11"/>
        <v>-10.302197802197824</v>
      </c>
      <c r="I29" s="9">
        <f t="shared" si="12"/>
        <v>2.4846028709581613</v>
      </c>
      <c r="J29" s="9" t="b">
        <f t="shared" si="13"/>
        <v>0</v>
      </c>
      <c r="K29" s="2"/>
      <c r="L29" s="7"/>
      <c r="M29" s="2"/>
      <c r="N29" s="2"/>
      <c r="O29" s="2"/>
      <c r="P29" s="2">
        <f t="shared" si="3"/>
        <v>0.4</v>
      </c>
      <c r="Q29" s="2">
        <f t="shared" si="4"/>
        <v>1.2000000000000001E-3</v>
      </c>
      <c r="R29" s="10">
        <v>-5.0625000000000117E-4</v>
      </c>
      <c r="S29" s="10">
        <v>1.2209338507888405E-4</v>
      </c>
    </row>
    <row r="30" spans="1:19" x14ac:dyDescent="0.25">
      <c r="A30" s="13">
        <v>44676</v>
      </c>
      <c r="B30" t="s">
        <v>285</v>
      </c>
      <c r="C30" s="32" t="s">
        <v>283</v>
      </c>
      <c r="D30" t="s">
        <v>280</v>
      </c>
      <c r="E30" t="s">
        <v>285</v>
      </c>
      <c r="F30" s="18" t="s">
        <v>9</v>
      </c>
      <c r="H30" s="9">
        <f t="shared" si="11"/>
        <v>22.540929798994366</v>
      </c>
      <c r="I30" s="9">
        <f t="shared" si="12"/>
        <v>0.47140598818469709</v>
      </c>
      <c r="J30" s="9" t="b">
        <f t="shared" si="13"/>
        <v>1</v>
      </c>
      <c r="K30" s="2"/>
      <c r="L30" s="7"/>
      <c r="M30" s="2"/>
      <c r="N30" s="2"/>
      <c r="O30" s="2"/>
      <c r="P30" s="2">
        <f t="shared" si="3"/>
        <v>0.4</v>
      </c>
      <c r="Q30" s="2">
        <f t="shared" si="4"/>
        <v>1.2000000000000001E-3</v>
      </c>
      <c r="R30" s="10">
        <v>1.1076612903225831E-3</v>
      </c>
      <c r="S30" s="10">
        <v>2.3164890259396015E-5</v>
      </c>
    </row>
    <row r="31" spans="1:19" x14ac:dyDescent="0.25">
      <c r="A31" s="13">
        <v>44676</v>
      </c>
      <c r="B31" t="s">
        <v>278</v>
      </c>
      <c r="C31" s="32" t="s">
        <v>284</v>
      </c>
      <c r="D31" t="s">
        <v>280</v>
      </c>
      <c r="F31" s="18" t="s">
        <v>48</v>
      </c>
      <c r="H31" s="9">
        <f t="shared" ref="H31" si="14">((((R31/13650)/0.3)*0.0001)/Q31)*1000000000</f>
        <v>8.8703112896661285</v>
      </c>
      <c r="I31" s="9">
        <f t="shared" ref="I31" si="15">((((S31/13650)/0.3)*0.0001)/Q31)*1000000000</f>
        <v>1.2069411071396707</v>
      </c>
      <c r="J31" s="9" t="b">
        <f t="shared" ref="J31" si="16">H31&gt;(3*I31)</f>
        <v>1</v>
      </c>
      <c r="K31" s="2"/>
      <c r="L31" s="7"/>
      <c r="M31" s="2"/>
      <c r="N31" s="2"/>
      <c r="O31" s="2"/>
      <c r="P31" s="2">
        <f t="shared" si="3"/>
        <v>0.4</v>
      </c>
      <c r="Q31" s="2">
        <f t="shared" si="4"/>
        <v>1.2000000000000001E-3</v>
      </c>
      <c r="R31" s="10">
        <v>4.3588709677419357E-4</v>
      </c>
      <c r="S31" s="10">
        <v>5.9309086004843422E-5</v>
      </c>
    </row>
  </sheetData>
  <conditionalFormatting sqref="J1:J30">
    <cfRule type="cellIs" dxfId="19" priority="4" operator="equal">
      <formula>FALSE</formula>
    </cfRule>
  </conditionalFormatting>
  <conditionalFormatting sqref="H1:H30">
    <cfRule type="cellIs" dxfId="18" priority="3" operator="lessThan">
      <formula>0</formula>
    </cfRule>
  </conditionalFormatting>
  <conditionalFormatting sqref="J31">
    <cfRule type="cellIs" dxfId="17" priority="2" operator="equal">
      <formula>FALSE</formula>
    </cfRule>
  </conditionalFormatting>
  <conditionalFormatting sqref="H3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opLeftCell="A92" workbookViewId="0">
      <selection activeCell="E114" sqref="E114"/>
    </sheetView>
  </sheetViews>
  <sheetFormatPr defaultRowHeight="15" x14ac:dyDescent="0.25"/>
  <cols>
    <col min="1" max="1" width="11.7109375" customWidth="1"/>
  </cols>
  <sheetData>
    <row r="1" spans="1:20" s="7" customFormat="1" ht="120" x14ac:dyDescent="0.25">
      <c r="A1" s="1" t="s">
        <v>0</v>
      </c>
      <c r="B1" s="1"/>
      <c r="C1" s="1"/>
      <c r="D1" s="5" t="s">
        <v>46</v>
      </c>
      <c r="E1" s="2" t="s">
        <v>1</v>
      </c>
      <c r="F1" s="4" t="s">
        <v>9</v>
      </c>
      <c r="G1" s="2"/>
      <c r="H1" s="3" t="s">
        <v>26</v>
      </c>
      <c r="I1" s="3" t="s">
        <v>54</v>
      </c>
      <c r="J1" s="3" t="s">
        <v>55</v>
      </c>
      <c r="K1" s="2" t="s">
        <v>2</v>
      </c>
      <c r="L1" s="4" t="s">
        <v>51</v>
      </c>
      <c r="M1" s="4" t="s">
        <v>25</v>
      </c>
      <c r="N1" s="4" t="s">
        <v>3</v>
      </c>
      <c r="O1" s="4" t="s">
        <v>4</v>
      </c>
      <c r="P1" s="2" t="s">
        <v>5</v>
      </c>
      <c r="Q1" s="2" t="s">
        <v>6</v>
      </c>
      <c r="R1" s="5" t="s">
        <v>27</v>
      </c>
      <c r="S1" s="5" t="s">
        <v>56</v>
      </c>
      <c r="T1" s="6" t="s">
        <v>7</v>
      </c>
    </row>
    <row r="2" spans="1:20" s="7" customFormat="1" x14ac:dyDescent="0.25">
      <c r="A2" s="19">
        <v>44838</v>
      </c>
      <c r="B2" s="19"/>
      <c r="C2" s="19"/>
      <c r="D2" s="19"/>
      <c r="E2" s="17" t="s">
        <v>31</v>
      </c>
      <c r="F2" s="20" t="s">
        <v>9</v>
      </c>
      <c r="G2" s="20" t="s">
        <v>10</v>
      </c>
      <c r="H2" s="21">
        <f t="shared" ref="H2:H33" si="0">((((R2/13650)/0.3)*0.0001)/Q2)*1000000000</f>
        <v>7.9748189214080183</v>
      </c>
      <c r="I2" s="21"/>
      <c r="J2" s="9"/>
      <c r="K2" s="2" t="s">
        <v>11</v>
      </c>
      <c r="M2" s="2">
        <v>2022</v>
      </c>
      <c r="N2" s="2">
        <v>13.7</v>
      </c>
      <c r="O2" s="2">
        <v>21.47</v>
      </c>
      <c r="P2" s="2">
        <f t="shared" ref="P2:P33" si="1">0.8/2</f>
        <v>0.4</v>
      </c>
      <c r="Q2" s="2">
        <f t="shared" ref="Q2:Q33" si="2">P2*0.003</f>
        <v>1.2000000000000001E-3</v>
      </c>
      <c r="R2" s="10">
        <v>3.9188260179798999E-4</v>
      </c>
      <c r="S2" s="10"/>
    </row>
    <row r="3" spans="1:20" s="7" customFormat="1" x14ac:dyDescent="0.25">
      <c r="A3" s="19">
        <v>44839</v>
      </c>
      <c r="B3" s="19"/>
      <c r="C3" s="19"/>
      <c r="D3" s="19"/>
      <c r="E3" s="17" t="s">
        <v>32</v>
      </c>
      <c r="F3" s="20" t="s">
        <v>9</v>
      </c>
      <c r="G3" s="20" t="s">
        <v>10</v>
      </c>
      <c r="H3" s="21">
        <f t="shared" si="0"/>
        <v>10.526373561804517</v>
      </c>
      <c r="I3" s="21"/>
      <c r="J3" s="9"/>
      <c r="K3" s="2" t="s">
        <v>11</v>
      </c>
      <c r="M3" s="2">
        <v>2022</v>
      </c>
      <c r="N3" s="2">
        <v>13.7</v>
      </c>
      <c r="O3" s="2">
        <v>21.47</v>
      </c>
      <c r="P3" s="2">
        <f t="shared" si="1"/>
        <v>0.4</v>
      </c>
      <c r="Q3" s="2">
        <f t="shared" si="2"/>
        <v>1.2000000000000001E-3</v>
      </c>
      <c r="R3" s="10">
        <v>5.1726599682707405E-4</v>
      </c>
      <c r="S3" s="10"/>
    </row>
    <row r="4" spans="1:20" s="7" customFormat="1" x14ac:dyDescent="0.25">
      <c r="A4" s="19">
        <v>44839</v>
      </c>
      <c r="B4" s="19"/>
      <c r="C4" s="19"/>
      <c r="D4" s="19"/>
      <c r="E4" s="17" t="s">
        <v>33</v>
      </c>
      <c r="F4" s="20" t="s">
        <v>9</v>
      </c>
      <c r="G4" s="20" t="s">
        <v>10</v>
      </c>
      <c r="H4" s="21">
        <f t="shared" si="0"/>
        <v>1.0266483032215135</v>
      </c>
      <c r="I4" s="21"/>
      <c r="J4" s="9"/>
      <c r="K4" s="2" t="s">
        <v>11</v>
      </c>
      <c r="M4" s="2">
        <v>2022</v>
      </c>
      <c r="N4" s="2">
        <v>13.7</v>
      </c>
      <c r="O4" s="2">
        <v>21.47</v>
      </c>
      <c r="P4" s="2">
        <f t="shared" si="1"/>
        <v>0.4</v>
      </c>
      <c r="Q4" s="2">
        <f t="shared" si="2"/>
        <v>1.2000000000000001E-3</v>
      </c>
      <c r="R4" s="10">
        <v>5.0449497620305176E-5</v>
      </c>
      <c r="S4" s="10"/>
    </row>
    <row r="5" spans="1:20" s="7" customFormat="1" x14ac:dyDescent="0.25">
      <c r="A5" s="19">
        <v>44841</v>
      </c>
      <c r="B5" s="19"/>
      <c r="C5" s="19"/>
      <c r="D5" s="19"/>
      <c r="E5" s="17" t="s">
        <v>29</v>
      </c>
      <c r="F5" s="20" t="s">
        <v>9</v>
      </c>
      <c r="G5" s="20" t="s">
        <v>10</v>
      </c>
      <c r="H5" s="21">
        <f t="shared" si="0"/>
        <v>7.2075230721449595</v>
      </c>
      <c r="I5" s="21">
        <f t="shared" ref="I5:I36" si="3">((((S5/13650)/0.3)*0.0001)/Q5)*1000000000</f>
        <v>0.22182523278310221</v>
      </c>
      <c r="J5" s="9" t="b">
        <f t="shared" ref="J5:J36" si="4">H5&gt;(3*I5)</f>
        <v>1</v>
      </c>
      <c r="K5" s="2" t="s">
        <v>11</v>
      </c>
      <c r="M5" s="2"/>
      <c r="N5" s="2"/>
      <c r="O5" s="2"/>
      <c r="P5" s="2">
        <f t="shared" si="1"/>
        <v>0.4</v>
      </c>
      <c r="Q5" s="2">
        <f t="shared" si="2"/>
        <v>1.2000000000000001E-3</v>
      </c>
      <c r="R5" s="10">
        <v>3.5417768376520332E-4</v>
      </c>
      <c r="S5" s="10">
        <v>1.0900491938961642E-5</v>
      </c>
    </row>
    <row r="6" spans="1:20" s="7" customFormat="1" x14ac:dyDescent="0.25">
      <c r="A6" s="16">
        <v>44851</v>
      </c>
      <c r="B6" s="16"/>
      <c r="C6" s="16"/>
      <c r="D6" s="16" t="s">
        <v>45</v>
      </c>
      <c r="E6" s="17">
        <v>2978</v>
      </c>
      <c r="F6" s="17" t="s">
        <v>48</v>
      </c>
      <c r="G6" s="20"/>
      <c r="H6" s="21">
        <f t="shared" si="0"/>
        <v>0.13989966396098122</v>
      </c>
      <c r="I6" s="21">
        <f t="shared" si="3"/>
        <v>6.2123104681606929E-2</v>
      </c>
      <c r="J6" s="9" t="b">
        <f t="shared" si="4"/>
        <v>0</v>
      </c>
      <c r="K6" s="2" t="s">
        <v>11</v>
      </c>
      <c r="M6" s="2">
        <v>2022</v>
      </c>
      <c r="N6" s="8">
        <v>10.1</v>
      </c>
      <c r="O6" s="8">
        <v>5.26</v>
      </c>
      <c r="P6" s="2">
        <f t="shared" si="1"/>
        <v>0.4</v>
      </c>
      <c r="Q6" s="2">
        <f t="shared" si="2"/>
        <v>1.2000000000000001E-3</v>
      </c>
      <c r="R6" s="10">
        <v>6.8746694870426172E-6</v>
      </c>
      <c r="S6" s="10">
        <v>3.052729364054165E-6</v>
      </c>
    </row>
    <row r="7" spans="1:20" s="7" customFormat="1" x14ac:dyDescent="0.25">
      <c r="A7" s="16">
        <v>44851</v>
      </c>
      <c r="B7" s="16"/>
      <c r="C7" s="16"/>
      <c r="D7" s="16" t="s">
        <v>45</v>
      </c>
      <c r="E7" s="17">
        <v>2978</v>
      </c>
      <c r="F7" s="17" t="s">
        <v>48</v>
      </c>
      <c r="G7" s="20"/>
      <c r="H7" s="21">
        <f t="shared" si="0"/>
        <v>-1.0723847318242052</v>
      </c>
      <c r="I7" s="21">
        <f t="shared" si="3"/>
        <v>5.364772696026511E-2</v>
      </c>
      <c r="J7" s="9" t="b">
        <f t="shared" si="4"/>
        <v>0</v>
      </c>
      <c r="K7" s="2" t="s">
        <v>11</v>
      </c>
      <c r="M7" s="2">
        <v>2022</v>
      </c>
      <c r="N7" s="7">
        <v>10.1</v>
      </c>
      <c r="O7" s="7">
        <v>5.26</v>
      </c>
      <c r="P7" s="2">
        <f t="shared" si="1"/>
        <v>0.4</v>
      </c>
      <c r="Q7" s="2">
        <f t="shared" si="2"/>
        <v>1.2000000000000001E-3</v>
      </c>
      <c r="R7" s="10">
        <v>-5.2696985721841443E-5</v>
      </c>
      <c r="S7" s="10">
        <v>2.6362493028274277E-6</v>
      </c>
    </row>
    <row r="8" spans="1:20" s="7" customFormat="1" x14ac:dyDescent="0.25">
      <c r="A8" s="16">
        <v>44862</v>
      </c>
      <c r="B8" s="16"/>
      <c r="C8" s="16"/>
      <c r="D8" s="16" t="s">
        <v>45</v>
      </c>
      <c r="E8" s="17">
        <v>904</v>
      </c>
      <c r="F8" s="17" t="s">
        <v>48</v>
      </c>
      <c r="G8" s="20"/>
      <c r="H8" s="21">
        <f t="shared" si="0"/>
        <v>-0.94324658047558385</v>
      </c>
      <c r="I8" s="21">
        <f t="shared" si="3"/>
        <v>7.1206597582650313E-2</v>
      </c>
      <c r="J8" s="9" t="b">
        <f t="shared" si="4"/>
        <v>0</v>
      </c>
      <c r="K8" s="2" t="s">
        <v>11</v>
      </c>
      <c r="M8" s="2">
        <v>2022</v>
      </c>
      <c r="N8" s="2">
        <v>8.6999999999999993</v>
      </c>
      <c r="O8" s="2">
        <v>4.7</v>
      </c>
      <c r="P8" s="2">
        <f t="shared" si="1"/>
        <v>0.4</v>
      </c>
      <c r="Q8" s="2">
        <f t="shared" si="2"/>
        <v>1.2000000000000001E-3</v>
      </c>
      <c r="R8" s="10">
        <v>-4.6351136964570189E-5</v>
      </c>
      <c r="S8" s="10">
        <v>3.4990922052114373E-6</v>
      </c>
    </row>
    <row r="9" spans="1:20" s="7" customFormat="1" x14ac:dyDescent="0.25">
      <c r="A9" s="16">
        <v>44862</v>
      </c>
      <c r="B9" s="16"/>
      <c r="C9" s="16"/>
      <c r="D9" s="16" t="s">
        <v>45</v>
      </c>
      <c r="E9" s="17">
        <v>905</v>
      </c>
      <c r="F9" s="17" t="s">
        <v>48</v>
      </c>
      <c r="G9" s="20"/>
      <c r="H9" s="21">
        <f t="shared" si="0"/>
        <v>0.11999086562808123</v>
      </c>
      <c r="I9" s="21">
        <f t="shared" si="3"/>
        <v>0.11641980691660217</v>
      </c>
      <c r="J9" s="9" t="b">
        <f t="shared" si="4"/>
        <v>0</v>
      </c>
      <c r="K9" s="2" t="s">
        <v>11</v>
      </c>
      <c r="M9" s="2">
        <v>2022</v>
      </c>
      <c r="N9" s="2">
        <v>9.1</v>
      </c>
      <c r="O9" s="2">
        <v>4.88</v>
      </c>
      <c r="P9" s="2">
        <f t="shared" si="1"/>
        <v>0.4</v>
      </c>
      <c r="Q9" s="2">
        <f t="shared" si="2"/>
        <v>1.2000000000000001E-3</v>
      </c>
      <c r="R9" s="10">
        <v>5.8963511369639114E-6</v>
      </c>
      <c r="S9" s="10">
        <v>5.7208693118818306E-6</v>
      </c>
    </row>
    <row r="10" spans="1:20" s="7" customFormat="1" x14ac:dyDescent="0.25">
      <c r="A10" s="16">
        <v>44862</v>
      </c>
      <c r="B10" s="16"/>
      <c r="C10" s="16"/>
      <c r="D10" s="16" t="s">
        <v>45</v>
      </c>
      <c r="E10" s="17">
        <v>906</v>
      </c>
      <c r="F10" s="17" t="s">
        <v>48</v>
      </c>
      <c r="G10" s="17" t="s">
        <v>100</v>
      </c>
      <c r="H10" s="21">
        <f t="shared" si="0"/>
        <v>0.48319191629610736</v>
      </c>
      <c r="I10" s="21">
        <f t="shared" si="3"/>
        <v>6.5598115330716633E-2</v>
      </c>
      <c r="J10" s="9" t="b">
        <f t="shared" si="4"/>
        <v>1</v>
      </c>
      <c r="K10" s="2" t="s">
        <v>11</v>
      </c>
      <c r="M10" s="2">
        <v>2022</v>
      </c>
      <c r="N10" s="2">
        <v>8.9</v>
      </c>
      <c r="O10" s="2">
        <v>3.76</v>
      </c>
      <c r="P10" s="2">
        <f t="shared" si="1"/>
        <v>0.4</v>
      </c>
      <c r="Q10" s="2">
        <f t="shared" si="2"/>
        <v>1.2000000000000001E-3</v>
      </c>
      <c r="R10" s="10">
        <v>2.3744050766790716E-5</v>
      </c>
      <c r="S10" s="10">
        <v>3.2234913873514157E-6</v>
      </c>
    </row>
    <row r="11" spans="1:20" s="7" customFormat="1" x14ac:dyDescent="0.25">
      <c r="A11" s="16">
        <v>44862</v>
      </c>
      <c r="B11" s="16"/>
      <c r="C11" s="16"/>
      <c r="D11" s="16" t="s">
        <v>45</v>
      </c>
      <c r="E11" s="17">
        <v>907</v>
      </c>
      <c r="F11" s="17" t="s">
        <v>48</v>
      </c>
      <c r="G11" s="20"/>
      <c r="H11" s="21">
        <f t="shared" si="0"/>
        <v>0.74039206773208133</v>
      </c>
      <c r="I11" s="21">
        <f t="shared" si="3"/>
        <v>9.6899810118961469E-2</v>
      </c>
      <c r="J11" s="9" t="b">
        <f t="shared" si="4"/>
        <v>1</v>
      </c>
      <c r="K11" s="2" t="s">
        <v>11</v>
      </c>
      <c r="M11" s="2">
        <v>2022</v>
      </c>
      <c r="N11" s="2">
        <v>8.6</v>
      </c>
      <c r="O11" s="2">
        <v>4.38</v>
      </c>
      <c r="P11" s="2">
        <f t="shared" si="1"/>
        <v>0.4</v>
      </c>
      <c r="Q11" s="2">
        <f t="shared" si="2"/>
        <v>1.2000000000000001E-3</v>
      </c>
      <c r="R11" s="10">
        <v>3.6382866208354473E-5</v>
      </c>
      <c r="S11" s="10">
        <v>4.7616566692457674E-6</v>
      </c>
    </row>
    <row r="12" spans="1:20" s="7" customFormat="1" x14ac:dyDescent="0.25">
      <c r="A12" s="16">
        <v>44862</v>
      </c>
      <c r="B12" s="16"/>
      <c r="C12" s="16"/>
      <c r="D12" s="16" t="s">
        <v>45</v>
      </c>
      <c r="E12" s="17">
        <v>2933</v>
      </c>
      <c r="F12" s="17" t="s">
        <v>61</v>
      </c>
      <c r="G12" s="20"/>
      <c r="H12" s="21">
        <f t="shared" si="0"/>
        <v>-0.50202456336776269</v>
      </c>
      <c r="I12" s="21">
        <f t="shared" si="3"/>
        <v>5.9891803528308446E-2</v>
      </c>
      <c r="J12" s="9" t="b">
        <f t="shared" si="4"/>
        <v>0</v>
      </c>
      <c r="K12" s="2" t="s">
        <v>11</v>
      </c>
      <c r="M12" s="2">
        <v>2022</v>
      </c>
      <c r="N12" s="2">
        <v>5.2</v>
      </c>
      <c r="O12" s="2">
        <v>1.17</v>
      </c>
      <c r="P12" s="2">
        <f t="shared" si="1"/>
        <v>0.4</v>
      </c>
      <c r="Q12" s="2">
        <f t="shared" si="2"/>
        <v>1.2000000000000001E-3</v>
      </c>
      <c r="R12" s="10">
        <v>-2.4669487043891861E-5</v>
      </c>
      <c r="S12" s="10">
        <v>2.943083225381077E-6</v>
      </c>
      <c r="T12" s="6" t="s">
        <v>64</v>
      </c>
    </row>
    <row r="13" spans="1:20" s="7" customFormat="1" x14ac:dyDescent="0.25">
      <c r="A13" s="16">
        <v>44862</v>
      </c>
      <c r="B13" s="16"/>
      <c r="C13" s="16"/>
      <c r="D13" s="16" t="s">
        <v>45</v>
      </c>
      <c r="E13" s="17">
        <v>2934</v>
      </c>
      <c r="F13" s="17" t="s">
        <v>61</v>
      </c>
      <c r="G13" s="20"/>
      <c r="H13" s="21">
        <f t="shared" si="0"/>
        <v>-0.55045137012347622</v>
      </c>
      <c r="I13" s="21">
        <f t="shared" si="3"/>
        <v>5.6225248765161731E-2</v>
      </c>
      <c r="J13" s="9" t="b">
        <f t="shared" si="4"/>
        <v>0</v>
      </c>
      <c r="K13" s="2" t="s">
        <v>11</v>
      </c>
      <c r="M13" s="2">
        <v>2022</v>
      </c>
      <c r="N13" s="2">
        <v>5.7</v>
      </c>
      <c r="O13" s="2">
        <v>1.57</v>
      </c>
      <c r="P13" s="2">
        <f t="shared" si="1"/>
        <v>0.4</v>
      </c>
      <c r="Q13" s="2">
        <f t="shared" si="2"/>
        <v>1.2000000000000001E-3</v>
      </c>
      <c r="R13" s="10">
        <v>-2.7049180327867626E-5</v>
      </c>
      <c r="S13" s="10">
        <v>2.7629087243200473E-6</v>
      </c>
    </row>
    <row r="14" spans="1:20" s="7" customFormat="1" x14ac:dyDescent="0.25">
      <c r="A14" s="16">
        <v>44862</v>
      </c>
      <c r="B14" s="16"/>
      <c r="C14" s="16"/>
      <c r="D14" s="16" t="s">
        <v>45</v>
      </c>
      <c r="E14" s="17">
        <v>2936</v>
      </c>
      <c r="F14" s="17" t="s">
        <v>61</v>
      </c>
      <c r="G14" s="20"/>
      <c r="H14" s="21">
        <f t="shared" si="0"/>
        <v>-0.31100771449795661</v>
      </c>
      <c r="I14" s="21">
        <f t="shared" si="3"/>
        <v>8.4198732281209721E-2</v>
      </c>
      <c r="J14" s="9" t="b">
        <f t="shared" si="4"/>
        <v>0</v>
      </c>
      <c r="K14" s="2" t="s">
        <v>11</v>
      </c>
      <c r="M14" s="2">
        <v>2022</v>
      </c>
      <c r="N14" s="2">
        <v>6.1</v>
      </c>
      <c r="O14" s="2">
        <v>2.17</v>
      </c>
      <c r="P14" s="2">
        <f t="shared" si="1"/>
        <v>0.4</v>
      </c>
      <c r="Q14" s="2">
        <f t="shared" si="2"/>
        <v>1.2000000000000001E-3</v>
      </c>
      <c r="R14" s="10">
        <v>-1.5282919090429587E-5</v>
      </c>
      <c r="S14" s="10">
        <v>4.1375257042986459E-6</v>
      </c>
    </row>
    <row r="15" spans="1:20" s="7" customFormat="1" x14ac:dyDescent="0.25">
      <c r="A15" s="16">
        <v>44862</v>
      </c>
      <c r="B15" s="16"/>
      <c r="C15" s="16"/>
      <c r="D15" s="16" t="s">
        <v>45</v>
      </c>
      <c r="E15" s="17">
        <v>2978</v>
      </c>
      <c r="F15" s="17" t="s">
        <v>48</v>
      </c>
      <c r="G15" s="20"/>
      <c r="H15" s="21">
        <f t="shared" si="0"/>
        <v>1.378011690015952</v>
      </c>
      <c r="I15" s="21">
        <f t="shared" si="3"/>
        <v>7.0409195599819327E-2</v>
      </c>
      <c r="J15" s="9" t="b">
        <f t="shared" si="4"/>
        <v>1</v>
      </c>
      <c r="K15" s="2" t="s">
        <v>11</v>
      </c>
      <c r="M15" s="2">
        <v>2022</v>
      </c>
      <c r="N15" s="2">
        <v>10.1</v>
      </c>
      <c r="O15" s="2">
        <v>5.26</v>
      </c>
      <c r="P15" s="2">
        <f t="shared" si="1"/>
        <v>0.4</v>
      </c>
      <c r="Q15" s="2">
        <f t="shared" si="2"/>
        <v>1.2000000000000001E-3</v>
      </c>
      <c r="R15" s="10">
        <v>6.7715494447383873E-5</v>
      </c>
      <c r="S15" s="10">
        <v>3.4599078717751215E-6</v>
      </c>
    </row>
    <row r="16" spans="1:20" s="7" customFormat="1" x14ac:dyDescent="0.25">
      <c r="A16" s="16">
        <v>44862</v>
      </c>
      <c r="B16" s="16"/>
      <c r="C16" s="16"/>
      <c r="D16" s="16" t="s">
        <v>45</v>
      </c>
      <c r="E16" s="17">
        <v>2998</v>
      </c>
      <c r="F16" s="17" t="s">
        <v>48</v>
      </c>
      <c r="G16" s="20"/>
      <c r="H16" s="21">
        <f t="shared" si="0"/>
        <v>0.50417686589025679</v>
      </c>
      <c r="I16" s="21">
        <f t="shared" si="3"/>
        <v>4.5314753569280032E-2</v>
      </c>
      <c r="J16" s="9" t="b">
        <f t="shared" si="4"/>
        <v>1</v>
      </c>
      <c r="K16" s="2" t="s">
        <v>11</v>
      </c>
      <c r="M16" s="2">
        <v>2022</v>
      </c>
      <c r="N16" s="2">
        <v>8.5</v>
      </c>
      <c r="O16" s="2">
        <v>3.9</v>
      </c>
      <c r="P16" s="2">
        <f t="shared" si="1"/>
        <v>0.4</v>
      </c>
      <c r="Q16" s="2">
        <f t="shared" si="2"/>
        <v>1.2000000000000001E-3</v>
      </c>
      <c r="R16" s="10">
        <v>2.4775251189847218E-5</v>
      </c>
      <c r="S16" s="10">
        <v>2.2267669903944208E-6</v>
      </c>
    </row>
    <row r="17" spans="1:21" s="7" customFormat="1" x14ac:dyDescent="0.25">
      <c r="A17" s="16">
        <v>44862</v>
      </c>
      <c r="B17" s="16"/>
      <c r="C17" s="16"/>
      <c r="D17" s="16" t="s">
        <v>45</v>
      </c>
      <c r="E17" s="17">
        <v>2999</v>
      </c>
      <c r="F17" s="17" t="s">
        <v>48</v>
      </c>
      <c r="G17" s="20"/>
      <c r="H17" s="21">
        <f t="shared" si="0"/>
        <v>0.48534421881859086</v>
      </c>
      <c r="I17" s="21">
        <f t="shared" si="3"/>
        <v>5.8393529129805825E-2</v>
      </c>
      <c r="J17" s="9" t="b">
        <f t="shared" si="4"/>
        <v>1</v>
      </c>
      <c r="K17" s="2" t="s">
        <v>11</v>
      </c>
      <c r="M17" s="2">
        <v>2022</v>
      </c>
      <c r="N17" s="2">
        <v>8.5</v>
      </c>
      <c r="O17" s="2">
        <v>4.04</v>
      </c>
      <c r="P17" s="2">
        <f t="shared" si="1"/>
        <v>0.4</v>
      </c>
      <c r="Q17" s="2">
        <f t="shared" si="2"/>
        <v>1.2000000000000001E-3</v>
      </c>
      <c r="R17" s="10">
        <v>2.3849814912745555E-5</v>
      </c>
      <c r="S17" s="10">
        <v>2.8694580214386583E-6</v>
      </c>
    </row>
    <row r="18" spans="1:21" s="7" customFormat="1" x14ac:dyDescent="0.25">
      <c r="A18" s="16">
        <v>44862</v>
      </c>
      <c r="B18" s="16"/>
      <c r="C18" s="16"/>
      <c r="D18" s="16" t="s">
        <v>45</v>
      </c>
      <c r="E18" s="17">
        <v>3000</v>
      </c>
      <c r="F18" s="17" t="s">
        <v>48</v>
      </c>
      <c r="G18" s="20"/>
      <c r="H18" s="21">
        <f t="shared" si="0"/>
        <v>3.8203369773959737E-2</v>
      </c>
      <c r="I18" s="21">
        <f t="shared" si="3"/>
        <v>6.6508300979585586E-2</v>
      </c>
      <c r="J18" s="9" t="b">
        <f t="shared" si="4"/>
        <v>0</v>
      </c>
      <c r="K18" s="2" t="s">
        <v>11</v>
      </c>
      <c r="M18" s="2">
        <v>2022</v>
      </c>
      <c r="N18" s="2">
        <v>8.8000000000000007</v>
      </c>
      <c r="O18" s="2">
        <v>4.76</v>
      </c>
      <c r="P18" s="2">
        <f t="shared" si="1"/>
        <v>0.4</v>
      </c>
      <c r="Q18" s="2">
        <f t="shared" si="2"/>
        <v>1.2000000000000001E-3</v>
      </c>
      <c r="R18" s="10">
        <v>1.8773135906923814E-6</v>
      </c>
      <c r="S18" s="10">
        <v>3.2682179101368355E-6</v>
      </c>
    </row>
    <row r="19" spans="1:21" s="7" customFormat="1" x14ac:dyDescent="0.25">
      <c r="A19" s="16">
        <v>44862</v>
      </c>
      <c r="B19" s="16"/>
      <c r="C19" s="16"/>
      <c r="D19" s="16" t="s">
        <v>45</v>
      </c>
      <c r="E19" s="17">
        <v>3001</v>
      </c>
      <c r="F19" s="17" t="s">
        <v>48</v>
      </c>
      <c r="G19" s="20"/>
      <c r="H19" s="21">
        <f t="shared" si="0"/>
        <v>0.64999536178808615</v>
      </c>
      <c r="I19" s="21">
        <f t="shared" si="3"/>
        <v>7.9385235508604476E-2</v>
      </c>
      <c r="J19" s="9" t="b">
        <f t="shared" si="4"/>
        <v>1</v>
      </c>
      <c r="K19" s="2" t="s">
        <v>11</v>
      </c>
      <c r="M19" s="2">
        <v>2022</v>
      </c>
      <c r="N19" s="2">
        <v>8.4</v>
      </c>
      <c r="O19" s="2">
        <v>2.8</v>
      </c>
      <c r="P19" s="2">
        <f t="shared" si="1"/>
        <v>0.4</v>
      </c>
      <c r="Q19" s="2">
        <f t="shared" si="2"/>
        <v>1.2000000000000001E-3</v>
      </c>
      <c r="R19" s="10">
        <v>3.194077207826655E-5</v>
      </c>
      <c r="S19" s="10">
        <v>3.9009904728928241E-6</v>
      </c>
    </row>
    <row r="20" spans="1:21" s="7" customFormat="1" x14ac:dyDescent="0.25">
      <c r="A20" s="16">
        <v>44862</v>
      </c>
      <c r="B20" s="16"/>
      <c r="C20" s="16"/>
      <c r="D20" s="16" t="s">
        <v>45</v>
      </c>
      <c r="E20" s="17">
        <v>3282</v>
      </c>
      <c r="F20" s="17" t="s">
        <v>50</v>
      </c>
      <c r="G20" s="20"/>
      <c r="H20" s="21">
        <f t="shared" si="0"/>
        <v>0.78451426944287184</v>
      </c>
      <c r="I20" s="21">
        <f t="shared" si="3"/>
        <v>5.3658519449757101E-2</v>
      </c>
      <c r="J20" s="9" t="b">
        <f t="shared" si="4"/>
        <v>1</v>
      </c>
      <c r="K20" s="2" t="s">
        <v>11</v>
      </c>
      <c r="M20" s="2">
        <v>2022</v>
      </c>
      <c r="N20" s="2">
        <v>9.5</v>
      </c>
      <c r="O20" s="2">
        <v>9.76</v>
      </c>
      <c r="P20" s="2">
        <f t="shared" si="1"/>
        <v>0.4</v>
      </c>
      <c r="Q20" s="2">
        <f t="shared" si="2"/>
        <v>1.2000000000000001E-3</v>
      </c>
      <c r="R20" s="10">
        <v>3.8551031200422722E-5</v>
      </c>
      <c r="S20" s="10">
        <v>2.6367796457610638E-6</v>
      </c>
    </row>
    <row r="21" spans="1:21" s="7" customFormat="1" x14ac:dyDescent="0.25">
      <c r="A21" s="16">
        <v>44862</v>
      </c>
      <c r="B21" s="16"/>
      <c r="C21" s="16"/>
      <c r="D21" s="16" t="s">
        <v>45</v>
      </c>
      <c r="E21" s="17">
        <v>3283</v>
      </c>
      <c r="F21" s="17" t="s">
        <v>50</v>
      </c>
      <c r="G21" s="20"/>
      <c r="H21" s="21">
        <f t="shared" si="0"/>
        <v>0.42023706751372381</v>
      </c>
      <c r="I21" s="21">
        <f t="shared" si="3"/>
        <v>6.3879076506949586E-2</v>
      </c>
      <c r="J21" s="9" t="b">
        <f t="shared" si="4"/>
        <v>1</v>
      </c>
      <c r="K21" s="2" t="s">
        <v>11</v>
      </c>
      <c r="M21" s="2">
        <v>2022</v>
      </c>
      <c r="N21" s="2">
        <v>11</v>
      </c>
      <c r="O21" s="2">
        <v>10.45</v>
      </c>
      <c r="P21" s="2">
        <f t="shared" si="1"/>
        <v>0.4</v>
      </c>
      <c r="Q21" s="2">
        <f t="shared" si="2"/>
        <v>1.2000000000000001E-3</v>
      </c>
      <c r="R21" s="10">
        <v>2.0650449497624388E-5</v>
      </c>
      <c r="S21" s="10">
        <v>3.1390178195515026E-6</v>
      </c>
    </row>
    <row r="22" spans="1:21" s="7" customFormat="1" x14ac:dyDescent="0.25">
      <c r="A22" s="16">
        <v>44862</v>
      </c>
      <c r="B22" s="16"/>
      <c r="C22" s="16"/>
      <c r="D22" s="16" t="s">
        <v>45</v>
      </c>
      <c r="E22" s="17">
        <v>3446</v>
      </c>
      <c r="F22" s="17" t="s">
        <v>57</v>
      </c>
      <c r="G22" s="20"/>
      <c r="H22" s="21">
        <f t="shared" si="0"/>
        <v>1.5916277153717586</v>
      </c>
      <c r="I22" s="21">
        <f t="shared" si="3"/>
        <v>9.0558873451202962E-2</v>
      </c>
      <c r="J22" s="9" t="b">
        <f t="shared" si="4"/>
        <v>1</v>
      </c>
      <c r="K22" s="2" t="s">
        <v>11</v>
      </c>
      <c r="M22" s="2">
        <v>2022</v>
      </c>
      <c r="N22" s="2">
        <v>5.3</v>
      </c>
      <c r="O22" s="2">
        <v>1.53</v>
      </c>
      <c r="P22" s="2">
        <f t="shared" si="1"/>
        <v>0.4</v>
      </c>
      <c r="Q22" s="2">
        <f t="shared" si="2"/>
        <v>1.2000000000000001E-3</v>
      </c>
      <c r="R22" s="10">
        <v>7.8212585933368206E-5</v>
      </c>
      <c r="S22" s="10">
        <v>4.4500630413921136E-6</v>
      </c>
    </row>
    <row r="23" spans="1:21" s="7" customFormat="1" x14ac:dyDescent="0.25">
      <c r="A23" s="16">
        <v>44862</v>
      </c>
      <c r="B23" s="16"/>
      <c r="C23" s="16"/>
      <c r="D23" s="16" t="s">
        <v>45</v>
      </c>
      <c r="E23" s="17">
        <v>3447</v>
      </c>
      <c r="F23" s="17" t="s">
        <v>57</v>
      </c>
      <c r="G23" s="20"/>
      <c r="H23" s="21">
        <f t="shared" si="0"/>
        <v>0.12429547067308758</v>
      </c>
      <c r="I23" s="21">
        <f t="shared" si="3"/>
        <v>0.14420500063995731</v>
      </c>
      <c r="J23" s="9" t="b">
        <f t="shared" si="4"/>
        <v>0</v>
      </c>
      <c r="K23" s="2" t="s">
        <v>11</v>
      </c>
      <c r="M23" s="2">
        <v>2022</v>
      </c>
      <c r="N23" s="2">
        <v>5.8</v>
      </c>
      <c r="O23" s="2">
        <v>2.52</v>
      </c>
      <c r="P23" s="2">
        <f t="shared" si="1"/>
        <v>0.4</v>
      </c>
      <c r="Q23" s="2">
        <f t="shared" si="2"/>
        <v>1.2000000000000001E-3</v>
      </c>
      <c r="R23" s="10">
        <v>6.1078794288755228E-6</v>
      </c>
      <c r="S23" s="10">
        <v>7.0862337314475033E-6</v>
      </c>
    </row>
    <row r="24" spans="1:21" s="7" customFormat="1" x14ac:dyDescent="0.25">
      <c r="A24" s="16">
        <v>44862</v>
      </c>
      <c r="B24" s="16"/>
      <c r="C24" s="16"/>
      <c r="D24" s="16" t="s">
        <v>45</v>
      </c>
      <c r="E24" s="17" t="s">
        <v>65</v>
      </c>
      <c r="F24" s="17" t="s">
        <v>61</v>
      </c>
      <c r="G24" s="20"/>
      <c r="H24" s="21">
        <f t="shared" si="0"/>
        <v>5.6643221635289267</v>
      </c>
      <c r="I24" s="21">
        <f t="shared" si="3"/>
        <v>0.95272112514276341</v>
      </c>
      <c r="J24" s="9" t="b">
        <f t="shared" si="4"/>
        <v>1</v>
      </c>
      <c r="K24" s="2" t="s">
        <v>11</v>
      </c>
      <c r="M24" s="2">
        <v>2022</v>
      </c>
      <c r="N24" s="15">
        <f>AVERAGE(5.1,5.5,4.6)</f>
        <v>5.0666666666666664</v>
      </c>
      <c r="O24" s="15">
        <f>AVERAGE(0.93,0.97,0.87)</f>
        <v>0.92333333333333334</v>
      </c>
      <c r="P24" s="2">
        <f t="shared" si="1"/>
        <v>0.4</v>
      </c>
      <c r="Q24" s="2">
        <f t="shared" si="2"/>
        <v>1.2000000000000001E-3</v>
      </c>
      <c r="R24" s="10">
        <v>2.7834479111581145E-4</v>
      </c>
      <c r="S24" s="10">
        <v>4.6816716089515396E-5</v>
      </c>
      <c r="T24" s="6" t="s">
        <v>69</v>
      </c>
      <c r="U24" s="6" t="s">
        <v>72</v>
      </c>
    </row>
    <row r="25" spans="1:21" s="7" customFormat="1" x14ac:dyDescent="0.25">
      <c r="A25" s="16">
        <v>44862</v>
      </c>
      <c r="B25" s="16"/>
      <c r="C25" s="16"/>
      <c r="D25" s="16" t="s">
        <v>45</v>
      </c>
      <c r="E25" s="17" t="s">
        <v>63</v>
      </c>
      <c r="F25" s="17" t="s">
        <v>61</v>
      </c>
      <c r="G25" s="20"/>
      <c r="H25" s="21">
        <f t="shared" si="0"/>
        <v>-0.20446873963533116</v>
      </c>
      <c r="I25" s="21">
        <f t="shared" si="3"/>
        <v>5.3252949240759906E-2</v>
      </c>
      <c r="J25" s="9" t="b">
        <f t="shared" si="4"/>
        <v>0</v>
      </c>
      <c r="K25" s="2" t="s">
        <v>11</v>
      </c>
      <c r="M25" s="2">
        <v>2022</v>
      </c>
      <c r="N25" s="2">
        <f>AVERAGE(4.7,4.9)</f>
        <v>4.8000000000000007</v>
      </c>
      <c r="O25" s="2">
        <f>AVERAGE(0.78,0.85)</f>
        <v>0.81499999999999995</v>
      </c>
      <c r="P25" s="2">
        <f t="shared" si="1"/>
        <v>0.4</v>
      </c>
      <c r="Q25" s="2">
        <f t="shared" si="2"/>
        <v>1.2000000000000001E-3</v>
      </c>
      <c r="R25" s="10">
        <v>-1.0047593865680174E-5</v>
      </c>
      <c r="S25" s="10">
        <v>2.616849925690942E-6</v>
      </c>
      <c r="T25" s="6" t="s">
        <v>62</v>
      </c>
    </row>
    <row r="26" spans="1:21" s="7" customFormat="1" x14ac:dyDescent="0.25">
      <c r="A26" s="16">
        <v>44862</v>
      </c>
      <c r="B26" s="16"/>
      <c r="C26" s="16"/>
      <c r="D26" s="16" t="s">
        <v>45</v>
      </c>
      <c r="E26" s="17" t="s">
        <v>60</v>
      </c>
      <c r="F26" s="17" t="s">
        <v>61</v>
      </c>
      <c r="G26" s="20"/>
      <c r="H26" s="21">
        <f t="shared" si="0"/>
        <v>-0.5951116474649002</v>
      </c>
      <c r="I26" s="21">
        <f t="shared" si="3"/>
        <v>0.11277252749310042</v>
      </c>
      <c r="J26" s="9" t="b">
        <f t="shared" si="4"/>
        <v>0</v>
      </c>
      <c r="K26" s="2" t="s">
        <v>11</v>
      </c>
      <c r="M26" s="2">
        <v>2022</v>
      </c>
      <c r="N26" s="2">
        <f>AVERAGE(4.5,5.2)</f>
        <v>4.8499999999999996</v>
      </c>
      <c r="O26" s="2">
        <f>AVERAGE(0.89,0.95)</f>
        <v>0.91999999999999993</v>
      </c>
      <c r="P26" s="2">
        <f t="shared" si="1"/>
        <v>0.4</v>
      </c>
      <c r="Q26" s="2">
        <f t="shared" si="2"/>
        <v>1.2000000000000001E-3</v>
      </c>
      <c r="R26" s="10">
        <v>-2.9243786356425201E-5</v>
      </c>
      <c r="S26" s="10">
        <v>5.5416420010109545E-6</v>
      </c>
      <c r="T26" s="6" t="s">
        <v>62</v>
      </c>
    </row>
    <row r="27" spans="1:21" s="7" customFormat="1" x14ac:dyDescent="0.25">
      <c r="A27" s="16">
        <v>44862</v>
      </c>
      <c r="B27" s="16"/>
      <c r="C27" s="16"/>
      <c r="D27" s="16" t="s">
        <v>45</v>
      </c>
      <c r="E27" s="17" t="s">
        <v>70</v>
      </c>
      <c r="F27" s="17" t="s">
        <v>47</v>
      </c>
      <c r="G27" s="20"/>
      <c r="H27" s="21">
        <f t="shared" si="0"/>
        <v>2.3696850772471718</v>
      </c>
      <c r="I27" s="21">
        <f t="shared" si="3"/>
        <v>0.18716077601391926</v>
      </c>
      <c r="J27" s="9" t="b">
        <f t="shared" si="4"/>
        <v>1</v>
      </c>
      <c r="K27" s="2" t="s">
        <v>11</v>
      </c>
      <c r="M27" s="2">
        <v>2022</v>
      </c>
      <c r="N27" s="2">
        <f>AVERAGE(6.1,5.5,6,6.2)</f>
        <v>5.95</v>
      </c>
      <c r="O27" s="2">
        <f>AVERAGE(0.76,0.7,0.89,0.87)</f>
        <v>0.80500000000000005</v>
      </c>
      <c r="P27" s="2">
        <f t="shared" si="1"/>
        <v>0.4</v>
      </c>
      <c r="Q27" s="2">
        <f t="shared" si="2"/>
        <v>1.2000000000000001E-3</v>
      </c>
      <c r="R27" s="10">
        <v>1.1644632469592602E-4</v>
      </c>
      <c r="S27" s="10">
        <v>9.1970805333239926E-6</v>
      </c>
      <c r="T27" s="6" t="s">
        <v>71</v>
      </c>
      <c r="U27" s="6" t="s">
        <v>72</v>
      </c>
    </row>
    <row r="28" spans="1:21" s="7" customFormat="1" x14ac:dyDescent="0.25">
      <c r="A28" s="16">
        <v>44862</v>
      </c>
      <c r="B28" s="16"/>
      <c r="C28" s="16"/>
      <c r="D28" s="16" t="s">
        <v>45</v>
      </c>
      <c r="E28" s="17" t="s">
        <v>67</v>
      </c>
      <c r="F28" s="17" t="s">
        <v>47</v>
      </c>
      <c r="G28" s="20"/>
      <c r="H28" s="21">
        <f t="shared" si="0"/>
        <v>-0.92010932835892534</v>
      </c>
      <c r="I28" s="21">
        <f t="shared" si="3"/>
        <v>4.4733232100661768E-2</v>
      </c>
      <c r="J28" s="9" t="b">
        <f t="shared" si="4"/>
        <v>0</v>
      </c>
      <c r="K28" s="2" t="s">
        <v>11</v>
      </c>
      <c r="M28" s="2">
        <v>2022</v>
      </c>
      <c r="N28" s="15">
        <f>AVERAGE(3.3,6,6.2)</f>
        <v>5.166666666666667</v>
      </c>
      <c r="O28" s="15">
        <f>AVERAGE(0.48,0.91,0.81)</f>
        <v>0.73333333333333339</v>
      </c>
      <c r="P28" s="2">
        <f t="shared" si="1"/>
        <v>0.4</v>
      </c>
      <c r="Q28" s="2">
        <f t="shared" si="2"/>
        <v>1.2000000000000001E-3</v>
      </c>
      <c r="R28" s="10">
        <v>-4.5214172395557591E-5</v>
      </c>
      <c r="S28" s="10">
        <v>2.1981910254265191E-6</v>
      </c>
      <c r="T28" s="6" t="s">
        <v>66</v>
      </c>
    </row>
    <row r="29" spans="1:21" s="7" customFormat="1" x14ac:dyDescent="0.25">
      <c r="A29" s="16">
        <v>44862</v>
      </c>
      <c r="B29" s="16"/>
      <c r="C29" s="16"/>
      <c r="D29" s="16" t="s">
        <v>45</v>
      </c>
      <c r="E29" s="17" t="s">
        <v>68</v>
      </c>
      <c r="F29" s="17" t="s">
        <v>47</v>
      </c>
      <c r="G29" s="20"/>
      <c r="H29" s="21">
        <f t="shared" si="0"/>
        <v>-1.2564065974959919</v>
      </c>
      <c r="I29" s="21">
        <f t="shared" si="3"/>
        <v>0.17929587109891251</v>
      </c>
      <c r="J29" s="9" t="b">
        <f t="shared" si="4"/>
        <v>0</v>
      </c>
      <c r="K29" s="2" t="s">
        <v>11</v>
      </c>
      <c r="M29" s="2">
        <v>2022</v>
      </c>
      <c r="N29" s="2">
        <f>AVERAGE(5.1,5.5,4.8)</f>
        <v>5.1333333333333329</v>
      </c>
      <c r="O29" s="2">
        <f>AVERAGE(0.48,0.49,0.56)</f>
        <v>0.51</v>
      </c>
      <c r="P29" s="2">
        <f t="shared" si="1"/>
        <v>0.4</v>
      </c>
      <c r="Q29" s="2">
        <f t="shared" si="2"/>
        <v>1.2000000000000001E-3</v>
      </c>
      <c r="R29" s="10">
        <v>-6.173982020095304E-5</v>
      </c>
      <c r="S29" s="10">
        <v>8.8105991058005601E-6</v>
      </c>
      <c r="T29" s="6" t="s">
        <v>66</v>
      </c>
    </row>
    <row r="30" spans="1:21" s="7" customFormat="1" x14ac:dyDescent="0.25">
      <c r="A30" s="16">
        <v>44862</v>
      </c>
      <c r="B30" s="16"/>
      <c r="C30" s="16"/>
      <c r="D30" s="16" t="s">
        <v>45</v>
      </c>
      <c r="E30" s="17" t="s">
        <v>24</v>
      </c>
      <c r="F30" s="20" t="s">
        <v>9</v>
      </c>
      <c r="G30" s="20"/>
      <c r="H30" s="21">
        <f t="shared" si="0"/>
        <v>6.8566977609811977</v>
      </c>
      <c r="I30" s="21">
        <f t="shared" si="3"/>
        <v>0.15413094381027376</v>
      </c>
      <c r="J30" s="9" t="b">
        <f t="shared" si="4"/>
        <v>1</v>
      </c>
      <c r="K30" s="2" t="s">
        <v>11</v>
      </c>
      <c r="M30" s="2">
        <v>2022</v>
      </c>
      <c r="N30" s="2"/>
      <c r="O30" s="2"/>
      <c r="P30" s="2">
        <f t="shared" si="1"/>
        <v>0.4</v>
      </c>
      <c r="Q30" s="2">
        <f t="shared" si="2"/>
        <v>1.2000000000000001E-3</v>
      </c>
      <c r="R30" s="10">
        <v>3.369381279746161E-4</v>
      </c>
      <c r="S30" s="10">
        <v>7.5739945788368527E-6</v>
      </c>
    </row>
    <row r="31" spans="1:21" s="7" customFormat="1" x14ac:dyDescent="0.25">
      <c r="A31" s="16">
        <v>44862</v>
      </c>
      <c r="B31" s="16"/>
      <c r="C31" s="16"/>
      <c r="D31" s="16" t="s">
        <v>45</v>
      </c>
      <c r="E31" s="17" t="s">
        <v>24</v>
      </c>
      <c r="F31" s="20" t="s">
        <v>9</v>
      </c>
      <c r="G31" s="20"/>
      <c r="H31" s="21">
        <f t="shared" si="0"/>
        <v>8.1346273837019325</v>
      </c>
      <c r="I31" s="21">
        <f t="shared" si="3"/>
        <v>0.18261274869722624</v>
      </c>
      <c r="J31" s="9" t="b">
        <f t="shared" si="4"/>
        <v>1</v>
      </c>
      <c r="K31" s="2" t="s">
        <v>11</v>
      </c>
      <c r="M31" s="2">
        <v>2022</v>
      </c>
      <c r="N31" s="2"/>
      <c r="O31" s="2"/>
      <c r="P31" s="2">
        <f t="shared" si="1"/>
        <v>0.4</v>
      </c>
      <c r="Q31" s="2">
        <f t="shared" si="2"/>
        <v>1.2000000000000001E-3</v>
      </c>
      <c r="R31" s="10">
        <v>3.9973558963511295E-4</v>
      </c>
      <c r="S31" s="10">
        <v>8.9735904709816971E-6</v>
      </c>
    </row>
    <row r="32" spans="1:21" s="7" customFormat="1" x14ac:dyDescent="0.25">
      <c r="A32" s="19">
        <v>44900</v>
      </c>
      <c r="B32" s="16" t="s">
        <v>101</v>
      </c>
      <c r="C32" s="16"/>
      <c r="D32" s="16" t="s">
        <v>45</v>
      </c>
      <c r="E32" s="17">
        <v>904</v>
      </c>
      <c r="F32" s="17" t="s">
        <v>48</v>
      </c>
      <c r="G32" s="20"/>
      <c r="H32" s="21">
        <f t="shared" si="0"/>
        <v>4.067313691850984</v>
      </c>
      <c r="I32" s="21">
        <f t="shared" si="3"/>
        <v>1.1560103190049209</v>
      </c>
      <c r="J32" s="9" t="b">
        <f t="shared" si="4"/>
        <v>1</v>
      </c>
      <c r="K32" s="2"/>
      <c r="M32" s="2"/>
      <c r="N32" s="2"/>
      <c r="O32" s="2"/>
      <c r="P32" s="2">
        <f t="shared" si="1"/>
        <v>0.4</v>
      </c>
      <c r="Q32" s="2">
        <f t="shared" si="2"/>
        <v>1.2000000000000001E-3</v>
      </c>
      <c r="R32" s="10">
        <v>1.9986779481755734E-4</v>
      </c>
      <c r="S32" s="10">
        <v>5.6806347075901823E-5</v>
      </c>
    </row>
    <row r="33" spans="1:20" s="7" customFormat="1" x14ac:dyDescent="0.25">
      <c r="A33" s="19">
        <v>44900</v>
      </c>
      <c r="B33" s="16" t="s">
        <v>101</v>
      </c>
      <c r="C33" s="16"/>
      <c r="D33" s="16" t="s">
        <v>45</v>
      </c>
      <c r="E33" s="17">
        <v>905</v>
      </c>
      <c r="F33" s="17" t="s">
        <v>48</v>
      </c>
      <c r="G33" s="20"/>
      <c r="H33" s="21">
        <f t="shared" si="0"/>
        <v>-5.6497941215045179E-2</v>
      </c>
      <c r="I33" s="21">
        <f t="shared" si="3"/>
        <v>0.1087088611664961</v>
      </c>
      <c r="J33" s="9" t="b">
        <f t="shared" si="4"/>
        <v>0</v>
      </c>
      <c r="K33" s="2"/>
      <c r="M33" s="2"/>
      <c r="N33" s="2"/>
      <c r="O33" s="2"/>
      <c r="P33" s="2">
        <f t="shared" si="1"/>
        <v>0.4</v>
      </c>
      <c r="Q33" s="2">
        <f t="shared" si="2"/>
        <v>1.2000000000000001E-3</v>
      </c>
      <c r="R33" s="10">
        <v>-2.77630883130732E-6</v>
      </c>
      <c r="S33" s="10">
        <v>5.3419534377216181E-6</v>
      </c>
    </row>
    <row r="34" spans="1:20" s="7" customFormat="1" x14ac:dyDescent="0.25">
      <c r="A34" s="19">
        <v>44900</v>
      </c>
      <c r="B34" s="16" t="s">
        <v>101</v>
      </c>
      <c r="C34" s="16"/>
      <c r="D34" s="16" t="s">
        <v>45</v>
      </c>
      <c r="E34" s="17">
        <v>906</v>
      </c>
      <c r="F34" s="17" t="s">
        <v>48</v>
      </c>
      <c r="G34" s="20"/>
      <c r="H34" s="21">
        <f t="shared" ref="H34:H65" si="5">((((R34/13650)/0.3)*0.0001)/Q34)*1000000000</f>
        <v>-8.3853706275705129</v>
      </c>
      <c r="I34" s="21">
        <f t="shared" si="3"/>
        <v>1.5557554795571011</v>
      </c>
      <c r="J34" s="9" t="b">
        <f t="shared" si="4"/>
        <v>0</v>
      </c>
      <c r="K34" s="2"/>
      <c r="M34" s="2"/>
      <c r="N34" s="2"/>
      <c r="O34" s="2"/>
      <c r="P34" s="2">
        <f t="shared" ref="P34:P65" si="6">0.8/2</f>
        <v>0.4</v>
      </c>
      <c r="Q34" s="2">
        <f t="shared" ref="Q34:Q65" si="7">P34*0.003</f>
        <v>1.2000000000000001E-3</v>
      </c>
      <c r="R34" s="10">
        <v>-4.1205711263881501E-4</v>
      </c>
      <c r="S34" s="10">
        <v>7.6449824265435948E-5</v>
      </c>
    </row>
    <row r="35" spans="1:20" s="7" customFormat="1" x14ac:dyDescent="0.25">
      <c r="A35" s="19">
        <v>44900</v>
      </c>
      <c r="B35" s="16" t="s">
        <v>101</v>
      </c>
      <c r="C35" s="16"/>
      <c r="D35" s="16" t="s">
        <v>45</v>
      </c>
      <c r="E35" s="17">
        <v>907</v>
      </c>
      <c r="F35" s="17" t="s">
        <v>48</v>
      </c>
      <c r="G35" s="20"/>
      <c r="H35" s="21">
        <f t="shared" si="5"/>
        <v>0.41862284062179994</v>
      </c>
      <c r="I35" s="21">
        <f t="shared" si="3"/>
        <v>0.57312333440980778</v>
      </c>
      <c r="J35" s="9" t="b">
        <f t="shared" si="4"/>
        <v>0</v>
      </c>
      <c r="K35" s="2"/>
      <c r="M35" s="2"/>
      <c r="N35" s="2"/>
      <c r="O35" s="2"/>
      <c r="P35" s="2">
        <f t="shared" si="6"/>
        <v>0.4</v>
      </c>
      <c r="Q35" s="2">
        <f t="shared" si="7"/>
        <v>1.2000000000000001E-3</v>
      </c>
      <c r="R35" s="10">
        <v>2.0571126388155252E-5</v>
      </c>
      <c r="S35" s="10">
        <v>2.8163280652897956E-5</v>
      </c>
    </row>
    <row r="36" spans="1:20" s="7" customFormat="1" x14ac:dyDescent="0.25">
      <c r="A36" s="19">
        <v>44900</v>
      </c>
      <c r="B36" s="16" t="s">
        <v>99</v>
      </c>
      <c r="C36" s="16"/>
      <c r="D36" s="16" t="s">
        <v>45</v>
      </c>
      <c r="E36" s="17">
        <v>2604</v>
      </c>
      <c r="F36" s="22" t="s">
        <v>92</v>
      </c>
      <c r="G36" s="20"/>
      <c r="H36" s="21">
        <f t="shared" si="5"/>
        <v>1.9984128921199404</v>
      </c>
      <c r="I36" s="21">
        <f t="shared" si="3"/>
        <v>5.6787689586530694E-2</v>
      </c>
      <c r="J36" s="9" t="b">
        <f t="shared" si="4"/>
        <v>1</v>
      </c>
      <c r="K36" s="2"/>
      <c r="M36" s="2"/>
      <c r="N36" s="2"/>
      <c r="O36" s="2"/>
      <c r="P36" s="2">
        <f t="shared" si="6"/>
        <v>0.4</v>
      </c>
      <c r="Q36" s="2">
        <f t="shared" si="7"/>
        <v>1.2000000000000001E-3</v>
      </c>
      <c r="R36" s="10">
        <v>9.8202009518773864E-5</v>
      </c>
      <c r="S36" s="10">
        <v>2.7905470662821184E-6</v>
      </c>
    </row>
    <row r="37" spans="1:20" s="7" customFormat="1" x14ac:dyDescent="0.25">
      <c r="A37" s="19">
        <v>44900</v>
      </c>
      <c r="B37" s="16" t="s">
        <v>99</v>
      </c>
      <c r="C37" s="16"/>
      <c r="D37" s="16" t="s">
        <v>45</v>
      </c>
      <c r="E37" s="17">
        <v>2666</v>
      </c>
      <c r="F37" s="22" t="s">
        <v>93</v>
      </c>
      <c r="G37" s="20"/>
      <c r="H37" s="21">
        <f t="shared" si="5"/>
        <v>-3.3581300106948095</v>
      </c>
      <c r="I37" s="21">
        <f t="shared" ref="I37:I68" si="8">((((S37/13650)/0.3)*0.0001)/Q37)*1000000000</f>
        <v>0.10352032758238079</v>
      </c>
      <c r="J37" s="9" t="b">
        <f t="shared" ref="J37:J68" si="9">H37&gt;(3*I37)</f>
        <v>0</v>
      </c>
      <c r="K37" s="2"/>
      <c r="M37" s="2"/>
      <c r="N37" s="2"/>
      <c r="O37" s="2"/>
      <c r="P37" s="2">
        <f t="shared" si="6"/>
        <v>0.4</v>
      </c>
      <c r="Q37" s="2">
        <f t="shared" si="7"/>
        <v>1.2000000000000001E-3</v>
      </c>
      <c r="R37" s="10">
        <v>-1.6501850872554293E-4</v>
      </c>
      <c r="S37" s="10">
        <v>5.0869888973981923E-6</v>
      </c>
    </row>
    <row r="38" spans="1:20" s="7" customFormat="1" x14ac:dyDescent="0.25">
      <c r="A38" s="19">
        <v>44900</v>
      </c>
      <c r="B38" s="16" t="s">
        <v>99</v>
      </c>
      <c r="C38" s="16"/>
      <c r="D38" s="16" t="s">
        <v>45</v>
      </c>
      <c r="E38" s="17">
        <v>2667</v>
      </c>
      <c r="F38" s="22" t="s">
        <v>93</v>
      </c>
      <c r="G38" s="20"/>
      <c r="H38" s="21">
        <f t="shared" si="5"/>
        <v>-1.2445689336223391</v>
      </c>
      <c r="I38" s="21">
        <f t="shared" si="8"/>
        <v>0.18255758513440276</v>
      </c>
      <c r="J38" s="9" t="b">
        <f t="shared" si="9"/>
        <v>0</v>
      </c>
      <c r="K38" s="2"/>
      <c r="M38" s="2"/>
      <c r="N38" s="2"/>
      <c r="O38" s="2"/>
      <c r="P38" s="2">
        <f t="shared" si="6"/>
        <v>0.4</v>
      </c>
      <c r="Q38" s="2">
        <f t="shared" si="7"/>
        <v>1.2000000000000001E-3</v>
      </c>
      <c r="R38" s="10">
        <v>-6.1158117398201742E-5</v>
      </c>
      <c r="S38" s="10">
        <v>8.9708797335045521E-6</v>
      </c>
    </row>
    <row r="39" spans="1:20" s="7" customFormat="1" x14ac:dyDescent="0.25">
      <c r="A39" s="19">
        <v>44900</v>
      </c>
      <c r="B39" s="16" t="s">
        <v>99</v>
      </c>
      <c r="C39" s="16"/>
      <c r="D39" s="16" t="s">
        <v>45</v>
      </c>
      <c r="E39" s="17">
        <v>2669</v>
      </c>
      <c r="F39" s="22" t="s">
        <v>93</v>
      </c>
      <c r="G39" s="20"/>
      <c r="H39" s="21">
        <f t="shared" si="5"/>
        <v>7.1397255426869091</v>
      </c>
      <c r="I39" s="21">
        <f t="shared" si="8"/>
        <v>0.68754248279337071</v>
      </c>
      <c r="J39" s="9" t="b">
        <f t="shared" si="9"/>
        <v>1</v>
      </c>
      <c r="K39" s="2"/>
      <c r="M39" s="2"/>
      <c r="N39" s="2"/>
      <c r="O39" s="2"/>
      <c r="P39" s="2">
        <f t="shared" si="6"/>
        <v>0.4</v>
      </c>
      <c r="Q39" s="2">
        <f t="shared" si="7"/>
        <v>1.2000000000000001E-3</v>
      </c>
      <c r="R39" s="10">
        <v>3.5084611316763475E-4</v>
      </c>
      <c r="S39" s="10">
        <v>3.3785837604466237E-5</v>
      </c>
      <c r="T39" s="6" t="s">
        <v>98</v>
      </c>
    </row>
    <row r="40" spans="1:20" s="7" customFormat="1" x14ac:dyDescent="0.25">
      <c r="A40" s="19">
        <v>44900</v>
      </c>
      <c r="B40" s="16" t="s">
        <v>99</v>
      </c>
      <c r="C40" s="16"/>
      <c r="D40" s="16" t="s">
        <v>45</v>
      </c>
      <c r="E40" s="17">
        <v>2672</v>
      </c>
      <c r="F40" s="22" t="s">
        <v>93</v>
      </c>
      <c r="G40" s="20"/>
      <c r="H40" s="21">
        <f t="shared" si="5"/>
        <v>-2.1700590182874651</v>
      </c>
      <c r="I40" s="21">
        <f t="shared" si="8"/>
        <v>0.14532991276828702</v>
      </c>
      <c r="J40" s="9" t="b">
        <f t="shared" si="9"/>
        <v>0</v>
      </c>
      <c r="K40" s="2"/>
      <c r="M40" s="2"/>
      <c r="N40" s="2"/>
      <c r="O40" s="2"/>
      <c r="P40" s="2">
        <f t="shared" si="6"/>
        <v>0.4</v>
      </c>
      <c r="Q40" s="2">
        <f t="shared" si="7"/>
        <v>1.2000000000000001E-3</v>
      </c>
      <c r="R40" s="10">
        <v>-1.0663670015864603E-4</v>
      </c>
      <c r="S40" s="10">
        <v>7.1415119134336229E-6</v>
      </c>
    </row>
    <row r="41" spans="1:20" s="7" customFormat="1" x14ac:dyDescent="0.25">
      <c r="A41" s="19">
        <v>44900</v>
      </c>
      <c r="B41" s="16" t="s">
        <v>101</v>
      </c>
      <c r="C41" s="16"/>
      <c r="D41" s="16" t="s">
        <v>45</v>
      </c>
      <c r="E41" s="17">
        <v>2933</v>
      </c>
      <c r="F41" s="17" t="s">
        <v>61</v>
      </c>
      <c r="G41" s="20"/>
      <c r="H41" s="21">
        <f t="shared" si="5"/>
        <v>-6.5327762313483992</v>
      </c>
      <c r="I41" s="21">
        <f t="shared" si="8"/>
        <v>0.36018519605417332</v>
      </c>
      <c r="J41" s="9" t="b">
        <f t="shared" si="9"/>
        <v>0</v>
      </c>
      <c r="K41" s="2"/>
      <c r="M41" s="2"/>
      <c r="N41" s="2"/>
      <c r="O41" s="2"/>
      <c r="P41" s="2">
        <f t="shared" si="6"/>
        <v>0.4</v>
      </c>
      <c r="Q41" s="2">
        <f t="shared" si="7"/>
        <v>1.2000000000000001E-3</v>
      </c>
      <c r="R41" s="10">
        <v>-3.2102062400846034E-4</v>
      </c>
      <c r="S41" s="10">
        <v>1.7699500534102075E-5</v>
      </c>
    </row>
    <row r="42" spans="1:20" s="7" customFormat="1" x14ac:dyDescent="0.25">
      <c r="A42" s="19">
        <v>44900</v>
      </c>
      <c r="B42" s="16" t="s">
        <v>101</v>
      </c>
      <c r="C42" s="16"/>
      <c r="D42" s="16" t="s">
        <v>45</v>
      </c>
      <c r="E42" s="17">
        <v>2934</v>
      </c>
      <c r="F42" s="17" t="s">
        <v>61</v>
      </c>
      <c r="G42" s="20"/>
      <c r="H42" s="21">
        <f t="shared" si="5"/>
        <v>8.0097938373982895</v>
      </c>
      <c r="I42" s="21">
        <f t="shared" si="8"/>
        <v>0.25856345873162551</v>
      </c>
      <c r="J42" s="9" t="b">
        <f t="shared" si="9"/>
        <v>1</v>
      </c>
      <c r="K42" s="2"/>
      <c r="M42" s="2"/>
      <c r="N42" s="2"/>
      <c r="O42" s="2"/>
      <c r="P42" s="2">
        <f t="shared" si="6"/>
        <v>0.4</v>
      </c>
      <c r="Q42" s="2">
        <f t="shared" si="7"/>
        <v>1.2000000000000001E-3</v>
      </c>
      <c r="R42" s="10">
        <v>3.9360126916975196E-4</v>
      </c>
      <c r="S42" s="10">
        <v>1.2705808362072077E-5</v>
      </c>
    </row>
    <row r="43" spans="1:20" s="7" customFormat="1" x14ac:dyDescent="0.25">
      <c r="A43" s="19">
        <v>44900</v>
      </c>
      <c r="B43" s="16" t="s">
        <v>99</v>
      </c>
      <c r="C43" s="16"/>
      <c r="D43" s="16" t="s">
        <v>45</v>
      </c>
      <c r="E43" s="17">
        <v>2934</v>
      </c>
      <c r="F43" s="22" t="s">
        <v>97</v>
      </c>
      <c r="G43" s="20"/>
      <c r="H43" s="21">
        <f t="shared" si="5"/>
        <v>6.9454802400333593</v>
      </c>
      <c r="I43" s="21">
        <f t="shared" si="8"/>
        <v>13.505038628583623</v>
      </c>
      <c r="J43" s="9" t="b">
        <f t="shared" si="9"/>
        <v>0</v>
      </c>
      <c r="K43" s="2"/>
      <c r="M43" s="2"/>
      <c r="N43" s="2"/>
      <c r="O43" s="2"/>
      <c r="P43" s="2">
        <f t="shared" si="6"/>
        <v>0.4</v>
      </c>
      <c r="Q43" s="2">
        <f t="shared" si="7"/>
        <v>1.2000000000000001E-3</v>
      </c>
      <c r="R43" s="10">
        <v>3.4130089899523931E-4</v>
      </c>
      <c r="S43" s="10">
        <v>6.6363759820859921E-4</v>
      </c>
      <c r="T43" s="6" t="s">
        <v>98</v>
      </c>
    </row>
    <row r="44" spans="1:20" s="7" customFormat="1" x14ac:dyDescent="0.25">
      <c r="A44" s="19">
        <v>44900</v>
      </c>
      <c r="B44" s="16" t="s">
        <v>101</v>
      </c>
      <c r="C44" s="16"/>
      <c r="D44" s="16" t="s">
        <v>45</v>
      </c>
      <c r="E44" s="17">
        <v>2936</v>
      </c>
      <c r="F44" s="17" t="s">
        <v>61</v>
      </c>
      <c r="G44" s="20"/>
      <c r="H44" s="21">
        <f t="shared" si="5"/>
        <v>16.057791044570525</v>
      </c>
      <c r="I44" s="21">
        <f t="shared" si="8"/>
        <v>3.09292466030446</v>
      </c>
      <c r="J44" s="9" t="b">
        <f t="shared" si="9"/>
        <v>1</v>
      </c>
      <c r="K44" s="2"/>
      <c r="M44" s="2"/>
      <c r="N44" s="2"/>
      <c r="O44" s="2"/>
      <c r="P44" s="2">
        <f t="shared" si="6"/>
        <v>0.4</v>
      </c>
      <c r="Q44" s="2">
        <f t="shared" si="7"/>
        <v>1.2000000000000001E-3</v>
      </c>
      <c r="R44" s="10">
        <v>7.890798519301957E-4</v>
      </c>
      <c r="S44" s="10">
        <v>1.5198631780736116E-4</v>
      </c>
    </row>
    <row r="45" spans="1:20" s="7" customFormat="1" x14ac:dyDescent="0.25">
      <c r="A45" s="19">
        <v>44900</v>
      </c>
      <c r="B45" s="16" t="s">
        <v>101</v>
      </c>
      <c r="C45" s="16"/>
      <c r="D45" s="16" t="s">
        <v>45</v>
      </c>
      <c r="E45" s="17">
        <v>2978</v>
      </c>
      <c r="F45" s="17" t="s">
        <v>48</v>
      </c>
      <c r="G45" s="20"/>
      <c r="H45" s="21">
        <f t="shared" si="5"/>
        <v>-3.3495208006048434</v>
      </c>
      <c r="I45" s="21">
        <f t="shared" si="8"/>
        <v>0.10601349046313771</v>
      </c>
      <c r="J45" s="9" t="b">
        <f t="shared" si="9"/>
        <v>0</v>
      </c>
      <c r="K45" s="2"/>
      <c r="M45" s="2"/>
      <c r="N45" s="2"/>
      <c r="O45" s="2"/>
      <c r="P45" s="2">
        <f t="shared" si="6"/>
        <v>0.4</v>
      </c>
      <c r="Q45" s="2">
        <f t="shared" si="7"/>
        <v>1.2000000000000001E-3</v>
      </c>
      <c r="R45" s="10">
        <v>-1.64595452141722E-4</v>
      </c>
      <c r="S45" s="10">
        <v>5.2095029213585878E-6</v>
      </c>
    </row>
    <row r="46" spans="1:20" s="7" customFormat="1" x14ac:dyDescent="0.25">
      <c r="A46" s="19">
        <v>44900</v>
      </c>
      <c r="B46" s="16" t="s">
        <v>101</v>
      </c>
      <c r="C46" s="16"/>
      <c r="D46" s="16" t="s">
        <v>45</v>
      </c>
      <c r="E46" s="17">
        <v>2998</v>
      </c>
      <c r="F46" s="17" t="s">
        <v>48</v>
      </c>
      <c r="G46" s="20"/>
      <c r="H46" s="21">
        <f t="shared" si="5"/>
        <v>-4.1765430448667047</v>
      </c>
      <c r="I46" s="21">
        <f t="shared" si="8"/>
        <v>0.3167552266820125</v>
      </c>
      <c r="J46" s="9" t="b">
        <f t="shared" si="9"/>
        <v>0</v>
      </c>
      <c r="K46" s="2"/>
      <c r="M46" s="2"/>
      <c r="N46" s="2"/>
      <c r="O46" s="2"/>
      <c r="P46" s="2">
        <f t="shared" si="6"/>
        <v>0.4</v>
      </c>
      <c r="Q46" s="2">
        <f t="shared" si="7"/>
        <v>1.2000000000000001E-3</v>
      </c>
      <c r="R46" s="10">
        <v>-2.0523532522474989E-4</v>
      </c>
      <c r="S46" s="10">
        <v>1.5565351839154095E-5</v>
      </c>
    </row>
    <row r="47" spans="1:20" s="7" customFormat="1" x14ac:dyDescent="0.25">
      <c r="A47" s="19">
        <v>44900</v>
      </c>
      <c r="B47" s="16" t="s">
        <v>101</v>
      </c>
      <c r="C47" s="16"/>
      <c r="D47" s="16" t="s">
        <v>45</v>
      </c>
      <c r="E47" s="17">
        <v>2999</v>
      </c>
      <c r="F47" s="17" t="s">
        <v>48</v>
      </c>
      <c r="G47" s="20"/>
      <c r="H47" s="21">
        <f t="shared" si="5"/>
        <v>1.9408387996436434</v>
      </c>
      <c r="I47" s="21">
        <f t="shared" si="8"/>
        <v>0.12134143857695179</v>
      </c>
      <c r="J47" s="9" t="b">
        <f t="shared" si="9"/>
        <v>1</v>
      </c>
      <c r="K47" s="2"/>
      <c r="M47" s="2"/>
      <c r="N47" s="2"/>
      <c r="O47" s="2"/>
      <c r="P47" s="2">
        <f t="shared" si="6"/>
        <v>0.4</v>
      </c>
      <c r="Q47" s="2">
        <f t="shared" si="7"/>
        <v>1.2000000000000001E-3</v>
      </c>
      <c r="R47" s="10">
        <v>9.5372818614488636E-5</v>
      </c>
      <c r="S47" s="10">
        <v>5.9627182916714109E-6</v>
      </c>
    </row>
    <row r="48" spans="1:20" s="7" customFormat="1" x14ac:dyDescent="0.25">
      <c r="A48" s="19">
        <v>44900</v>
      </c>
      <c r="B48" s="16" t="s">
        <v>101</v>
      </c>
      <c r="C48" s="16"/>
      <c r="D48" s="16" t="s">
        <v>45</v>
      </c>
      <c r="E48" s="17">
        <v>3000</v>
      </c>
      <c r="F48" s="17" t="s">
        <v>48</v>
      </c>
      <c r="G48" s="20"/>
      <c r="H48" s="21">
        <f t="shared" si="5"/>
        <v>-0.17702688247375217</v>
      </c>
      <c r="I48" s="21">
        <f t="shared" si="8"/>
        <v>0.36044532300318488</v>
      </c>
      <c r="J48" s="9" t="b">
        <f t="shared" si="9"/>
        <v>0</v>
      </c>
      <c r="K48" s="2"/>
      <c r="M48" s="2"/>
      <c r="N48" s="2"/>
      <c r="O48" s="2"/>
      <c r="P48" s="2">
        <f t="shared" si="6"/>
        <v>0.4</v>
      </c>
      <c r="Q48" s="2">
        <f t="shared" si="7"/>
        <v>1.2000000000000001E-3</v>
      </c>
      <c r="R48" s="10">
        <v>-8.6991010047601817E-6</v>
      </c>
      <c r="S48" s="10">
        <v>1.7712283172376507E-5</v>
      </c>
    </row>
    <row r="49" spans="1:20" s="7" customFormat="1" x14ac:dyDescent="0.25">
      <c r="A49" s="19">
        <v>44900</v>
      </c>
      <c r="B49" s="16" t="s">
        <v>101</v>
      </c>
      <c r="C49" s="16"/>
      <c r="D49" s="16" t="s">
        <v>45</v>
      </c>
      <c r="E49" s="17">
        <v>3001</v>
      </c>
      <c r="F49" s="17" t="s">
        <v>48</v>
      </c>
      <c r="G49" s="20"/>
      <c r="H49" s="21">
        <f t="shared" si="5"/>
        <v>3.4797351032147477</v>
      </c>
      <c r="I49" s="21">
        <f t="shared" si="8"/>
        <v>0.35420671243227969</v>
      </c>
      <c r="J49" s="9" t="b">
        <f t="shared" si="9"/>
        <v>1</v>
      </c>
      <c r="K49" s="2"/>
      <c r="M49" s="2"/>
      <c r="N49" s="2"/>
      <c r="O49" s="2"/>
      <c r="P49" s="2">
        <f t="shared" si="6"/>
        <v>0.4</v>
      </c>
      <c r="Q49" s="2">
        <f t="shared" si="7"/>
        <v>1.2000000000000001E-3</v>
      </c>
      <c r="R49" s="10">
        <v>1.7099418297197267E-4</v>
      </c>
      <c r="S49" s="10">
        <v>1.7405717848922222E-5</v>
      </c>
    </row>
    <row r="50" spans="1:20" s="7" customFormat="1" x14ac:dyDescent="0.25">
      <c r="A50" s="19">
        <v>44900</v>
      </c>
      <c r="B50" s="16" t="s">
        <v>101</v>
      </c>
      <c r="C50" s="16"/>
      <c r="D50" s="16" t="s">
        <v>45</v>
      </c>
      <c r="E50" s="17">
        <v>3282</v>
      </c>
      <c r="F50" s="17" t="s">
        <v>50</v>
      </c>
      <c r="G50" s="20"/>
      <c r="H50" s="21">
        <f t="shared" si="5"/>
        <v>0.33468304224518203</v>
      </c>
      <c r="I50" s="21">
        <f t="shared" si="8"/>
        <v>0.12718802657561423</v>
      </c>
      <c r="J50" s="9" t="b">
        <f t="shared" si="9"/>
        <v>0</v>
      </c>
      <c r="K50" s="2"/>
      <c r="M50" s="2"/>
      <c r="N50" s="2"/>
      <c r="O50" s="2"/>
      <c r="P50" s="2">
        <f t="shared" si="6"/>
        <v>0.4</v>
      </c>
      <c r="Q50" s="2">
        <f t="shared" si="7"/>
        <v>1.2000000000000001E-3</v>
      </c>
      <c r="R50" s="10">
        <v>1.6446324695928244E-5</v>
      </c>
      <c r="S50" s="10">
        <v>6.2500196259256848E-6</v>
      </c>
    </row>
    <row r="51" spans="1:20" s="7" customFormat="1" x14ac:dyDescent="0.25">
      <c r="A51" s="19">
        <v>44900</v>
      </c>
      <c r="B51" s="16" t="s">
        <v>101</v>
      </c>
      <c r="C51" s="16"/>
      <c r="D51" s="16" t="s">
        <v>45</v>
      </c>
      <c r="E51" s="17">
        <v>3283</v>
      </c>
      <c r="F51" s="17" t="s">
        <v>50</v>
      </c>
      <c r="G51" s="20"/>
      <c r="H51" s="21">
        <f t="shared" si="5"/>
        <v>4.2147464146406275</v>
      </c>
      <c r="I51" s="21">
        <f t="shared" si="8"/>
        <v>9.8761433113070368E-2</v>
      </c>
      <c r="J51" s="9" t="b">
        <f t="shared" si="9"/>
        <v>1</v>
      </c>
      <c r="K51" s="2"/>
      <c r="M51" s="2"/>
      <c r="N51" s="2"/>
      <c r="O51" s="2"/>
      <c r="P51" s="2">
        <f t="shared" si="6"/>
        <v>0.4</v>
      </c>
      <c r="Q51" s="2">
        <f t="shared" si="7"/>
        <v>1.2000000000000001E-3</v>
      </c>
      <c r="R51" s="10">
        <v>2.0711263881544042E-4</v>
      </c>
      <c r="S51" s="10">
        <v>4.8531368231762782E-6</v>
      </c>
    </row>
    <row r="52" spans="1:20" s="7" customFormat="1" x14ac:dyDescent="0.25">
      <c r="A52" s="19">
        <v>44900</v>
      </c>
      <c r="B52" s="16" t="s">
        <v>101</v>
      </c>
      <c r="C52" s="16"/>
      <c r="D52" s="16" t="s">
        <v>45</v>
      </c>
      <c r="E52" s="17">
        <v>3446</v>
      </c>
      <c r="F52" s="17" t="s">
        <v>118</v>
      </c>
      <c r="G52" s="20"/>
      <c r="H52" s="21">
        <f t="shared" si="5"/>
        <v>-1.821924085276821</v>
      </c>
      <c r="I52" s="21">
        <f t="shared" si="8"/>
        <v>1.6093402193634532</v>
      </c>
      <c r="J52" s="9" t="b">
        <f t="shared" si="9"/>
        <v>0</v>
      </c>
      <c r="K52" s="2"/>
      <c r="M52" s="2"/>
      <c r="N52" s="2"/>
      <c r="O52" s="2"/>
      <c r="P52" s="2">
        <f t="shared" si="6"/>
        <v>0.4</v>
      </c>
      <c r="Q52" s="2">
        <f t="shared" si="7"/>
        <v>1.2000000000000001E-3</v>
      </c>
      <c r="R52" s="10">
        <v>-8.9529349550502993E-5</v>
      </c>
      <c r="S52" s="10">
        <v>7.9082978379520073E-5</v>
      </c>
    </row>
    <row r="53" spans="1:20" s="7" customFormat="1" x14ac:dyDescent="0.25">
      <c r="A53" s="19">
        <v>44900</v>
      </c>
      <c r="B53" s="16" t="s">
        <v>101</v>
      </c>
      <c r="C53" s="16"/>
      <c r="D53" s="16" t="s">
        <v>45</v>
      </c>
      <c r="E53" s="17">
        <v>3447</v>
      </c>
      <c r="F53" s="17" t="s">
        <v>118</v>
      </c>
      <c r="G53" s="20"/>
      <c r="H53" s="21">
        <f t="shared" si="5"/>
        <v>-4.5456629274714864</v>
      </c>
      <c r="I53" s="21">
        <f t="shared" si="8"/>
        <v>2.0036142198088469</v>
      </c>
      <c r="J53" s="9" t="b">
        <f t="shared" si="9"/>
        <v>0</v>
      </c>
      <c r="K53" s="2"/>
      <c r="M53" s="2"/>
      <c r="N53" s="2"/>
      <c r="O53" s="2"/>
      <c r="P53" s="2">
        <f t="shared" si="6"/>
        <v>0.4</v>
      </c>
      <c r="Q53" s="2">
        <f t="shared" si="7"/>
        <v>1.2000000000000001E-3</v>
      </c>
      <c r="R53" s="10">
        <v>-2.2337387625594884E-4</v>
      </c>
      <c r="S53" s="10">
        <v>9.8457602761406742E-5</v>
      </c>
    </row>
    <row r="54" spans="1:20" s="7" customFormat="1" x14ac:dyDescent="0.25">
      <c r="A54" s="19">
        <v>44900</v>
      </c>
      <c r="B54" s="16" t="s">
        <v>99</v>
      </c>
      <c r="C54" s="16"/>
      <c r="D54" s="16" t="s">
        <v>45</v>
      </c>
      <c r="E54" s="17" t="s">
        <v>84</v>
      </c>
      <c r="F54" s="22" t="s">
        <v>92</v>
      </c>
      <c r="G54" s="20"/>
      <c r="H54" s="21">
        <f t="shared" si="5"/>
        <v>0.78290004255097367</v>
      </c>
      <c r="I54" s="21">
        <f t="shared" si="8"/>
        <v>0.1013694783682489</v>
      </c>
      <c r="J54" s="9" t="b">
        <f t="shared" si="9"/>
        <v>1</v>
      </c>
      <c r="K54" s="2"/>
      <c r="M54" s="2"/>
      <c r="N54" s="2"/>
      <c r="O54" s="2"/>
      <c r="P54" s="2">
        <f t="shared" si="6"/>
        <v>0.4</v>
      </c>
      <c r="Q54" s="2">
        <f t="shared" si="7"/>
        <v>1.2000000000000001E-3</v>
      </c>
      <c r="R54" s="10">
        <v>3.8471708090954847E-5</v>
      </c>
      <c r="S54" s="10">
        <v>4.9812961670157508E-6</v>
      </c>
    </row>
    <row r="55" spans="1:20" s="7" customFormat="1" x14ac:dyDescent="0.25">
      <c r="A55" s="19">
        <v>44900</v>
      </c>
      <c r="B55" s="16" t="s">
        <v>99</v>
      </c>
      <c r="C55" s="16"/>
      <c r="D55" s="16" t="s">
        <v>45</v>
      </c>
      <c r="E55" s="17" t="s">
        <v>78</v>
      </c>
      <c r="F55" s="22" t="s">
        <v>92</v>
      </c>
      <c r="G55" s="20"/>
      <c r="H55" s="21">
        <f t="shared" si="5"/>
        <v>21.401958207880924</v>
      </c>
      <c r="I55" s="21">
        <f t="shared" si="8"/>
        <v>3.3364603339556878</v>
      </c>
      <c r="J55" s="9" t="b">
        <f t="shared" si="9"/>
        <v>1</v>
      </c>
      <c r="K55" s="2"/>
      <c r="M55" s="2"/>
      <c r="N55" s="2"/>
      <c r="O55" s="2"/>
      <c r="P55" s="2">
        <f t="shared" si="6"/>
        <v>0.4</v>
      </c>
      <c r="Q55" s="2">
        <f t="shared" si="7"/>
        <v>1.2000000000000001E-3</v>
      </c>
      <c r="R55" s="10">
        <v>1.0516922263352686E-3</v>
      </c>
      <c r="S55" s="10">
        <v>1.6395366081058249E-4</v>
      </c>
      <c r="T55" s="6" t="s">
        <v>98</v>
      </c>
    </row>
    <row r="56" spans="1:20" s="7" customFormat="1" x14ac:dyDescent="0.25">
      <c r="A56" s="19">
        <v>44900</v>
      </c>
      <c r="B56" s="16" t="s">
        <v>99</v>
      </c>
      <c r="C56" s="16"/>
      <c r="D56" s="16" t="s">
        <v>45</v>
      </c>
      <c r="E56" s="17" t="s">
        <v>89</v>
      </c>
      <c r="F56" s="22" t="s">
        <v>92</v>
      </c>
      <c r="G56" s="20"/>
      <c r="H56" s="21">
        <f t="shared" si="5"/>
        <v>3.0137616070984312</v>
      </c>
      <c r="I56" s="21">
        <f t="shared" si="8"/>
        <v>0.10800791131378026</v>
      </c>
      <c r="J56" s="9" t="b">
        <f t="shared" si="9"/>
        <v>1</v>
      </c>
      <c r="K56" s="2"/>
      <c r="M56" s="2"/>
      <c r="N56" s="2"/>
      <c r="O56" s="2"/>
      <c r="P56" s="2">
        <f t="shared" si="6"/>
        <v>0.4</v>
      </c>
      <c r="Q56" s="2">
        <f t="shared" si="7"/>
        <v>1.2000000000000001E-3</v>
      </c>
      <c r="R56" s="10">
        <v>1.4809624537281691E-4</v>
      </c>
      <c r="S56" s="10">
        <v>5.3075087619591618E-6</v>
      </c>
    </row>
    <row r="57" spans="1:20" s="7" customFormat="1" x14ac:dyDescent="0.25">
      <c r="A57" s="19">
        <v>44900</v>
      </c>
      <c r="B57" s="16" t="s">
        <v>99</v>
      </c>
      <c r="C57" s="16"/>
      <c r="D57" s="16" t="s">
        <v>45</v>
      </c>
      <c r="E57" s="17" t="s">
        <v>82</v>
      </c>
      <c r="F57" s="22" t="s">
        <v>92</v>
      </c>
      <c r="G57" s="20"/>
      <c r="H57" s="21">
        <f t="shared" si="5"/>
        <v>2.7716275733197548</v>
      </c>
      <c r="I57" s="21">
        <f t="shared" si="8"/>
        <v>5.7167287357976791E-2</v>
      </c>
      <c r="J57" s="9" t="b">
        <f t="shared" si="9"/>
        <v>1</v>
      </c>
      <c r="K57" s="2"/>
      <c r="M57" s="2"/>
      <c r="N57" s="2"/>
      <c r="O57" s="2"/>
      <c r="P57" s="2">
        <f t="shared" si="6"/>
        <v>0.4</v>
      </c>
      <c r="Q57" s="2">
        <f t="shared" si="7"/>
        <v>1.2000000000000001E-3</v>
      </c>
      <c r="R57" s="10">
        <v>1.3619777895293277E-4</v>
      </c>
      <c r="S57" s="10">
        <v>2.8092005007709798E-6</v>
      </c>
    </row>
    <row r="58" spans="1:20" s="7" customFormat="1" x14ac:dyDescent="0.25">
      <c r="A58" s="19">
        <v>44900</v>
      </c>
      <c r="B58" s="16" t="s">
        <v>99</v>
      </c>
      <c r="C58" s="16"/>
      <c r="D58" s="16" t="s">
        <v>45</v>
      </c>
      <c r="E58" s="17" t="s">
        <v>77</v>
      </c>
      <c r="F58" s="22" t="s">
        <v>92</v>
      </c>
      <c r="G58" s="20"/>
      <c r="H58" s="21">
        <f t="shared" si="5"/>
        <v>0.75976279043437522</v>
      </c>
      <c r="I58" s="21">
        <f t="shared" si="8"/>
        <v>7.4500531567518319E-2</v>
      </c>
      <c r="J58" s="9" t="b">
        <f t="shared" si="9"/>
        <v>1</v>
      </c>
      <c r="K58" s="2"/>
      <c r="M58" s="2"/>
      <c r="N58" s="2"/>
      <c r="O58" s="2"/>
      <c r="P58" s="2">
        <f t="shared" si="6"/>
        <v>0.4</v>
      </c>
      <c r="Q58" s="2">
        <f t="shared" si="7"/>
        <v>1.2000000000000001E-3</v>
      </c>
      <c r="R58" s="10">
        <v>3.7334743521945203E-5</v>
      </c>
      <c r="S58" s="10">
        <v>3.6609561212278503E-6</v>
      </c>
    </row>
    <row r="59" spans="1:20" s="7" customFormat="1" x14ac:dyDescent="0.25">
      <c r="A59" s="19">
        <v>44900</v>
      </c>
      <c r="B59" s="16" t="s">
        <v>99</v>
      </c>
      <c r="C59" s="16"/>
      <c r="D59" s="16" t="s">
        <v>45</v>
      </c>
      <c r="E59" s="17" t="s">
        <v>85</v>
      </c>
      <c r="F59" s="22" t="s">
        <v>92</v>
      </c>
      <c r="G59" s="20"/>
      <c r="H59" s="21">
        <f t="shared" si="5"/>
        <v>5.7477238862748772</v>
      </c>
      <c r="I59" s="21">
        <f t="shared" si="8"/>
        <v>0.22655666794794163</v>
      </c>
      <c r="J59" s="9" t="b">
        <f t="shared" si="9"/>
        <v>1</v>
      </c>
      <c r="K59" s="2"/>
      <c r="M59" s="2"/>
      <c r="N59" s="2"/>
      <c r="O59" s="2"/>
      <c r="P59" s="2">
        <f t="shared" si="6"/>
        <v>0.4</v>
      </c>
      <c r="Q59" s="2">
        <f t="shared" si="7"/>
        <v>1.2000000000000001E-3</v>
      </c>
      <c r="R59" s="10">
        <v>2.8244315177154754E-4</v>
      </c>
      <c r="S59" s="10">
        <v>1.1132994662961853E-5</v>
      </c>
    </row>
    <row r="60" spans="1:20" s="7" customFormat="1" x14ac:dyDescent="0.25">
      <c r="A60" s="19">
        <v>44900</v>
      </c>
      <c r="B60" s="16" t="s">
        <v>99</v>
      </c>
      <c r="C60" s="16"/>
      <c r="D60" s="16" t="s">
        <v>45</v>
      </c>
      <c r="E60" s="17" t="s">
        <v>81</v>
      </c>
      <c r="F60" s="22" t="s">
        <v>93</v>
      </c>
      <c r="G60" s="20"/>
      <c r="H60" s="21">
        <f t="shared" si="5"/>
        <v>-4.6075416249926953</v>
      </c>
      <c r="I60" s="21">
        <f t="shared" si="8"/>
        <v>0.22881124472257219</v>
      </c>
      <c r="J60" s="9" t="b">
        <f t="shared" si="9"/>
        <v>0</v>
      </c>
      <c r="K60" s="2"/>
      <c r="M60" s="2"/>
      <c r="N60" s="2"/>
      <c r="O60" s="2"/>
      <c r="P60" s="2">
        <f t="shared" si="6"/>
        <v>0.4</v>
      </c>
      <c r="Q60" s="2">
        <f t="shared" si="7"/>
        <v>1.2000000000000001E-3</v>
      </c>
      <c r="R60" s="10">
        <v>-2.2641459545214102E-4</v>
      </c>
      <c r="S60" s="10">
        <v>1.1243784565667196E-5</v>
      </c>
    </row>
    <row r="61" spans="1:20" s="7" customFormat="1" x14ac:dyDescent="0.25">
      <c r="A61" s="19">
        <v>44900</v>
      </c>
      <c r="B61" s="16" t="s">
        <v>99</v>
      </c>
      <c r="C61" s="16"/>
      <c r="D61" s="16" t="s">
        <v>45</v>
      </c>
      <c r="E61" s="17" t="s">
        <v>79</v>
      </c>
      <c r="F61" s="22" t="s">
        <v>94</v>
      </c>
      <c r="G61" s="20"/>
      <c r="H61" s="21">
        <f t="shared" si="5"/>
        <v>-1.1218876898411547</v>
      </c>
      <c r="I61" s="21">
        <f t="shared" si="8"/>
        <v>0.27859919379860504</v>
      </c>
      <c r="J61" s="9" t="b">
        <f t="shared" si="9"/>
        <v>0</v>
      </c>
      <c r="K61" s="2"/>
      <c r="M61" s="2"/>
      <c r="N61" s="2"/>
      <c r="O61" s="2"/>
      <c r="P61" s="2">
        <f t="shared" si="6"/>
        <v>0.4</v>
      </c>
      <c r="Q61" s="2">
        <f t="shared" si="7"/>
        <v>1.2000000000000001E-3</v>
      </c>
      <c r="R61" s="10">
        <v>-5.5129561078794333E-5</v>
      </c>
      <c r="S61" s="10">
        <v>1.369036438326345E-5</v>
      </c>
    </row>
    <row r="62" spans="1:20" s="7" customFormat="1" x14ac:dyDescent="0.25">
      <c r="A62" s="19">
        <v>44900</v>
      </c>
      <c r="B62" s="16" t="s">
        <v>99</v>
      </c>
      <c r="C62" s="16"/>
      <c r="D62" s="16" t="s">
        <v>45</v>
      </c>
      <c r="E62" s="17" t="s">
        <v>76</v>
      </c>
      <c r="F62" s="22" t="s">
        <v>94</v>
      </c>
      <c r="G62" s="20"/>
      <c r="H62" s="21">
        <f t="shared" si="5"/>
        <v>-123.78860342900532</v>
      </c>
      <c r="I62" s="21">
        <f t="shared" si="8"/>
        <v>13.215347381289176</v>
      </c>
      <c r="J62" s="9" t="b">
        <f t="shared" si="9"/>
        <v>0</v>
      </c>
      <c r="K62" s="2"/>
      <c r="M62" s="2"/>
      <c r="N62" s="2"/>
      <c r="O62" s="2"/>
      <c r="P62" s="2">
        <f t="shared" si="6"/>
        <v>0.4</v>
      </c>
      <c r="Q62" s="2">
        <f t="shared" si="7"/>
        <v>1.2000000000000001E-3</v>
      </c>
      <c r="R62" s="10">
        <v>-6.0829719725013212E-3</v>
      </c>
      <c r="S62" s="10">
        <v>6.4940217031655013E-4</v>
      </c>
      <c r="T62" s="6" t="s">
        <v>98</v>
      </c>
    </row>
    <row r="63" spans="1:20" s="7" customFormat="1" x14ac:dyDescent="0.25">
      <c r="A63" s="19">
        <v>44900</v>
      </c>
      <c r="B63" s="16" t="s">
        <v>99</v>
      </c>
      <c r="C63" s="16"/>
      <c r="D63" s="16" t="s">
        <v>45</v>
      </c>
      <c r="E63" s="17" t="s">
        <v>87</v>
      </c>
      <c r="F63" s="22" t="s">
        <v>94</v>
      </c>
      <c r="G63" s="20"/>
      <c r="H63" s="21">
        <f t="shared" si="5"/>
        <v>1.3817782194302535</v>
      </c>
      <c r="I63" s="21">
        <f t="shared" si="8"/>
        <v>0.65831381750975748</v>
      </c>
      <c r="J63" s="9" t="b">
        <f t="shared" si="9"/>
        <v>0</v>
      </c>
      <c r="K63" s="2"/>
      <c r="M63" s="2"/>
      <c r="N63" s="2"/>
      <c r="O63" s="2"/>
      <c r="P63" s="2">
        <f t="shared" si="6"/>
        <v>0.4</v>
      </c>
      <c r="Q63" s="2">
        <f t="shared" si="7"/>
        <v>1.2000000000000001E-3</v>
      </c>
      <c r="R63" s="10">
        <v>6.790058170280265E-5</v>
      </c>
      <c r="S63" s="10">
        <v>3.2349540992429482E-5</v>
      </c>
    </row>
    <row r="64" spans="1:20" s="7" customFormat="1" x14ac:dyDescent="0.25">
      <c r="A64" s="19">
        <v>44900</v>
      </c>
      <c r="B64" s="16" t="s">
        <v>101</v>
      </c>
      <c r="C64" s="16"/>
      <c r="D64" s="16" t="s">
        <v>45</v>
      </c>
      <c r="E64" s="17" t="s">
        <v>75</v>
      </c>
      <c r="F64" s="17" t="s">
        <v>61</v>
      </c>
      <c r="G64" s="20"/>
      <c r="H64" s="21">
        <f t="shared" si="5"/>
        <v>6.9992878030953367</v>
      </c>
      <c r="I64" s="21">
        <f t="shared" si="8"/>
        <v>0.96968546570601788</v>
      </c>
      <c r="J64" s="9" t="b">
        <f t="shared" si="9"/>
        <v>1</v>
      </c>
      <c r="K64" s="2"/>
      <c r="M64" s="2"/>
      <c r="N64" s="2"/>
      <c r="O64" s="2"/>
      <c r="P64" s="2">
        <f t="shared" si="6"/>
        <v>0.4</v>
      </c>
      <c r="Q64" s="2">
        <f t="shared" si="7"/>
        <v>1.2000000000000001E-3</v>
      </c>
      <c r="R64" s="10">
        <v>3.4394500264410489E-4</v>
      </c>
      <c r="S64" s="10">
        <v>4.7650343784793716E-5</v>
      </c>
    </row>
    <row r="65" spans="1:20" s="7" customFormat="1" x14ac:dyDescent="0.25">
      <c r="A65" s="19">
        <v>44900</v>
      </c>
      <c r="B65" s="16" t="s">
        <v>101</v>
      </c>
      <c r="C65" s="16"/>
      <c r="D65" s="16" t="s">
        <v>45</v>
      </c>
      <c r="E65" s="17" t="s">
        <v>74</v>
      </c>
      <c r="F65" s="17" t="s">
        <v>61</v>
      </c>
      <c r="G65" s="20"/>
      <c r="H65" s="21">
        <f t="shared" si="5"/>
        <v>-3.9785312127987851</v>
      </c>
      <c r="I65" s="21">
        <f t="shared" si="8"/>
        <v>0.73861778640443188</v>
      </c>
      <c r="J65" s="9" t="b">
        <f t="shared" si="9"/>
        <v>0</v>
      </c>
      <c r="K65" s="2"/>
      <c r="M65" s="2"/>
      <c r="N65" s="2"/>
      <c r="O65" s="2"/>
      <c r="P65" s="2">
        <f t="shared" si="6"/>
        <v>0.4</v>
      </c>
      <c r="Q65" s="2">
        <f t="shared" si="7"/>
        <v>1.2000000000000001E-3</v>
      </c>
      <c r="R65" s="10">
        <v>-1.9550502379693231E-4</v>
      </c>
      <c r="S65" s="10">
        <v>3.6295678023913785E-5</v>
      </c>
    </row>
    <row r="66" spans="1:20" s="7" customFormat="1" x14ac:dyDescent="0.25">
      <c r="A66" s="19">
        <v>44900</v>
      </c>
      <c r="B66" s="16" t="s">
        <v>101</v>
      </c>
      <c r="C66" s="16"/>
      <c r="D66" s="16" t="s">
        <v>45</v>
      </c>
      <c r="E66" s="17" t="s">
        <v>73</v>
      </c>
      <c r="F66" s="17" t="s">
        <v>61</v>
      </c>
      <c r="G66" s="20"/>
      <c r="H66" s="21">
        <f t="shared" ref="H66:H97" si="10">((((R66/13650)/0.3)*0.0001)/Q66)*1000000000</f>
        <v>3.9989780867623121</v>
      </c>
      <c r="I66" s="21">
        <f t="shared" si="8"/>
        <v>0.12854314943837389</v>
      </c>
      <c r="J66" s="9" t="b">
        <f t="shared" si="9"/>
        <v>1</v>
      </c>
      <c r="K66" s="2"/>
      <c r="M66" s="2"/>
      <c r="N66" s="2"/>
      <c r="O66" s="2"/>
      <c r="P66" s="2">
        <f t="shared" ref="P66:P97" si="11">0.8/2</f>
        <v>0.4</v>
      </c>
      <c r="Q66" s="2">
        <f t="shared" ref="Q66:Q97" si="12">P66*0.003</f>
        <v>1.2000000000000001E-3</v>
      </c>
      <c r="R66" s="10">
        <v>1.9650978318350005E-4</v>
      </c>
      <c r="S66" s="10">
        <v>6.3166103634016929E-6</v>
      </c>
    </row>
    <row r="67" spans="1:20" s="7" customFormat="1" x14ac:dyDescent="0.25">
      <c r="A67" s="19">
        <v>44900</v>
      </c>
      <c r="B67" s="16" t="s">
        <v>101</v>
      </c>
      <c r="C67" s="16"/>
      <c r="D67" s="16" t="s">
        <v>45</v>
      </c>
      <c r="E67" s="17" t="s">
        <v>119</v>
      </c>
      <c r="F67" s="17" t="s">
        <v>47</v>
      </c>
      <c r="G67" s="20"/>
      <c r="H67" s="21">
        <f t="shared" si="10"/>
        <v>-13.308224572106074</v>
      </c>
      <c r="I67" s="21">
        <f t="shared" si="8"/>
        <v>1.7965456672029827</v>
      </c>
      <c r="J67" s="9" t="b">
        <f t="shared" si="9"/>
        <v>0</v>
      </c>
      <c r="K67" s="2"/>
      <c r="M67" s="2"/>
      <c r="N67" s="2"/>
      <c r="O67" s="2"/>
      <c r="P67" s="2">
        <f t="shared" si="11"/>
        <v>0.4</v>
      </c>
      <c r="Q67" s="2">
        <f t="shared" si="12"/>
        <v>1.2000000000000001E-3</v>
      </c>
      <c r="R67" s="10">
        <v>-6.5396615547329241E-4</v>
      </c>
      <c r="S67" s="10">
        <v>8.8282254086354583E-5</v>
      </c>
    </row>
    <row r="68" spans="1:20" s="7" customFormat="1" x14ac:dyDescent="0.25">
      <c r="A68" s="19">
        <v>44900</v>
      </c>
      <c r="B68" s="16" t="s">
        <v>101</v>
      </c>
      <c r="C68" s="16"/>
      <c r="D68" s="16" t="s">
        <v>45</v>
      </c>
      <c r="E68" s="17" t="s">
        <v>121</v>
      </c>
      <c r="F68" s="17" t="s">
        <v>47</v>
      </c>
      <c r="G68" s="20"/>
      <c r="H68" s="21">
        <f t="shared" si="10"/>
        <v>0.27710894976887146</v>
      </c>
      <c r="I68" s="21">
        <f t="shared" si="8"/>
        <v>0.42240180083505763</v>
      </c>
      <c r="J68" s="9" t="b">
        <f t="shared" si="9"/>
        <v>0</v>
      </c>
      <c r="K68" s="2"/>
      <c r="M68" s="2"/>
      <c r="N68" s="2"/>
      <c r="O68" s="2"/>
      <c r="P68" s="2">
        <f t="shared" si="11"/>
        <v>0.4</v>
      </c>
      <c r="Q68" s="2">
        <f t="shared" si="12"/>
        <v>1.2000000000000001E-3</v>
      </c>
      <c r="R68" s="10">
        <v>1.3617133791642341E-5</v>
      </c>
      <c r="S68" s="10">
        <v>2.0756824493034734E-5</v>
      </c>
    </row>
    <row r="69" spans="1:20" s="7" customFormat="1" x14ac:dyDescent="0.25">
      <c r="A69" s="19">
        <v>44900</v>
      </c>
      <c r="B69" s="16" t="s">
        <v>101</v>
      </c>
      <c r="C69" s="16"/>
      <c r="D69" s="16" t="s">
        <v>45</v>
      </c>
      <c r="E69" s="17" t="s">
        <v>120</v>
      </c>
      <c r="F69" s="17" t="s">
        <v>47</v>
      </c>
      <c r="G69" s="20"/>
      <c r="H69" s="21">
        <f t="shared" si="10"/>
        <v>3.2919467081286227</v>
      </c>
      <c r="I69" s="21">
        <f t="shared" ref="I69:I100" si="13">((((S69/13650)/0.3)*0.0001)/Q69)*1000000000</f>
        <v>2.0269383632770084</v>
      </c>
      <c r="J69" s="9" t="b">
        <f t="shared" ref="J69:J100" si="14">H69&gt;(3*I69)</f>
        <v>0</v>
      </c>
      <c r="K69" s="2"/>
      <c r="M69" s="2"/>
      <c r="N69" s="2"/>
      <c r="O69" s="2"/>
      <c r="P69" s="2">
        <f t="shared" si="11"/>
        <v>0.4</v>
      </c>
      <c r="Q69" s="2">
        <f t="shared" si="12"/>
        <v>1.2000000000000001E-3</v>
      </c>
      <c r="R69" s="10">
        <v>1.6176626123744052E-4</v>
      </c>
      <c r="S69" s="10">
        <v>9.96037511714322E-5</v>
      </c>
    </row>
    <row r="70" spans="1:20" s="7" customFormat="1" x14ac:dyDescent="0.25">
      <c r="A70" s="19">
        <v>44900</v>
      </c>
      <c r="B70" s="16" t="s">
        <v>99</v>
      </c>
      <c r="C70" s="16"/>
      <c r="D70" s="16" t="s">
        <v>45</v>
      </c>
      <c r="E70" s="17" t="s">
        <v>91</v>
      </c>
      <c r="F70" s="22" t="s">
        <v>47</v>
      </c>
      <c r="G70" s="20"/>
      <c r="H70" s="21">
        <f t="shared" si="10"/>
        <v>2.596752993368546</v>
      </c>
      <c r="I70" s="21">
        <f t="shared" si="13"/>
        <v>0.12159984643169083</v>
      </c>
      <c r="J70" s="9" t="b">
        <f t="shared" si="14"/>
        <v>1</v>
      </c>
      <c r="K70" s="2"/>
      <c r="M70" s="2"/>
      <c r="N70" s="2"/>
      <c r="O70" s="2"/>
      <c r="P70" s="2">
        <f t="shared" si="11"/>
        <v>0.4</v>
      </c>
      <c r="Q70" s="2">
        <f t="shared" si="12"/>
        <v>1.2000000000000001E-3</v>
      </c>
      <c r="R70" s="10">
        <v>1.2760444209413034E-4</v>
      </c>
      <c r="S70" s="10">
        <v>5.9754164536532867E-6</v>
      </c>
    </row>
    <row r="71" spans="1:20" s="7" customFormat="1" x14ac:dyDescent="0.25">
      <c r="A71" s="19">
        <v>44900</v>
      </c>
      <c r="B71" s="16" t="s">
        <v>99</v>
      </c>
      <c r="C71" s="16"/>
      <c r="D71" s="16" t="s">
        <v>45</v>
      </c>
      <c r="E71" s="17" t="s">
        <v>83</v>
      </c>
      <c r="F71" s="22" t="s">
        <v>96</v>
      </c>
      <c r="G71" s="20"/>
      <c r="H71" s="21">
        <f t="shared" si="10"/>
        <v>5.3129587767345194</v>
      </c>
      <c r="I71" s="21">
        <f t="shared" si="13"/>
        <v>6.821820188248269E-2</v>
      </c>
      <c r="J71" s="9" t="b">
        <f t="shared" si="14"/>
        <v>1</v>
      </c>
      <c r="K71" s="2"/>
      <c r="M71" s="2"/>
      <c r="N71" s="2"/>
      <c r="O71" s="2"/>
      <c r="P71" s="2">
        <f t="shared" si="11"/>
        <v>0.4</v>
      </c>
      <c r="Q71" s="2">
        <f t="shared" si="12"/>
        <v>1.2000000000000001E-3</v>
      </c>
      <c r="R71" s="10">
        <v>2.6107879428873427E-4</v>
      </c>
      <c r="S71" s="10">
        <v>3.3522424405051997E-6</v>
      </c>
    </row>
    <row r="72" spans="1:20" s="7" customFormat="1" x14ac:dyDescent="0.25">
      <c r="A72" s="19">
        <v>44900</v>
      </c>
      <c r="B72" s="16" t="s">
        <v>99</v>
      </c>
      <c r="C72" s="16"/>
      <c r="D72" s="16" t="s">
        <v>45</v>
      </c>
      <c r="E72" s="17" t="s">
        <v>86</v>
      </c>
      <c r="F72" s="22" t="s">
        <v>96</v>
      </c>
      <c r="G72" s="20"/>
      <c r="H72" s="21">
        <f t="shared" si="10"/>
        <v>-2.469229068911825</v>
      </c>
      <c r="I72" s="21">
        <f t="shared" si="13"/>
        <v>0.11826339385122407</v>
      </c>
      <c r="J72" s="9" t="b">
        <f t="shared" si="14"/>
        <v>0</v>
      </c>
      <c r="K72" s="2"/>
      <c r="M72" s="2"/>
      <c r="N72" s="2"/>
      <c r="O72" s="2"/>
      <c r="P72" s="2">
        <f t="shared" si="11"/>
        <v>0.4</v>
      </c>
      <c r="Q72" s="2">
        <f t="shared" si="12"/>
        <v>1.2000000000000001E-3</v>
      </c>
      <c r="R72" s="10">
        <v>-1.213379164463271E-4</v>
      </c>
      <c r="S72" s="10">
        <v>5.8114631738491508E-6</v>
      </c>
    </row>
    <row r="73" spans="1:20" s="7" customFormat="1" x14ac:dyDescent="0.25">
      <c r="A73" s="19">
        <v>44900</v>
      </c>
      <c r="B73" s="16" t="s">
        <v>99</v>
      </c>
      <c r="C73" s="16"/>
      <c r="D73" s="16" t="s">
        <v>45</v>
      </c>
      <c r="E73" s="17" t="s">
        <v>90</v>
      </c>
      <c r="F73" s="22" t="s">
        <v>96</v>
      </c>
      <c r="G73" s="20"/>
      <c r="H73" s="21">
        <f t="shared" si="10"/>
        <v>-0.20070221022098253</v>
      </c>
      <c r="I73" s="21">
        <f t="shared" si="13"/>
        <v>0.12738647428258645</v>
      </c>
      <c r="J73" s="9" t="b">
        <f t="shared" si="14"/>
        <v>0</v>
      </c>
      <c r="K73" s="2"/>
      <c r="M73" s="2"/>
      <c r="N73" s="2"/>
      <c r="O73" s="2"/>
      <c r="P73" s="2">
        <f t="shared" si="11"/>
        <v>0.4</v>
      </c>
      <c r="Q73" s="2">
        <f t="shared" si="12"/>
        <v>1.2000000000000001E-3</v>
      </c>
      <c r="R73" s="10">
        <v>-9.862506610259082E-6</v>
      </c>
      <c r="S73" s="10">
        <v>6.2597713462463E-6</v>
      </c>
    </row>
    <row r="74" spans="1:20" s="7" customFormat="1" x14ac:dyDescent="0.25">
      <c r="A74" s="19">
        <v>44900</v>
      </c>
      <c r="B74" s="16" t="s">
        <v>99</v>
      </c>
      <c r="C74" s="16"/>
      <c r="D74" s="16" t="s">
        <v>45</v>
      </c>
      <c r="E74" s="17" t="s">
        <v>80</v>
      </c>
      <c r="F74" s="22" t="s">
        <v>95</v>
      </c>
      <c r="G74" s="20"/>
      <c r="H74" s="21">
        <f t="shared" si="10"/>
        <v>7.6944815178553494</v>
      </c>
      <c r="I74" s="21">
        <f t="shared" si="13"/>
        <v>0.49483257039272116</v>
      </c>
      <c r="J74" s="9" t="b">
        <f t="shared" si="14"/>
        <v>1</v>
      </c>
      <c r="K74" s="2"/>
      <c r="M74" s="2"/>
      <c r="N74" s="2"/>
      <c r="O74" s="2"/>
      <c r="P74" s="2">
        <f t="shared" si="11"/>
        <v>0.4</v>
      </c>
      <c r="Q74" s="2">
        <f t="shared" si="12"/>
        <v>1.2000000000000001E-3</v>
      </c>
      <c r="R74" s="10">
        <v>3.7810682178741184E-4</v>
      </c>
      <c r="S74" s="10">
        <v>2.4316072509098314E-5</v>
      </c>
    </row>
    <row r="75" spans="1:20" s="7" customFormat="1" x14ac:dyDescent="0.25">
      <c r="A75" s="19">
        <v>44900</v>
      </c>
      <c r="B75" s="16" t="s">
        <v>99</v>
      </c>
      <c r="C75" s="16"/>
      <c r="D75" s="16" t="s">
        <v>45</v>
      </c>
      <c r="E75" s="17" t="s">
        <v>88</v>
      </c>
      <c r="F75" s="22" t="s">
        <v>95</v>
      </c>
      <c r="G75" s="20"/>
      <c r="H75" s="21">
        <f t="shared" si="10"/>
        <v>-7.2640210133585528E-2</v>
      </c>
      <c r="I75" s="21">
        <f t="shared" si="13"/>
        <v>0.14665967960414264</v>
      </c>
      <c r="J75" s="9" t="b">
        <f t="shared" si="14"/>
        <v>0</v>
      </c>
      <c r="K75" s="2"/>
      <c r="M75" s="2"/>
      <c r="N75" s="2"/>
      <c r="O75" s="2"/>
      <c r="P75" s="2">
        <f t="shared" si="11"/>
        <v>0.4</v>
      </c>
      <c r="Q75" s="2">
        <f t="shared" si="12"/>
        <v>1.2000000000000001E-3</v>
      </c>
      <c r="R75" s="10">
        <v>-3.5695399259643929E-6</v>
      </c>
      <c r="S75" s="10">
        <v>7.2068566557475697E-6</v>
      </c>
    </row>
    <row r="76" spans="1:20" s="7" customFormat="1" x14ac:dyDescent="0.25">
      <c r="A76" s="19">
        <v>44900</v>
      </c>
      <c r="B76" s="16" t="s">
        <v>101</v>
      </c>
      <c r="C76" s="16"/>
      <c r="D76" s="16" t="s">
        <v>45</v>
      </c>
      <c r="E76" s="17" t="s">
        <v>24</v>
      </c>
      <c r="F76" s="20" t="s">
        <v>9</v>
      </c>
      <c r="G76" s="20"/>
      <c r="H76" s="21">
        <f t="shared" si="10"/>
        <v>15.825880447773635</v>
      </c>
      <c r="I76" s="21">
        <f t="shared" si="13"/>
        <v>0.27526663030523013</v>
      </c>
      <c r="J76" s="9" t="b">
        <f t="shared" si="14"/>
        <v>1</v>
      </c>
      <c r="K76" s="2"/>
      <c r="M76" s="2"/>
      <c r="N76" s="2"/>
      <c r="O76" s="2"/>
      <c r="P76" s="2">
        <f t="shared" si="11"/>
        <v>0.4</v>
      </c>
      <c r="Q76" s="2">
        <f t="shared" si="12"/>
        <v>1.2000000000000001E-3</v>
      </c>
      <c r="R76" s="10">
        <v>7.7768376520359638E-4</v>
      </c>
      <c r="S76" s="10">
        <v>1.3526602213199007E-5</v>
      </c>
    </row>
    <row r="77" spans="1:20" s="7" customFormat="1" x14ac:dyDescent="0.25">
      <c r="A77" s="19">
        <v>44900</v>
      </c>
      <c r="B77" s="16" t="s">
        <v>101</v>
      </c>
      <c r="C77" s="16"/>
      <c r="D77" s="16" t="s">
        <v>45</v>
      </c>
      <c r="E77" s="17" t="s">
        <v>24</v>
      </c>
      <c r="F77" s="20" t="s">
        <v>9</v>
      </c>
      <c r="G77" s="20"/>
      <c r="H77" s="21">
        <f t="shared" si="10"/>
        <v>18.016386340024599</v>
      </c>
      <c r="I77" s="21">
        <f t="shared" si="13"/>
        <v>0.46017931827926589</v>
      </c>
      <c r="J77" s="9" t="b">
        <f t="shared" si="14"/>
        <v>1</v>
      </c>
      <c r="K77" s="2"/>
      <c r="M77" s="2"/>
      <c r="N77" s="2"/>
      <c r="O77" s="2"/>
      <c r="P77" s="2">
        <f t="shared" si="11"/>
        <v>0.4</v>
      </c>
      <c r="Q77" s="2">
        <f t="shared" si="12"/>
        <v>1.2000000000000001E-3</v>
      </c>
      <c r="R77" s="10">
        <v>8.8532522474880893E-4</v>
      </c>
      <c r="S77" s="10">
        <v>2.2613211700243126E-5</v>
      </c>
    </row>
    <row r="78" spans="1:20" s="7" customFormat="1" x14ac:dyDescent="0.25">
      <c r="A78" s="19">
        <v>44900</v>
      </c>
      <c r="B78" s="16" t="s">
        <v>99</v>
      </c>
      <c r="C78" s="16"/>
      <c r="D78" s="16" t="s">
        <v>45</v>
      </c>
      <c r="E78" s="17" t="s">
        <v>24</v>
      </c>
      <c r="F78" s="20" t="s">
        <v>9</v>
      </c>
      <c r="G78" s="20"/>
      <c r="H78" s="21">
        <f t="shared" si="10"/>
        <v>23.777562117064974</v>
      </c>
      <c r="I78" s="21">
        <f t="shared" si="13"/>
        <v>0.50524301815610184</v>
      </c>
      <c r="J78" s="9" t="b">
        <f t="shared" si="14"/>
        <v>1</v>
      </c>
      <c r="K78" s="2"/>
      <c r="M78" s="2"/>
      <c r="N78" s="2"/>
      <c r="O78" s="2"/>
      <c r="P78" s="2">
        <f t="shared" si="11"/>
        <v>0.4</v>
      </c>
      <c r="Q78" s="2">
        <f t="shared" si="12"/>
        <v>1.2000000000000001E-3</v>
      </c>
      <c r="R78" s="10">
        <v>1.1684294024325729E-3</v>
      </c>
      <c r="S78" s="10">
        <v>2.4827641912190843E-5</v>
      </c>
    </row>
    <row r="79" spans="1:20" s="7" customFormat="1" x14ac:dyDescent="0.25">
      <c r="A79" s="19">
        <v>44900</v>
      </c>
      <c r="B79" s="16" t="s">
        <v>99</v>
      </c>
      <c r="C79" s="16"/>
      <c r="D79" s="16" t="s">
        <v>45</v>
      </c>
      <c r="E79" s="17" t="s">
        <v>24</v>
      </c>
      <c r="F79" s="20" t="s">
        <v>9</v>
      </c>
      <c r="G79" s="20"/>
      <c r="H79" s="21">
        <f t="shared" si="10"/>
        <v>20.835364568838887</v>
      </c>
      <c r="I79" s="21">
        <f t="shared" si="13"/>
        <v>0.46996199052946608</v>
      </c>
      <c r="J79" s="9" t="b">
        <f t="shared" si="14"/>
        <v>1</v>
      </c>
      <c r="K79" s="2"/>
      <c r="M79" s="2"/>
      <c r="N79" s="2"/>
      <c r="O79" s="2"/>
      <c r="P79" s="2">
        <f t="shared" si="11"/>
        <v>0.4</v>
      </c>
      <c r="Q79" s="2">
        <f t="shared" si="12"/>
        <v>1.2000000000000001E-3</v>
      </c>
      <c r="R79" s="10">
        <v>1.0238498149127428E-3</v>
      </c>
      <c r="S79" s="10">
        <v>2.3093932214617966E-5</v>
      </c>
    </row>
    <row r="80" spans="1:20" s="7" customFormat="1" x14ac:dyDescent="0.25">
      <c r="A80" s="19">
        <v>44901</v>
      </c>
      <c r="B80" s="16" t="s">
        <v>101</v>
      </c>
      <c r="C80" s="16"/>
      <c r="D80" s="16" t="s">
        <v>45</v>
      </c>
      <c r="E80" s="17">
        <v>2606</v>
      </c>
      <c r="F80" s="22" t="s">
        <v>92</v>
      </c>
      <c r="G80" s="20"/>
      <c r="H80" s="21">
        <f t="shared" si="10"/>
        <v>0</v>
      </c>
      <c r="I80" s="21">
        <f t="shared" si="13"/>
        <v>0</v>
      </c>
      <c r="J80" s="9" t="b">
        <f t="shared" si="14"/>
        <v>0</v>
      </c>
      <c r="K80" s="2"/>
      <c r="M80" s="2"/>
      <c r="N80" s="2"/>
      <c r="O80" s="2"/>
      <c r="P80" s="2">
        <f t="shared" si="11"/>
        <v>0.4</v>
      </c>
      <c r="Q80" s="2">
        <f t="shared" si="12"/>
        <v>1.2000000000000001E-3</v>
      </c>
      <c r="R80" s="10"/>
      <c r="S80" s="10"/>
      <c r="T80" s="6"/>
    </row>
    <row r="81" spans="1:20" s="7" customFormat="1" x14ac:dyDescent="0.25">
      <c r="A81" s="19">
        <v>44901</v>
      </c>
      <c r="B81" s="16" t="s">
        <v>101</v>
      </c>
      <c r="C81" s="16"/>
      <c r="D81" s="16" t="s">
        <v>45</v>
      </c>
      <c r="E81" s="17">
        <v>2664</v>
      </c>
      <c r="F81" s="22" t="s">
        <v>93</v>
      </c>
      <c r="G81" s="20"/>
      <c r="H81" s="21">
        <f t="shared" si="10"/>
        <v>0</v>
      </c>
      <c r="I81" s="21">
        <f t="shared" si="13"/>
        <v>0</v>
      </c>
      <c r="J81" s="9" t="b">
        <f t="shared" si="14"/>
        <v>0</v>
      </c>
      <c r="K81" s="2"/>
      <c r="M81" s="2"/>
      <c r="N81" s="2"/>
      <c r="O81" s="2"/>
      <c r="P81" s="2">
        <f t="shared" si="11"/>
        <v>0.4</v>
      </c>
      <c r="Q81" s="2">
        <f t="shared" si="12"/>
        <v>1.2000000000000001E-3</v>
      </c>
      <c r="R81" s="10"/>
      <c r="S81" s="10"/>
      <c r="T81" s="6"/>
    </row>
    <row r="82" spans="1:20" s="7" customFormat="1" x14ac:dyDescent="0.25">
      <c r="A82" s="19">
        <v>44901</v>
      </c>
      <c r="B82" s="16" t="s">
        <v>101</v>
      </c>
      <c r="C82" s="16"/>
      <c r="D82" s="16" t="s">
        <v>45</v>
      </c>
      <c r="E82" s="17">
        <v>2665</v>
      </c>
      <c r="F82" s="22" t="s">
        <v>93</v>
      </c>
      <c r="G82" s="20"/>
      <c r="H82" s="21">
        <f t="shared" si="10"/>
        <v>0</v>
      </c>
      <c r="I82" s="21">
        <f t="shared" si="13"/>
        <v>0</v>
      </c>
      <c r="J82" s="9" t="b">
        <f t="shared" si="14"/>
        <v>0</v>
      </c>
      <c r="K82" s="2"/>
      <c r="M82" s="2"/>
      <c r="N82" s="2"/>
      <c r="O82" s="2"/>
      <c r="P82" s="2">
        <f t="shared" si="11"/>
        <v>0.4</v>
      </c>
      <c r="Q82" s="2">
        <f t="shared" si="12"/>
        <v>1.2000000000000001E-3</v>
      </c>
      <c r="R82" s="10"/>
      <c r="S82" s="10"/>
      <c r="T82" s="6"/>
    </row>
    <row r="83" spans="1:20" s="7" customFormat="1" x14ac:dyDescent="0.25">
      <c r="A83" s="19">
        <v>44901</v>
      </c>
      <c r="B83" s="16" t="s">
        <v>99</v>
      </c>
      <c r="C83" s="14" t="s">
        <v>196</v>
      </c>
      <c r="D83" s="16" t="s">
        <v>45</v>
      </c>
      <c r="E83" s="17">
        <v>2666</v>
      </c>
      <c r="F83" s="22" t="s">
        <v>93</v>
      </c>
      <c r="G83" s="2"/>
      <c r="H83" s="9">
        <f t="shared" si="10"/>
        <v>33.319257274836268</v>
      </c>
      <c r="I83" s="9">
        <f t="shared" si="13"/>
        <v>7.1289866670591078</v>
      </c>
      <c r="J83" s="9" t="b">
        <f t="shared" si="14"/>
        <v>1</v>
      </c>
      <c r="K83" s="2"/>
      <c r="M83" s="2"/>
      <c r="N83" s="2"/>
      <c r="O83" s="2"/>
      <c r="P83" s="2">
        <f t="shared" si="11"/>
        <v>0.4</v>
      </c>
      <c r="Q83" s="2">
        <f t="shared" si="12"/>
        <v>1.2000000000000001E-3</v>
      </c>
      <c r="R83" s="10">
        <v>1.6373083024854543E-3</v>
      </c>
      <c r="S83" s="10">
        <v>3.5031840481928456E-4</v>
      </c>
      <c r="T83" s="6"/>
    </row>
    <row r="84" spans="1:20" s="7" customFormat="1" x14ac:dyDescent="0.25">
      <c r="A84" s="19">
        <v>44901</v>
      </c>
      <c r="B84" s="16" t="s">
        <v>99</v>
      </c>
      <c r="C84" s="14" t="s">
        <v>201</v>
      </c>
      <c r="D84" s="16" t="s">
        <v>45</v>
      </c>
      <c r="E84" s="17">
        <v>2667</v>
      </c>
      <c r="F84" s="22" t="s">
        <v>93</v>
      </c>
      <c r="G84" s="2"/>
      <c r="H84" s="9">
        <f t="shared" si="10"/>
        <v>89.230157976852823</v>
      </c>
      <c r="I84" s="9">
        <f t="shared" si="13"/>
        <v>12.86379115409532</v>
      </c>
      <c r="J84" s="9" t="b">
        <f t="shared" si="14"/>
        <v>1</v>
      </c>
      <c r="K84" s="2"/>
      <c r="M84" s="2"/>
      <c r="N84" s="2"/>
      <c r="O84" s="2"/>
      <c r="P84" s="2">
        <f t="shared" si="11"/>
        <v>0.4</v>
      </c>
      <c r="Q84" s="2">
        <f t="shared" si="12"/>
        <v>1.2000000000000001E-3</v>
      </c>
      <c r="R84" s="10">
        <v>4.384769962982548E-3</v>
      </c>
      <c r="S84" s="10">
        <v>6.3212669731224397E-4</v>
      </c>
      <c r="T84" s="6"/>
    </row>
    <row r="85" spans="1:20" s="7" customFormat="1" x14ac:dyDescent="0.25">
      <c r="A85" s="19">
        <v>44901</v>
      </c>
      <c r="B85" s="16" t="s">
        <v>101</v>
      </c>
      <c r="C85" s="16"/>
      <c r="D85" s="16" t="s">
        <v>45</v>
      </c>
      <c r="E85" s="17">
        <v>2668</v>
      </c>
      <c r="F85" s="22" t="s">
        <v>93</v>
      </c>
      <c r="G85" s="20"/>
      <c r="H85" s="21">
        <f t="shared" si="10"/>
        <v>0</v>
      </c>
      <c r="I85" s="21">
        <f t="shared" si="13"/>
        <v>0</v>
      </c>
      <c r="J85" s="9" t="b">
        <f t="shared" si="14"/>
        <v>0</v>
      </c>
      <c r="K85" s="2"/>
      <c r="M85" s="2"/>
      <c r="N85" s="2"/>
      <c r="O85" s="2"/>
      <c r="P85" s="2">
        <f t="shared" si="11"/>
        <v>0.4</v>
      </c>
      <c r="Q85" s="2">
        <f t="shared" si="12"/>
        <v>1.2000000000000001E-3</v>
      </c>
      <c r="R85" s="10"/>
      <c r="S85" s="10"/>
      <c r="T85" s="6"/>
    </row>
    <row r="86" spans="1:20" s="7" customFormat="1" x14ac:dyDescent="0.25">
      <c r="A86" s="19">
        <v>44901</v>
      </c>
      <c r="B86" s="16" t="s">
        <v>101</v>
      </c>
      <c r="C86" s="16"/>
      <c r="D86" s="16" t="s">
        <v>45</v>
      </c>
      <c r="E86" s="17">
        <v>2670</v>
      </c>
      <c r="F86" s="22" t="s">
        <v>93</v>
      </c>
      <c r="G86" s="20"/>
      <c r="H86" s="21">
        <f t="shared" si="10"/>
        <v>-3.499105825917018</v>
      </c>
      <c r="I86" s="21">
        <f t="shared" si="13"/>
        <v>0.48947436668473587</v>
      </c>
      <c r="J86" s="9" t="b">
        <f t="shared" si="14"/>
        <v>0</v>
      </c>
      <c r="K86" s="2"/>
      <c r="M86" s="2"/>
      <c r="N86" s="2"/>
      <c r="O86" s="2"/>
      <c r="P86" s="2">
        <f t="shared" si="11"/>
        <v>0.4</v>
      </c>
      <c r="Q86" s="2">
        <f t="shared" si="12"/>
        <v>1.2000000000000001E-3</v>
      </c>
      <c r="R86" s="10">
        <v>-1.7194606028556226E-4</v>
      </c>
      <c r="S86" s="10">
        <v>2.4052770378887923E-5</v>
      </c>
      <c r="T86" s="6"/>
    </row>
    <row r="87" spans="1:20" s="7" customFormat="1" x14ac:dyDescent="0.25">
      <c r="A87" s="19">
        <v>44901</v>
      </c>
      <c r="B87" s="16" t="s">
        <v>101</v>
      </c>
      <c r="C87" s="16"/>
      <c r="D87" s="16" t="s">
        <v>45</v>
      </c>
      <c r="E87" s="17">
        <v>2673</v>
      </c>
      <c r="F87" s="22" t="s">
        <v>93</v>
      </c>
      <c r="G87" s="20"/>
      <c r="H87" s="21">
        <f t="shared" si="10"/>
        <v>0</v>
      </c>
      <c r="I87" s="21">
        <f t="shared" si="13"/>
        <v>0</v>
      </c>
      <c r="J87" s="9" t="b">
        <f t="shared" si="14"/>
        <v>0</v>
      </c>
      <c r="K87" s="2"/>
      <c r="M87" s="2"/>
      <c r="N87" s="2"/>
      <c r="O87" s="2"/>
      <c r="P87" s="2">
        <f t="shared" si="11"/>
        <v>0.4</v>
      </c>
      <c r="Q87" s="2">
        <f t="shared" si="12"/>
        <v>1.2000000000000001E-3</v>
      </c>
      <c r="R87" s="10"/>
      <c r="S87" s="10"/>
      <c r="T87" s="6"/>
    </row>
    <row r="88" spans="1:20" s="7" customFormat="1" x14ac:dyDescent="0.25">
      <c r="A88" s="19">
        <v>44901</v>
      </c>
      <c r="B88" s="16" t="s">
        <v>101</v>
      </c>
      <c r="C88" s="16"/>
      <c r="D88" s="16" t="s">
        <v>45</v>
      </c>
      <c r="E88" s="17">
        <v>2815</v>
      </c>
      <c r="F88" s="22" t="s">
        <v>94</v>
      </c>
      <c r="G88" s="20"/>
      <c r="H88" s="21">
        <f t="shared" si="10"/>
        <v>0</v>
      </c>
      <c r="I88" s="21">
        <f t="shared" si="13"/>
        <v>0</v>
      </c>
      <c r="J88" s="9" t="b">
        <f t="shared" si="14"/>
        <v>0</v>
      </c>
      <c r="K88" s="2"/>
      <c r="M88" s="2"/>
      <c r="N88" s="2"/>
      <c r="O88" s="2"/>
      <c r="P88" s="2">
        <f t="shared" si="11"/>
        <v>0.4</v>
      </c>
      <c r="Q88" s="2">
        <f t="shared" si="12"/>
        <v>1.2000000000000001E-3</v>
      </c>
      <c r="R88" s="10"/>
      <c r="S88" s="10"/>
      <c r="T88" s="6"/>
    </row>
    <row r="89" spans="1:20" s="7" customFormat="1" x14ac:dyDescent="0.25">
      <c r="A89" s="19">
        <v>44901</v>
      </c>
      <c r="B89" s="16" t="s">
        <v>101</v>
      </c>
      <c r="C89" s="16"/>
      <c r="D89" s="16" t="s">
        <v>45</v>
      </c>
      <c r="E89" s="17" t="s">
        <v>108</v>
      </c>
      <c r="F89" s="22" t="s">
        <v>92</v>
      </c>
      <c r="G89" s="20"/>
      <c r="H89" s="21">
        <f t="shared" si="10"/>
        <v>0</v>
      </c>
      <c r="I89" s="21">
        <f t="shared" si="13"/>
        <v>0</v>
      </c>
      <c r="J89" s="9" t="b">
        <f t="shared" si="14"/>
        <v>0</v>
      </c>
      <c r="K89" s="2"/>
      <c r="M89" s="2"/>
      <c r="N89" s="2"/>
      <c r="O89" s="2"/>
      <c r="P89" s="2">
        <f t="shared" si="11"/>
        <v>0.4</v>
      </c>
      <c r="Q89" s="2">
        <f t="shared" si="12"/>
        <v>1.2000000000000001E-3</v>
      </c>
      <c r="R89" s="10"/>
      <c r="S89" s="10"/>
      <c r="T89" s="6"/>
    </row>
    <row r="90" spans="1:20" s="7" customFormat="1" x14ac:dyDescent="0.25">
      <c r="A90" s="19">
        <v>44901</v>
      </c>
      <c r="B90" s="16" t="s">
        <v>99</v>
      </c>
      <c r="C90" s="14" t="s">
        <v>202</v>
      </c>
      <c r="D90" s="16" t="s">
        <v>45</v>
      </c>
      <c r="E90" s="17" t="s">
        <v>81</v>
      </c>
      <c r="F90" s="22" t="s">
        <v>93</v>
      </c>
      <c r="G90" s="2"/>
      <c r="H90" s="9">
        <f t="shared" si="10"/>
        <v>-2.6387228925568396</v>
      </c>
      <c r="I90" s="9">
        <f t="shared" si="13"/>
        <v>6.4205688064232658E-2</v>
      </c>
      <c r="J90" s="9" t="b">
        <f t="shared" si="14"/>
        <v>0</v>
      </c>
      <c r="K90" s="2"/>
      <c r="M90" s="2"/>
      <c r="N90" s="2"/>
      <c r="O90" s="2"/>
      <c r="P90" s="2">
        <f t="shared" si="11"/>
        <v>0.4</v>
      </c>
      <c r="Q90" s="2">
        <f t="shared" si="12"/>
        <v>1.2000000000000001E-3</v>
      </c>
      <c r="R90" s="10">
        <v>-1.2966684294024312E-4</v>
      </c>
      <c r="S90" s="10">
        <v>3.1550675114763922E-6</v>
      </c>
      <c r="T90" s="6"/>
    </row>
    <row r="91" spans="1:20" s="7" customFormat="1" x14ac:dyDescent="0.25">
      <c r="A91" s="19">
        <v>44901</v>
      </c>
      <c r="B91" s="16" t="s">
        <v>101</v>
      </c>
      <c r="C91" s="16"/>
      <c r="D91" s="16" t="s">
        <v>45</v>
      </c>
      <c r="E91" s="17" t="s">
        <v>113</v>
      </c>
      <c r="F91" s="22" t="s">
        <v>94</v>
      </c>
      <c r="G91" s="20"/>
      <c r="H91" s="21">
        <f t="shared" si="10"/>
        <v>0</v>
      </c>
      <c r="I91" s="21">
        <f t="shared" si="13"/>
        <v>0</v>
      </c>
      <c r="J91" s="9" t="b">
        <f t="shared" si="14"/>
        <v>0</v>
      </c>
      <c r="K91" s="2"/>
      <c r="M91" s="2"/>
      <c r="N91" s="2"/>
      <c r="O91" s="2"/>
      <c r="P91" s="2">
        <f t="shared" si="11"/>
        <v>0.4</v>
      </c>
      <c r="Q91" s="2">
        <f t="shared" si="12"/>
        <v>1.2000000000000001E-3</v>
      </c>
      <c r="R91" s="10"/>
      <c r="S91" s="10"/>
      <c r="T91" s="6"/>
    </row>
    <row r="92" spans="1:20" s="7" customFormat="1" x14ac:dyDescent="0.25">
      <c r="A92" s="19">
        <v>44901</v>
      </c>
      <c r="B92" s="16" t="s">
        <v>101</v>
      </c>
      <c r="C92" s="16"/>
      <c r="D92" s="16" t="s">
        <v>45</v>
      </c>
      <c r="E92" s="17" t="s">
        <v>116</v>
      </c>
      <c r="F92" s="22" t="s">
        <v>94</v>
      </c>
      <c r="G92" s="20"/>
      <c r="H92" s="21">
        <f t="shared" si="10"/>
        <v>0</v>
      </c>
      <c r="I92" s="21">
        <f t="shared" si="13"/>
        <v>0</v>
      </c>
      <c r="J92" s="9" t="b">
        <f t="shared" si="14"/>
        <v>0</v>
      </c>
      <c r="K92" s="2"/>
      <c r="M92" s="2"/>
      <c r="N92" s="2"/>
      <c r="O92" s="2"/>
      <c r="P92" s="2">
        <f t="shared" si="11"/>
        <v>0.4</v>
      </c>
      <c r="Q92" s="2">
        <f t="shared" si="12"/>
        <v>1.2000000000000001E-3</v>
      </c>
      <c r="R92" s="10"/>
      <c r="S92" s="10"/>
      <c r="T92" s="6"/>
    </row>
    <row r="93" spans="1:20" s="7" customFormat="1" x14ac:dyDescent="0.25">
      <c r="A93" s="19">
        <v>44901</v>
      </c>
      <c r="B93" s="16" t="s">
        <v>101</v>
      </c>
      <c r="C93" s="16"/>
      <c r="D93" s="16" t="s">
        <v>45</v>
      </c>
      <c r="E93" s="17" t="s">
        <v>104</v>
      </c>
      <c r="F93" s="22" t="s">
        <v>47</v>
      </c>
      <c r="G93" s="20"/>
      <c r="H93" s="21">
        <f t="shared" si="10"/>
        <v>0</v>
      </c>
      <c r="I93" s="21">
        <f t="shared" si="13"/>
        <v>0</v>
      </c>
      <c r="J93" s="9" t="b">
        <f t="shared" si="14"/>
        <v>0</v>
      </c>
      <c r="K93" s="2"/>
      <c r="M93" s="2"/>
      <c r="N93" s="2"/>
      <c r="O93" s="2"/>
      <c r="P93" s="2">
        <f t="shared" si="11"/>
        <v>0.4</v>
      </c>
      <c r="Q93" s="2">
        <f t="shared" si="12"/>
        <v>1.2000000000000001E-3</v>
      </c>
      <c r="R93" s="10"/>
      <c r="S93" s="10"/>
      <c r="T93" s="6"/>
    </row>
    <row r="94" spans="1:20" s="7" customFormat="1" x14ac:dyDescent="0.25">
      <c r="A94" s="19">
        <v>44901</v>
      </c>
      <c r="B94" s="16" t="s">
        <v>101</v>
      </c>
      <c r="C94" s="16"/>
      <c r="D94" s="16" t="s">
        <v>45</v>
      </c>
      <c r="E94" s="17" t="s">
        <v>110</v>
      </c>
      <c r="F94" s="22" t="s">
        <v>47</v>
      </c>
      <c r="G94" s="20"/>
      <c r="H94" s="21">
        <f t="shared" si="10"/>
        <v>0</v>
      </c>
      <c r="I94" s="21">
        <f t="shared" si="13"/>
        <v>0</v>
      </c>
      <c r="J94" s="9" t="b">
        <f t="shared" si="14"/>
        <v>0</v>
      </c>
      <c r="K94" s="2"/>
      <c r="M94" s="2"/>
      <c r="N94" s="2"/>
      <c r="O94" s="2"/>
      <c r="P94" s="2">
        <f t="shared" si="11"/>
        <v>0.4</v>
      </c>
      <c r="Q94" s="2">
        <f t="shared" si="12"/>
        <v>1.2000000000000001E-3</v>
      </c>
      <c r="R94" s="10"/>
      <c r="S94" s="10"/>
      <c r="T94" s="6"/>
    </row>
    <row r="95" spans="1:20" s="7" customFormat="1" x14ac:dyDescent="0.25">
      <c r="A95" s="19">
        <v>44901</v>
      </c>
      <c r="B95" s="16" t="s">
        <v>101</v>
      </c>
      <c r="C95" s="16"/>
      <c r="D95" s="16" t="s">
        <v>45</v>
      </c>
      <c r="E95" s="17" t="s">
        <v>114</v>
      </c>
      <c r="F95" s="22" t="s">
        <v>96</v>
      </c>
      <c r="G95" s="20"/>
      <c r="H95" s="21">
        <f t="shared" si="10"/>
        <v>0</v>
      </c>
      <c r="I95" s="21">
        <f t="shared" si="13"/>
        <v>0</v>
      </c>
      <c r="J95" s="9" t="b">
        <f t="shared" si="14"/>
        <v>0</v>
      </c>
      <c r="K95" s="2"/>
      <c r="M95" s="2"/>
      <c r="N95" s="2"/>
      <c r="O95" s="2"/>
      <c r="P95" s="2">
        <f t="shared" si="11"/>
        <v>0.4</v>
      </c>
      <c r="Q95" s="2">
        <f t="shared" si="12"/>
        <v>1.2000000000000001E-3</v>
      </c>
      <c r="R95" s="10"/>
      <c r="S95" s="10"/>
      <c r="T95" s="6"/>
    </row>
    <row r="96" spans="1:20" s="7" customFormat="1" x14ac:dyDescent="0.25">
      <c r="A96" s="19">
        <v>44901</v>
      </c>
      <c r="B96" s="16" t="s">
        <v>99</v>
      </c>
      <c r="C96" s="14" t="s">
        <v>212</v>
      </c>
      <c r="D96" s="16" t="s">
        <v>45</v>
      </c>
      <c r="E96" s="17" t="s">
        <v>90</v>
      </c>
      <c r="F96" s="22" t="s">
        <v>96</v>
      </c>
      <c r="G96" s="2"/>
      <c r="H96" s="9">
        <f t="shared" si="10"/>
        <v>22.995200150144598</v>
      </c>
      <c r="I96" s="9">
        <f t="shared" si="13"/>
        <v>1.5061435541534771</v>
      </c>
      <c r="J96" s="9" t="b">
        <f t="shared" si="14"/>
        <v>1</v>
      </c>
      <c r="K96" s="2"/>
      <c r="M96" s="2"/>
      <c r="N96" s="2"/>
      <c r="O96" s="2"/>
      <c r="P96" s="2">
        <f t="shared" si="11"/>
        <v>0.4</v>
      </c>
      <c r="Q96" s="2">
        <f t="shared" si="12"/>
        <v>1.2000000000000001E-3</v>
      </c>
      <c r="R96" s="10">
        <v>1.1299841353781055E-3</v>
      </c>
      <c r="S96" s="10">
        <v>7.4011894251101873E-5</v>
      </c>
      <c r="T96" s="6"/>
    </row>
    <row r="97" spans="1:20" s="7" customFormat="1" x14ac:dyDescent="0.25">
      <c r="A97" s="19">
        <v>44901</v>
      </c>
      <c r="B97" s="16" t="s">
        <v>101</v>
      </c>
      <c r="C97" s="16"/>
      <c r="D97" s="16" t="s">
        <v>45</v>
      </c>
      <c r="E97" s="17" t="s">
        <v>106</v>
      </c>
      <c r="F97" s="22" t="s">
        <v>49</v>
      </c>
      <c r="G97" s="20"/>
      <c r="H97" s="21">
        <f t="shared" si="10"/>
        <v>0</v>
      </c>
      <c r="I97" s="21">
        <f t="shared" si="13"/>
        <v>0</v>
      </c>
      <c r="J97" s="9" t="b">
        <f t="shared" si="14"/>
        <v>0</v>
      </c>
      <c r="K97" s="2"/>
      <c r="M97" s="2"/>
      <c r="N97" s="2"/>
      <c r="O97" s="2"/>
      <c r="P97" s="2">
        <f t="shared" si="11"/>
        <v>0.4</v>
      </c>
      <c r="Q97" s="2">
        <f t="shared" si="12"/>
        <v>1.2000000000000001E-3</v>
      </c>
      <c r="R97" s="10"/>
      <c r="S97" s="10"/>
      <c r="T97" s="6"/>
    </row>
    <row r="98" spans="1:20" s="7" customFormat="1" x14ac:dyDescent="0.25">
      <c r="A98" s="19">
        <v>44901</v>
      </c>
      <c r="B98" s="16" t="s">
        <v>101</v>
      </c>
      <c r="C98" s="16"/>
      <c r="D98" s="16" t="s">
        <v>45</v>
      </c>
      <c r="E98" s="17" t="s">
        <v>24</v>
      </c>
      <c r="F98" s="22" t="s">
        <v>9</v>
      </c>
      <c r="G98" s="20"/>
      <c r="H98" s="21">
        <f t="shared" ref="H98:H129" si="15">((((R98/13650)/0.3)*0.0001)/Q98)*1000000000</f>
        <v>14.884786169820538</v>
      </c>
      <c r="I98" s="21">
        <f t="shared" si="13"/>
        <v>0.22974334308969085</v>
      </c>
      <c r="J98" s="9" t="b">
        <f t="shared" si="14"/>
        <v>1</v>
      </c>
      <c r="K98" s="2"/>
      <c r="M98" s="2"/>
      <c r="N98" s="2"/>
      <c r="O98" s="2"/>
      <c r="P98" s="2">
        <f t="shared" ref="P98:P129" si="16">0.8/2</f>
        <v>0.4</v>
      </c>
      <c r="Q98" s="2">
        <f t="shared" ref="Q98:Q129" si="17">P98*0.003</f>
        <v>1.2000000000000001E-3</v>
      </c>
      <c r="R98" s="10">
        <v>7.3143839238498122E-4</v>
      </c>
      <c r="S98" s="10">
        <v>1.1289587879427408E-5</v>
      </c>
      <c r="T98" s="6"/>
    </row>
    <row r="99" spans="1:20" s="7" customFormat="1" x14ac:dyDescent="0.25">
      <c r="A99" s="19">
        <v>44901</v>
      </c>
      <c r="B99" s="16" t="s">
        <v>101</v>
      </c>
      <c r="C99" s="16"/>
      <c r="D99" s="16" t="s">
        <v>45</v>
      </c>
      <c r="E99" s="17" t="s">
        <v>24</v>
      </c>
      <c r="F99" s="22" t="s">
        <v>9</v>
      </c>
      <c r="G99" s="20"/>
      <c r="H99" s="21">
        <f t="shared" si="15"/>
        <v>15.31578474994653</v>
      </c>
      <c r="I99" s="21">
        <f t="shared" si="13"/>
        <v>0.36858546158332672</v>
      </c>
      <c r="J99" s="9" t="b">
        <f t="shared" si="14"/>
        <v>1</v>
      </c>
      <c r="K99" s="2"/>
      <c r="M99" s="2"/>
      <c r="N99" s="2"/>
      <c r="O99" s="2"/>
      <c r="P99" s="2">
        <f t="shared" si="16"/>
        <v>0.4</v>
      </c>
      <c r="Q99" s="2">
        <f t="shared" si="17"/>
        <v>1.2000000000000001E-3</v>
      </c>
      <c r="R99" s="10">
        <v>7.5261766261237254E-4</v>
      </c>
      <c r="S99" s="10">
        <v>1.8112289582204677E-5</v>
      </c>
      <c r="T99" s="6"/>
    </row>
    <row r="100" spans="1:20" s="7" customFormat="1" x14ac:dyDescent="0.25">
      <c r="A100" s="19">
        <v>44901</v>
      </c>
      <c r="B100" s="16" t="s">
        <v>101</v>
      </c>
      <c r="C100" s="16"/>
      <c r="D100" s="16" t="s">
        <v>102</v>
      </c>
      <c r="E100" s="17" t="s">
        <v>107</v>
      </c>
      <c r="F100" s="22" t="s">
        <v>118</v>
      </c>
      <c r="G100" s="20"/>
      <c r="H100" s="21">
        <f t="shared" si="15"/>
        <v>0</v>
      </c>
      <c r="I100" s="21">
        <f t="shared" si="13"/>
        <v>0</v>
      </c>
      <c r="J100" s="9" t="b">
        <f t="shared" si="14"/>
        <v>0</v>
      </c>
      <c r="K100" s="2"/>
      <c r="M100" s="2"/>
      <c r="N100" s="2"/>
      <c r="O100" s="2"/>
      <c r="P100" s="2">
        <f t="shared" si="16"/>
        <v>0.4</v>
      </c>
      <c r="Q100" s="2">
        <f t="shared" si="17"/>
        <v>1.2000000000000001E-3</v>
      </c>
      <c r="R100" s="10"/>
      <c r="S100" s="10"/>
      <c r="T100" s="6"/>
    </row>
    <row r="101" spans="1:20" s="7" customFormat="1" x14ac:dyDescent="0.25">
      <c r="A101" s="19">
        <v>44901</v>
      </c>
      <c r="B101" s="16" t="s">
        <v>101</v>
      </c>
      <c r="C101" s="16"/>
      <c r="D101" s="16" t="s">
        <v>102</v>
      </c>
      <c r="E101" s="17" t="s">
        <v>105</v>
      </c>
      <c r="F101" s="22" t="s">
        <v>118</v>
      </c>
      <c r="G101" s="20"/>
      <c r="H101" s="21">
        <f t="shared" si="15"/>
        <v>0</v>
      </c>
      <c r="I101" s="21">
        <f t="shared" ref="I101:I133" si="18">((((S101/13650)/0.3)*0.0001)/Q101)*1000000000</f>
        <v>0</v>
      </c>
      <c r="J101" s="9" t="b">
        <f t="shared" ref="J101:J132" si="19">H101&gt;(3*I101)</f>
        <v>0</v>
      </c>
      <c r="K101" s="2"/>
      <c r="M101" s="2"/>
      <c r="N101" s="2"/>
      <c r="O101" s="2"/>
      <c r="P101" s="2">
        <f t="shared" si="16"/>
        <v>0.4</v>
      </c>
      <c r="Q101" s="2">
        <f t="shared" si="17"/>
        <v>1.2000000000000001E-3</v>
      </c>
      <c r="R101" s="10"/>
      <c r="S101" s="10"/>
      <c r="T101" s="6"/>
    </row>
    <row r="102" spans="1:20" s="7" customFormat="1" x14ac:dyDescent="0.25">
      <c r="A102" s="19">
        <v>44901</v>
      </c>
      <c r="B102" s="16" t="s">
        <v>101</v>
      </c>
      <c r="C102" s="16"/>
      <c r="D102" s="16" t="s">
        <v>102</v>
      </c>
      <c r="E102" s="17" t="s">
        <v>112</v>
      </c>
      <c r="F102" s="22" t="s">
        <v>118</v>
      </c>
      <c r="G102" s="20"/>
      <c r="H102" s="21">
        <f t="shared" si="15"/>
        <v>0</v>
      </c>
      <c r="I102" s="21">
        <f t="shared" si="18"/>
        <v>0</v>
      </c>
      <c r="J102" s="9" t="b">
        <f t="shared" si="19"/>
        <v>0</v>
      </c>
      <c r="K102" s="2"/>
      <c r="M102" s="2"/>
      <c r="N102" s="2"/>
      <c r="O102" s="2"/>
      <c r="P102" s="2">
        <f t="shared" si="16"/>
        <v>0.4</v>
      </c>
      <c r="Q102" s="2">
        <f t="shared" si="17"/>
        <v>1.2000000000000001E-3</v>
      </c>
      <c r="R102" s="10"/>
      <c r="S102" s="10"/>
      <c r="T102" s="6"/>
    </row>
    <row r="103" spans="1:20" s="7" customFormat="1" x14ac:dyDescent="0.25">
      <c r="A103" s="19">
        <v>44901</v>
      </c>
      <c r="B103" s="16" t="s">
        <v>101</v>
      </c>
      <c r="C103" s="16"/>
      <c r="D103" s="16" t="s">
        <v>102</v>
      </c>
      <c r="E103" s="17" t="s">
        <v>109</v>
      </c>
      <c r="F103" s="22" t="s">
        <v>118</v>
      </c>
      <c r="G103" s="20"/>
      <c r="H103" s="21">
        <f t="shared" si="15"/>
        <v>0</v>
      </c>
      <c r="I103" s="21">
        <f t="shared" si="18"/>
        <v>0</v>
      </c>
      <c r="J103" s="9" t="b">
        <f t="shared" si="19"/>
        <v>0</v>
      </c>
      <c r="K103" s="2"/>
      <c r="M103" s="2"/>
      <c r="N103" s="2"/>
      <c r="O103" s="2"/>
      <c r="P103" s="2">
        <f t="shared" si="16"/>
        <v>0.4</v>
      </c>
      <c r="Q103" s="2">
        <f t="shared" si="17"/>
        <v>1.2000000000000001E-3</v>
      </c>
      <c r="R103" s="10"/>
      <c r="S103" s="10"/>
      <c r="T103" s="6"/>
    </row>
    <row r="104" spans="1:20" s="7" customFormat="1" x14ac:dyDescent="0.25">
      <c r="A104" s="19">
        <v>44901</v>
      </c>
      <c r="B104" s="16" t="s">
        <v>101</v>
      </c>
      <c r="C104" s="16"/>
      <c r="D104" s="16" t="s">
        <v>102</v>
      </c>
      <c r="E104" s="17" t="s">
        <v>111</v>
      </c>
      <c r="F104" s="22" t="s">
        <v>118</v>
      </c>
      <c r="G104" s="20"/>
      <c r="H104" s="21">
        <f t="shared" si="15"/>
        <v>0</v>
      </c>
      <c r="I104" s="21">
        <f t="shared" si="18"/>
        <v>0</v>
      </c>
      <c r="J104" s="9" t="b">
        <f t="shared" si="19"/>
        <v>0</v>
      </c>
      <c r="K104" s="2"/>
      <c r="M104" s="2"/>
      <c r="N104" s="2"/>
      <c r="O104" s="2"/>
      <c r="P104" s="2">
        <f t="shared" si="16"/>
        <v>0.4</v>
      </c>
      <c r="Q104" s="2">
        <f t="shared" si="17"/>
        <v>1.2000000000000001E-3</v>
      </c>
      <c r="R104" s="10"/>
      <c r="S104" s="10"/>
      <c r="T104" s="6"/>
    </row>
    <row r="105" spans="1:20" s="7" customFormat="1" x14ac:dyDescent="0.25">
      <c r="A105" s="19">
        <v>44901</v>
      </c>
      <c r="B105" s="16" t="s">
        <v>101</v>
      </c>
      <c r="C105" s="16"/>
      <c r="D105" s="16" t="s">
        <v>102</v>
      </c>
      <c r="E105" s="17" t="s">
        <v>103</v>
      </c>
      <c r="F105" s="22" t="s">
        <v>118</v>
      </c>
      <c r="G105" s="20"/>
      <c r="H105" s="21">
        <f t="shared" si="15"/>
        <v>0.99920644605995679</v>
      </c>
      <c r="I105" s="21">
        <f t="shared" si="18"/>
        <v>0.27785362267065872</v>
      </c>
      <c r="J105" s="9" t="b">
        <f t="shared" si="19"/>
        <v>1</v>
      </c>
      <c r="K105" s="2"/>
      <c r="M105" s="2"/>
      <c r="N105" s="2"/>
      <c r="O105" s="2"/>
      <c r="P105" s="2">
        <f t="shared" si="16"/>
        <v>0.4</v>
      </c>
      <c r="Q105" s="2">
        <f t="shared" si="17"/>
        <v>1.2000000000000001E-3</v>
      </c>
      <c r="R105" s="10">
        <v>4.9101004759386275E-5</v>
      </c>
      <c r="S105" s="10">
        <v>1.3653727018036171E-5</v>
      </c>
      <c r="T105" s="6"/>
    </row>
    <row r="106" spans="1:20" s="7" customFormat="1" x14ac:dyDescent="0.25">
      <c r="A106" s="19">
        <v>44901</v>
      </c>
      <c r="B106" s="16" t="s">
        <v>101</v>
      </c>
      <c r="C106" s="16"/>
      <c r="D106" s="16" t="s">
        <v>102</v>
      </c>
      <c r="E106" s="17" t="s">
        <v>115</v>
      </c>
      <c r="F106" s="22" t="s">
        <v>118</v>
      </c>
      <c r="G106" s="20"/>
      <c r="H106" s="21">
        <f t="shared" si="15"/>
        <v>0</v>
      </c>
      <c r="I106" s="21">
        <f t="shared" si="18"/>
        <v>0</v>
      </c>
      <c r="J106" s="9" t="b">
        <f t="shared" si="19"/>
        <v>0</v>
      </c>
      <c r="K106" s="2"/>
      <c r="M106" s="2"/>
      <c r="N106" s="2"/>
      <c r="O106" s="2"/>
      <c r="P106" s="2">
        <f t="shared" si="16"/>
        <v>0.4</v>
      </c>
      <c r="Q106" s="2">
        <f t="shared" si="17"/>
        <v>1.2000000000000001E-3</v>
      </c>
      <c r="R106" s="10"/>
      <c r="S106" s="10"/>
      <c r="T106" s="6"/>
    </row>
    <row r="107" spans="1:20" s="7" customFormat="1" x14ac:dyDescent="0.25">
      <c r="A107" s="19">
        <v>44901</v>
      </c>
      <c r="B107" s="16" t="s">
        <v>101</v>
      </c>
      <c r="C107" s="16"/>
      <c r="D107" s="16" t="s">
        <v>102</v>
      </c>
      <c r="E107" s="17" t="s">
        <v>117</v>
      </c>
      <c r="F107" s="22" t="s">
        <v>118</v>
      </c>
      <c r="G107" s="20"/>
      <c r="H107" s="21">
        <f t="shared" si="15"/>
        <v>0</v>
      </c>
      <c r="I107" s="21">
        <f t="shared" si="18"/>
        <v>0</v>
      </c>
      <c r="J107" s="9" t="b">
        <f t="shared" si="19"/>
        <v>0</v>
      </c>
      <c r="K107" s="2"/>
      <c r="M107" s="2"/>
      <c r="N107" s="2"/>
      <c r="O107" s="2"/>
      <c r="P107" s="2">
        <f t="shared" si="16"/>
        <v>0.4</v>
      </c>
      <c r="Q107" s="2">
        <f t="shared" si="17"/>
        <v>1.2000000000000001E-3</v>
      </c>
      <c r="R107" s="10"/>
      <c r="S107" s="10"/>
      <c r="T107" s="6"/>
    </row>
    <row r="108" spans="1:20" s="7" customFormat="1" x14ac:dyDescent="0.25">
      <c r="A108" s="19">
        <v>44902</v>
      </c>
      <c r="B108" s="16" t="s">
        <v>99</v>
      </c>
      <c r="C108" s="14" t="s">
        <v>203</v>
      </c>
      <c r="D108" s="16" t="s">
        <v>123</v>
      </c>
      <c r="E108" s="17">
        <v>920</v>
      </c>
      <c r="F108" s="22" t="s">
        <v>93</v>
      </c>
      <c r="G108" s="2"/>
      <c r="H108" s="9">
        <f t="shared" si="15"/>
        <v>2.6311898337281896</v>
      </c>
      <c r="I108" s="9">
        <f t="shared" si="18"/>
        <v>0.10758183324425277</v>
      </c>
      <c r="J108" s="9" t="b">
        <f t="shared" si="19"/>
        <v>1</v>
      </c>
      <c r="K108" s="2"/>
      <c r="M108" s="2"/>
      <c r="N108" s="2"/>
      <c r="O108" s="2"/>
      <c r="P108" s="2">
        <f t="shared" si="16"/>
        <v>0.4</v>
      </c>
      <c r="Q108" s="2">
        <f t="shared" si="17"/>
        <v>1.2000000000000001E-3</v>
      </c>
      <c r="R108" s="10">
        <v>1.2929666842940323E-4</v>
      </c>
      <c r="S108" s="10">
        <v>5.2865712856225813E-6</v>
      </c>
      <c r="T108" s="6"/>
    </row>
    <row r="109" spans="1:20" s="7" customFormat="1" x14ac:dyDescent="0.25">
      <c r="A109" s="19">
        <v>44902</v>
      </c>
      <c r="B109" s="16" t="s">
        <v>99</v>
      </c>
      <c r="C109" s="14" t="s">
        <v>206</v>
      </c>
      <c r="D109" s="16" t="s">
        <v>123</v>
      </c>
      <c r="E109" s="17">
        <v>921</v>
      </c>
      <c r="F109" s="22" t="s">
        <v>93</v>
      </c>
      <c r="G109" s="2"/>
      <c r="H109" s="9">
        <f t="shared" si="15"/>
        <v>2.7119011783210851</v>
      </c>
      <c r="I109" s="9">
        <f t="shared" si="18"/>
        <v>9.3357889374155734E-2</v>
      </c>
      <c r="J109" s="9" t="b">
        <f t="shared" si="19"/>
        <v>1</v>
      </c>
      <c r="K109" s="2"/>
      <c r="M109" s="2"/>
      <c r="N109" s="2"/>
      <c r="O109" s="2"/>
      <c r="P109" s="2">
        <f t="shared" si="16"/>
        <v>0.4</v>
      </c>
      <c r="Q109" s="2">
        <f t="shared" si="17"/>
        <v>1.2000000000000001E-3</v>
      </c>
      <c r="R109" s="10">
        <v>1.3326282390269814E-4</v>
      </c>
      <c r="S109" s="10">
        <v>4.5876066838460128E-6</v>
      </c>
      <c r="T109" s="6"/>
    </row>
    <row r="110" spans="1:20" s="7" customFormat="1" x14ac:dyDescent="0.25">
      <c r="A110" s="19">
        <v>44902</v>
      </c>
      <c r="B110" s="16" t="s">
        <v>99</v>
      </c>
      <c r="C110" s="14" t="s">
        <v>197</v>
      </c>
      <c r="D110" s="16" t="s">
        <v>123</v>
      </c>
      <c r="E110" s="17">
        <v>923</v>
      </c>
      <c r="F110" s="22" t="s">
        <v>93</v>
      </c>
      <c r="G110" s="2"/>
      <c r="H110" s="9">
        <f t="shared" si="15"/>
        <v>2.6085906572421487</v>
      </c>
      <c r="I110" s="9">
        <f t="shared" si="18"/>
        <v>5.3243549205691028E-2</v>
      </c>
      <c r="J110" s="9" t="b">
        <f t="shared" si="19"/>
        <v>1</v>
      </c>
      <c r="K110" s="2"/>
      <c r="M110" s="2"/>
      <c r="N110" s="2"/>
      <c r="O110" s="2"/>
      <c r="P110" s="2">
        <f t="shared" si="16"/>
        <v>0.4</v>
      </c>
      <c r="Q110" s="2">
        <f t="shared" si="17"/>
        <v>1.2000000000000001E-3</v>
      </c>
      <c r="R110" s="10">
        <v>1.2818614489687921E-4</v>
      </c>
      <c r="S110" s="10">
        <v>2.6163880079676575E-6</v>
      </c>
      <c r="T110" s="6"/>
    </row>
    <row r="111" spans="1:20" s="7" customFormat="1" x14ac:dyDescent="0.25">
      <c r="A111" s="19">
        <v>44902</v>
      </c>
      <c r="B111" s="16" t="s">
        <v>101</v>
      </c>
      <c r="C111" s="14" t="s">
        <v>207</v>
      </c>
      <c r="D111" s="16" t="s">
        <v>45</v>
      </c>
      <c r="E111" s="17">
        <v>2664</v>
      </c>
      <c r="F111" s="22" t="s">
        <v>93</v>
      </c>
      <c r="G111" s="2"/>
      <c r="H111" s="9">
        <f t="shared" si="15"/>
        <v>6.931490273637257</v>
      </c>
      <c r="I111" s="9">
        <f t="shared" si="18"/>
        <v>13.432892950658676</v>
      </c>
      <c r="J111" s="9" t="b">
        <f t="shared" si="19"/>
        <v>0</v>
      </c>
      <c r="K111" s="2"/>
      <c r="M111" s="2"/>
      <c r="N111" s="2"/>
      <c r="O111" s="2"/>
      <c r="P111" s="2">
        <f t="shared" si="16"/>
        <v>0.4</v>
      </c>
      <c r="Q111" s="2">
        <f t="shared" si="17"/>
        <v>1.2000000000000001E-3</v>
      </c>
      <c r="R111" s="10">
        <v>3.4061343204653481E-4</v>
      </c>
      <c r="S111" s="10">
        <v>6.600923595953673E-4</v>
      </c>
      <c r="T111" s="6"/>
    </row>
    <row r="112" spans="1:20" s="7" customFormat="1" x14ac:dyDescent="0.25">
      <c r="A112" s="19">
        <v>44902</v>
      </c>
      <c r="B112" s="16" t="s">
        <v>101</v>
      </c>
      <c r="C112" s="14" t="s">
        <v>203</v>
      </c>
      <c r="D112" s="16" t="s">
        <v>45</v>
      </c>
      <c r="E112" s="17">
        <v>2665</v>
      </c>
      <c r="F112" s="22" t="s">
        <v>93</v>
      </c>
      <c r="G112" s="2"/>
      <c r="H112" s="9">
        <f t="shared" si="15"/>
        <v>17.312045339544017</v>
      </c>
      <c r="I112" s="9">
        <f t="shared" si="18"/>
        <v>4.4104831194254217</v>
      </c>
      <c r="J112" s="9" t="b">
        <f t="shared" si="19"/>
        <v>1</v>
      </c>
      <c r="K112" s="2"/>
      <c r="M112" s="2"/>
      <c r="N112" s="2"/>
      <c r="O112" s="2"/>
      <c r="P112" s="2">
        <f t="shared" si="16"/>
        <v>0.4</v>
      </c>
      <c r="Q112" s="2">
        <f t="shared" si="17"/>
        <v>1.2000000000000001E-3</v>
      </c>
      <c r="R112" s="10">
        <v>8.507139079851929E-4</v>
      </c>
      <c r="S112" s="10">
        <v>2.1673114048856521E-4</v>
      </c>
      <c r="T112" s="6"/>
    </row>
    <row r="113" spans="1:20" s="7" customFormat="1" x14ac:dyDescent="0.25">
      <c r="A113" s="19">
        <v>44902</v>
      </c>
      <c r="B113" s="16" t="s">
        <v>101</v>
      </c>
      <c r="C113" s="14" t="s">
        <v>193</v>
      </c>
      <c r="D113" s="16" t="s">
        <v>45</v>
      </c>
      <c r="E113" s="17">
        <v>2670</v>
      </c>
      <c r="F113" s="22" t="s">
        <v>93</v>
      </c>
      <c r="G113" s="2"/>
      <c r="H113" s="9">
        <f t="shared" si="15"/>
        <v>12.497344596762902</v>
      </c>
      <c r="I113" s="9">
        <f t="shared" si="18"/>
        <v>3.4455916839420104</v>
      </c>
      <c r="J113" s="9" t="b">
        <f t="shared" si="19"/>
        <v>1</v>
      </c>
      <c r="K113" s="2"/>
      <c r="M113" s="2"/>
      <c r="N113" s="2"/>
      <c r="O113" s="2"/>
      <c r="P113" s="2">
        <f t="shared" si="16"/>
        <v>0.4</v>
      </c>
      <c r="Q113" s="2">
        <f t="shared" si="17"/>
        <v>1.2000000000000001E-3</v>
      </c>
      <c r="R113" s="10">
        <v>6.1411951348492894E-4</v>
      </c>
      <c r="S113" s="10">
        <v>1.693163753489104E-4</v>
      </c>
      <c r="T113" s="6"/>
    </row>
    <row r="114" spans="1:20" s="7" customFormat="1" x14ac:dyDescent="0.25">
      <c r="A114" s="19">
        <v>44902</v>
      </c>
      <c r="B114" s="16" t="s">
        <v>99</v>
      </c>
      <c r="C114" s="14" t="s">
        <v>208</v>
      </c>
      <c r="D114" s="16" t="s">
        <v>102</v>
      </c>
      <c r="E114" s="17" t="s">
        <v>136</v>
      </c>
      <c r="F114" s="22" t="s">
        <v>9</v>
      </c>
      <c r="G114" s="2"/>
      <c r="H114" s="9">
        <f t="shared" si="15"/>
        <v>9.7558492587577561</v>
      </c>
      <c r="I114" s="9">
        <f t="shared" si="18"/>
        <v>0.34257536806178296</v>
      </c>
      <c r="J114" s="9" t="b">
        <f t="shared" si="19"/>
        <v>1</v>
      </c>
      <c r="K114" s="2"/>
      <c r="M114" s="2"/>
      <c r="N114" s="2"/>
      <c r="O114" s="2"/>
      <c r="P114" s="2">
        <f t="shared" si="16"/>
        <v>0.4</v>
      </c>
      <c r="Q114" s="2">
        <f t="shared" si="17"/>
        <v>1.2000000000000001E-3</v>
      </c>
      <c r="R114" s="10">
        <v>4.7940243257535615E-4</v>
      </c>
      <c r="S114" s="10">
        <v>1.6834153586556015E-5</v>
      </c>
      <c r="T114" s="6"/>
    </row>
    <row r="115" spans="1:20" s="7" customFormat="1" x14ac:dyDescent="0.25">
      <c r="A115" s="19">
        <v>44903</v>
      </c>
      <c r="B115" s="16" t="s">
        <v>99</v>
      </c>
      <c r="C115" s="14" t="s">
        <v>211</v>
      </c>
      <c r="D115" s="16" t="s">
        <v>123</v>
      </c>
      <c r="E115" s="17">
        <v>925</v>
      </c>
      <c r="F115" s="22" t="s">
        <v>93</v>
      </c>
      <c r="G115" s="2"/>
      <c r="H115" s="9">
        <f t="shared" si="15"/>
        <v>-0.21146372283334558</v>
      </c>
      <c r="I115" s="9">
        <f t="shared" si="18"/>
        <v>0.16730327757756538</v>
      </c>
      <c r="J115" s="9" t="b">
        <f t="shared" si="19"/>
        <v>0</v>
      </c>
      <c r="K115" s="2"/>
      <c r="M115" s="2"/>
      <c r="N115" s="2"/>
      <c r="O115" s="2"/>
      <c r="P115" s="2">
        <f t="shared" si="16"/>
        <v>0.4</v>
      </c>
      <c r="Q115" s="2">
        <f t="shared" si="17"/>
        <v>1.2000000000000001E-3</v>
      </c>
      <c r="R115" s="10">
        <v>-1.0391327340030603E-5</v>
      </c>
      <c r="S115" s="10">
        <v>8.2212830601615626E-6</v>
      </c>
      <c r="T115" s="6"/>
    </row>
    <row r="116" spans="1:20" s="7" customFormat="1" x14ac:dyDescent="0.25">
      <c r="A116" s="19">
        <v>44903</v>
      </c>
      <c r="B116" s="16" t="s">
        <v>99</v>
      </c>
      <c r="C116" s="14" t="s">
        <v>207</v>
      </c>
      <c r="D116" s="16" t="s">
        <v>102</v>
      </c>
      <c r="E116" s="17" t="s">
        <v>164</v>
      </c>
      <c r="F116" s="22" t="s">
        <v>171</v>
      </c>
      <c r="G116" s="2"/>
      <c r="H116" s="9">
        <f t="shared" si="15"/>
        <v>23.609144444681181</v>
      </c>
      <c r="I116" s="9">
        <f t="shared" si="18"/>
        <v>1.8341380346005782</v>
      </c>
      <c r="J116" s="9" t="b">
        <f t="shared" si="19"/>
        <v>1</v>
      </c>
      <c r="K116" s="2"/>
      <c r="M116" s="2"/>
      <c r="N116" s="2"/>
      <c r="O116" s="2"/>
      <c r="P116" s="2">
        <f t="shared" si="16"/>
        <v>0.4</v>
      </c>
      <c r="Q116" s="2">
        <f t="shared" si="17"/>
        <v>1.2000000000000001E-3</v>
      </c>
      <c r="R116" s="10">
        <v>1.1601533580116333E-3</v>
      </c>
      <c r="S116" s="10">
        <v>9.0129543020272401E-5</v>
      </c>
      <c r="T116" s="6"/>
    </row>
    <row r="117" spans="1:20" s="7" customFormat="1" x14ac:dyDescent="0.25">
      <c r="A117" s="19">
        <v>44903</v>
      </c>
      <c r="B117" s="16" t="s">
        <v>99</v>
      </c>
      <c r="C117" s="14" t="s">
        <v>193</v>
      </c>
      <c r="D117" s="16" t="s">
        <v>102</v>
      </c>
      <c r="E117" s="17" t="s">
        <v>151</v>
      </c>
      <c r="F117" s="22" t="s">
        <v>170</v>
      </c>
      <c r="G117" s="2"/>
      <c r="H117" s="9">
        <f t="shared" si="15"/>
        <v>-1.531901320373021</v>
      </c>
      <c r="I117" s="9">
        <f t="shared" si="18"/>
        <v>9.9343051891242901E-2</v>
      </c>
      <c r="J117" s="9" t="b">
        <f t="shared" si="19"/>
        <v>0</v>
      </c>
      <c r="K117" s="2"/>
      <c r="M117" s="2"/>
      <c r="N117" s="2"/>
      <c r="O117" s="2"/>
      <c r="P117" s="2">
        <f t="shared" si="16"/>
        <v>0.4</v>
      </c>
      <c r="Q117" s="2">
        <f t="shared" si="17"/>
        <v>1.2000000000000001E-3</v>
      </c>
      <c r="R117" s="10">
        <v>-7.527763088313026E-5</v>
      </c>
      <c r="S117" s="10">
        <v>4.8817175699356765E-6</v>
      </c>
      <c r="T117" s="6"/>
    </row>
    <row r="118" spans="1:20" s="7" customFormat="1" x14ac:dyDescent="0.25">
      <c r="A118" s="19">
        <v>44904</v>
      </c>
      <c r="B118" s="16" t="s">
        <v>99</v>
      </c>
      <c r="C118" s="16" t="s">
        <v>213</v>
      </c>
      <c r="D118" s="16" t="s">
        <v>45</v>
      </c>
      <c r="E118" s="17">
        <v>2998</v>
      </c>
      <c r="F118" s="17" t="s">
        <v>48</v>
      </c>
      <c r="G118" s="2"/>
      <c r="H118" s="9">
        <f t="shared" si="15"/>
        <v>0.86630176529699809</v>
      </c>
      <c r="I118" s="9">
        <f t="shared" si="18"/>
        <v>7.4539515294692965E-2</v>
      </c>
      <c r="J118" s="9" t="b">
        <f t="shared" si="19"/>
        <v>1</v>
      </c>
      <c r="K118" s="2"/>
      <c r="M118" s="2"/>
      <c r="N118" s="2"/>
      <c r="O118" s="2"/>
      <c r="P118" s="2">
        <f t="shared" si="16"/>
        <v>0.4</v>
      </c>
      <c r="Q118" s="2">
        <f t="shared" si="17"/>
        <v>1.2000000000000001E-3</v>
      </c>
      <c r="R118" s="10">
        <v>4.2570068746694488E-5</v>
      </c>
      <c r="S118" s="10">
        <v>3.6628717815812117E-6</v>
      </c>
      <c r="T118" s="6"/>
    </row>
    <row r="119" spans="1:20" s="7" customFormat="1" x14ac:dyDescent="0.25">
      <c r="A119" s="19">
        <v>44904</v>
      </c>
      <c r="B119" s="16" t="s">
        <v>99</v>
      </c>
      <c r="C119" s="16" t="s">
        <v>207</v>
      </c>
      <c r="D119" s="16" t="s">
        <v>45</v>
      </c>
      <c r="E119" s="17">
        <v>3000</v>
      </c>
      <c r="F119" s="17" t="s">
        <v>48</v>
      </c>
      <c r="G119" s="2"/>
      <c r="H119" s="9">
        <f t="shared" si="15"/>
        <v>-5.1655260539456599E-2</v>
      </c>
      <c r="I119" s="9">
        <f t="shared" si="18"/>
        <v>8.052276742285118E-2</v>
      </c>
      <c r="J119" s="9" t="b">
        <f t="shared" si="19"/>
        <v>0</v>
      </c>
      <c r="K119" s="2"/>
      <c r="M119" s="2"/>
      <c r="N119" s="2"/>
      <c r="O119" s="2"/>
      <c r="P119" s="2">
        <f t="shared" si="16"/>
        <v>0.4</v>
      </c>
      <c r="Q119" s="2">
        <f t="shared" si="17"/>
        <v>1.2000000000000001E-3</v>
      </c>
      <c r="R119" s="10">
        <v>-2.5383395029088971E-6</v>
      </c>
      <c r="S119" s="10">
        <v>3.9568887911589066E-6</v>
      </c>
      <c r="T119" s="6"/>
    </row>
    <row r="120" spans="1:20" s="7" customFormat="1" x14ac:dyDescent="0.25">
      <c r="A120" s="19">
        <v>44904</v>
      </c>
      <c r="B120" s="16" t="s">
        <v>99</v>
      </c>
      <c r="C120" s="16" t="s">
        <v>208</v>
      </c>
      <c r="D120" s="16" t="s">
        <v>45</v>
      </c>
      <c r="E120" s="17" t="s">
        <v>119</v>
      </c>
      <c r="F120" s="17" t="s">
        <v>47</v>
      </c>
      <c r="G120" s="2"/>
      <c r="H120" s="9">
        <f t="shared" si="15"/>
        <v>0.68335605088645701</v>
      </c>
      <c r="I120" s="9">
        <f t="shared" si="18"/>
        <v>0.16783580370454632</v>
      </c>
      <c r="J120" s="9" t="b">
        <f t="shared" si="19"/>
        <v>1</v>
      </c>
      <c r="K120" s="2"/>
      <c r="M120" s="2"/>
      <c r="N120" s="2"/>
      <c r="O120" s="2"/>
      <c r="P120" s="2">
        <f t="shared" si="16"/>
        <v>0.4</v>
      </c>
      <c r="Q120" s="2">
        <f t="shared" si="17"/>
        <v>1.2000000000000001E-3</v>
      </c>
      <c r="R120" s="10">
        <v>3.3580116340560497E-5</v>
      </c>
      <c r="S120" s="10">
        <v>8.2474513940414054E-6</v>
      </c>
      <c r="T120" s="6"/>
    </row>
    <row r="121" spans="1:20" s="7" customFormat="1" x14ac:dyDescent="0.25">
      <c r="A121" s="19">
        <v>44904</v>
      </c>
      <c r="B121" s="16" t="s">
        <v>99</v>
      </c>
      <c r="C121" s="16" t="s">
        <v>214</v>
      </c>
      <c r="D121" s="16" t="s">
        <v>45</v>
      </c>
      <c r="E121" s="17" t="s">
        <v>121</v>
      </c>
      <c r="F121" s="17" t="s">
        <v>47</v>
      </c>
      <c r="G121" s="2"/>
      <c r="H121" s="9">
        <f t="shared" si="15"/>
        <v>152.61008650749523</v>
      </c>
      <c r="I121" s="9">
        <f t="shared" si="18"/>
        <v>12.976890614969173</v>
      </c>
      <c r="J121" s="9" t="b">
        <f t="shared" si="19"/>
        <v>1</v>
      </c>
      <c r="K121" s="2"/>
      <c r="M121" s="2"/>
      <c r="N121" s="2"/>
      <c r="O121" s="2"/>
      <c r="P121" s="2">
        <f t="shared" si="16"/>
        <v>0.4</v>
      </c>
      <c r="Q121" s="2">
        <f t="shared" si="17"/>
        <v>1.2000000000000001E-3</v>
      </c>
      <c r="R121" s="10">
        <v>7.4992596509783158E-3</v>
      </c>
      <c r="S121" s="10">
        <v>6.376844048195852E-4</v>
      </c>
      <c r="T121" s="6"/>
    </row>
    <row r="122" spans="1:20" s="7" customFormat="1" x14ac:dyDescent="0.25">
      <c r="A122" s="19">
        <v>44904</v>
      </c>
      <c r="B122" s="16" t="s">
        <v>101</v>
      </c>
      <c r="C122" s="14" t="s">
        <v>198</v>
      </c>
      <c r="D122" s="16" t="s">
        <v>102</v>
      </c>
      <c r="E122" s="17" t="s">
        <v>175</v>
      </c>
      <c r="F122" s="22" t="s">
        <v>171</v>
      </c>
      <c r="G122" s="2"/>
      <c r="H122" s="9">
        <f t="shared" si="15"/>
        <v>0.46328311796316829</v>
      </c>
      <c r="I122" s="9">
        <f t="shared" si="18"/>
        <v>8.839705794675802E-2</v>
      </c>
      <c r="J122" s="9" t="b">
        <f t="shared" si="19"/>
        <v>1</v>
      </c>
      <c r="K122" s="2"/>
      <c r="M122" s="2"/>
      <c r="N122" s="2"/>
      <c r="O122" s="2"/>
      <c r="P122" s="2">
        <f t="shared" si="16"/>
        <v>0.4</v>
      </c>
      <c r="Q122" s="2">
        <f t="shared" si="17"/>
        <v>1.2000000000000001E-3</v>
      </c>
      <c r="R122" s="10">
        <v>2.2765732416710092E-5</v>
      </c>
      <c r="S122" s="10">
        <v>4.3438314275036886E-6</v>
      </c>
      <c r="T122" s="6"/>
    </row>
    <row r="123" spans="1:20" s="7" customFormat="1" x14ac:dyDescent="0.25">
      <c r="A123" s="19">
        <v>44904</v>
      </c>
      <c r="B123" s="16" t="s">
        <v>101</v>
      </c>
      <c r="C123" s="14" t="s">
        <v>209</v>
      </c>
      <c r="D123" s="16" t="s">
        <v>102</v>
      </c>
      <c r="E123" s="17" t="s">
        <v>183</v>
      </c>
      <c r="F123" s="22" t="s">
        <v>171</v>
      </c>
      <c r="G123" s="2"/>
      <c r="H123" s="9">
        <f t="shared" si="15"/>
        <v>-0.93194699223256283</v>
      </c>
      <c r="I123" s="9">
        <f t="shared" si="18"/>
        <v>0.18357599580165981</v>
      </c>
      <c r="J123" s="9" t="b">
        <f t="shared" si="19"/>
        <v>0</v>
      </c>
      <c r="K123" s="2"/>
      <c r="M123" s="2"/>
      <c r="N123" s="2"/>
      <c r="O123" s="2"/>
      <c r="P123" s="2">
        <f t="shared" si="16"/>
        <v>0.4</v>
      </c>
      <c r="Q123" s="2">
        <f t="shared" si="17"/>
        <v>1.2000000000000001E-3</v>
      </c>
      <c r="R123" s="10">
        <v>-4.5795875198308138E-5</v>
      </c>
      <c r="S123" s="10">
        <v>9.0209244336935636E-6</v>
      </c>
      <c r="T123" s="6"/>
    </row>
    <row r="124" spans="1:20" s="7" customFormat="1" x14ac:dyDescent="0.25">
      <c r="A124" s="19">
        <v>44904</v>
      </c>
      <c r="B124" s="16" t="s">
        <v>101</v>
      </c>
      <c r="C124" s="16" t="s">
        <v>214</v>
      </c>
      <c r="D124" s="16" t="s">
        <v>123</v>
      </c>
      <c r="E124" s="17" t="s">
        <v>188</v>
      </c>
      <c r="F124" s="22" t="s">
        <v>138</v>
      </c>
      <c r="G124" s="20"/>
      <c r="H124" s="21">
        <f t="shared" si="15"/>
        <v>-6.1980931891032034</v>
      </c>
      <c r="I124" s="21">
        <f t="shared" si="18"/>
        <v>0.18833349292879975</v>
      </c>
      <c r="J124" s="9" t="b">
        <f t="shared" si="19"/>
        <v>0</v>
      </c>
      <c r="K124" s="2"/>
      <c r="M124" s="2"/>
      <c r="N124" s="2"/>
      <c r="O124" s="2"/>
      <c r="P124" s="2">
        <f t="shared" si="16"/>
        <v>0.4</v>
      </c>
      <c r="Q124" s="2">
        <f t="shared" si="17"/>
        <v>1.2000000000000001E-3</v>
      </c>
      <c r="R124" s="10">
        <v>-3.0457429931253141E-4</v>
      </c>
      <c r="S124" s="10">
        <v>9.25470784252122E-6</v>
      </c>
      <c r="T124" s="6"/>
    </row>
    <row r="125" spans="1:20" s="7" customFormat="1" x14ac:dyDescent="0.25">
      <c r="A125" s="19">
        <v>44904</v>
      </c>
      <c r="B125" s="16" t="s">
        <v>101</v>
      </c>
      <c r="C125" s="16" t="s">
        <v>211</v>
      </c>
      <c r="D125" s="16" t="s">
        <v>123</v>
      </c>
      <c r="E125" s="17" t="s">
        <v>185</v>
      </c>
      <c r="F125" s="22" t="s">
        <v>138</v>
      </c>
      <c r="G125" s="20"/>
      <c r="H125" s="21">
        <f t="shared" si="15"/>
        <v>0.26258090774222048</v>
      </c>
      <c r="I125" s="21">
        <f t="shared" si="18"/>
        <v>0.13569346050683015</v>
      </c>
      <c r="J125" s="9" t="b">
        <f t="shared" si="19"/>
        <v>0</v>
      </c>
      <c r="K125" s="2"/>
      <c r="M125" s="2"/>
      <c r="N125" s="2"/>
      <c r="O125" s="2"/>
      <c r="P125" s="2">
        <f t="shared" si="16"/>
        <v>0.4</v>
      </c>
      <c r="Q125" s="2">
        <f t="shared" si="17"/>
        <v>1.2000000000000001E-3</v>
      </c>
      <c r="R125" s="10">
        <v>1.2903225806452717E-5</v>
      </c>
      <c r="S125" s="10">
        <v>6.6679766493056356E-6</v>
      </c>
      <c r="T125" s="6"/>
    </row>
    <row r="126" spans="1:20" s="7" customFormat="1" x14ac:dyDescent="0.25">
      <c r="A126" s="19">
        <v>44907</v>
      </c>
      <c r="B126" s="16" t="s">
        <v>101</v>
      </c>
      <c r="C126" s="16" t="s">
        <v>211</v>
      </c>
      <c r="D126" s="16" t="s">
        <v>45</v>
      </c>
      <c r="E126" s="17">
        <v>2998</v>
      </c>
      <c r="F126" s="17" t="s">
        <v>48</v>
      </c>
      <c r="G126" s="2"/>
      <c r="H126" s="9">
        <f t="shared" si="15"/>
        <v>-24.093950587869141</v>
      </c>
      <c r="I126" s="9">
        <f t="shared" si="18"/>
        <v>2.4514318894066749</v>
      </c>
      <c r="J126" s="9" t="b">
        <f t="shared" si="19"/>
        <v>0</v>
      </c>
      <c r="K126" s="2"/>
      <c r="M126" s="2"/>
      <c r="N126" s="2"/>
      <c r="O126" s="2"/>
      <c r="P126" s="2">
        <f t="shared" si="16"/>
        <v>0.4</v>
      </c>
      <c r="Q126" s="2">
        <f t="shared" si="17"/>
        <v>1.2000000000000001E-3</v>
      </c>
      <c r="R126" s="10">
        <v>-1.1839767318878897E-3</v>
      </c>
      <c r="S126" s="10">
        <v>1.20463363045444E-4</v>
      </c>
      <c r="T126" s="6"/>
    </row>
    <row r="127" spans="1:20" s="7" customFormat="1" x14ac:dyDescent="0.25">
      <c r="A127" s="19">
        <v>44907</v>
      </c>
      <c r="B127" s="16" t="s">
        <v>101</v>
      </c>
      <c r="C127" s="16" t="s">
        <v>205</v>
      </c>
      <c r="D127" s="16" t="s">
        <v>45</v>
      </c>
      <c r="E127" s="17">
        <v>3000</v>
      </c>
      <c r="F127" s="22" t="s">
        <v>48</v>
      </c>
      <c r="G127" s="2"/>
      <c r="H127" s="9">
        <f t="shared" si="15"/>
        <v>-4.617765061974489</v>
      </c>
      <c r="I127" s="9">
        <f t="shared" si="18"/>
        <v>0.88204866358611522</v>
      </c>
      <c r="J127" s="9" t="b">
        <f t="shared" si="19"/>
        <v>0</v>
      </c>
      <c r="K127" s="2"/>
      <c r="M127" s="2"/>
      <c r="N127" s="2"/>
      <c r="O127" s="2"/>
      <c r="P127" s="2">
        <f t="shared" si="16"/>
        <v>0.4</v>
      </c>
      <c r="Q127" s="2">
        <f t="shared" si="17"/>
        <v>1.2000000000000001E-3</v>
      </c>
      <c r="R127" s="10">
        <v>-2.2691697514542637E-4</v>
      </c>
      <c r="S127" s="10">
        <v>4.3343871328621703E-5</v>
      </c>
      <c r="T127" s="6"/>
    </row>
    <row r="128" spans="1:20" s="7" customFormat="1" x14ac:dyDescent="0.25">
      <c r="A128" s="19">
        <v>44907</v>
      </c>
      <c r="B128" s="16" t="s">
        <v>101</v>
      </c>
      <c r="C128" s="16" t="s">
        <v>208</v>
      </c>
      <c r="D128" s="16" t="s">
        <v>45</v>
      </c>
      <c r="E128" s="17" t="s">
        <v>119</v>
      </c>
      <c r="F128" s="22" t="s">
        <v>47</v>
      </c>
      <c r="G128" s="2"/>
      <c r="H128" s="9">
        <f t="shared" si="15"/>
        <v>-8.9438931321532955</v>
      </c>
      <c r="I128" s="9">
        <f t="shared" si="18"/>
        <v>0.12594461346572877</v>
      </c>
      <c r="J128" s="9" t="b">
        <f t="shared" si="19"/>
        <v>0</v>
      </c>
      <c r="K128" s="2"/>
      <c r="M128" s="2"/>
      <c r="N128" s="2"/>
      <c r="O128" s="2"/>
      <c r="P128" s="2">
        <f t="shared" si="16"/>
        <v>0.4</v>
      </c>
      <c r="Q128" s="2">
        <f t="shared" si="17"/>
        <v>1.2000000000000001E-3</v>
      </c>
      <c r="R128" s="10">
        <v>-4.3950290851401292E-4</v>
      </c>
      <c r="S128" s="10">
        <v>6.1889183057059121E-6</v>
      </c>
      <c r="T128" s="6"/>
    </row>
    <row r="129" spans="1:20" s="7" customFormat="1" x14ac:dyDescent="0.25">
      <c r="A129" s="19">
        <v>44907</v>
      </c>
      <c r="B129" s="16" t="s">
        <v>99</v>
      </c>
      <c r="C129" s="16" t="s">
        <v>199</v>
      </c>
      <c r="D129" s="16" t="s">
        <v>45</v>
      </c>
      <c r="E129" s="17" t="s">
        <v>119</v>
      </c>
      <c r="F129" s="22" t="s">
        <v>47</v>
      </c>
      <c r="G129" s="2"/>
      <c r="H129" s="9">
        <f t="shared" si="15"/>
        <v>-26.163389463230789</v>
      </c>
      <c r="I129" s="9">
        <f t="shared" si="18"/>
        <v>1.8686462160271391</v>
      </c>
      <c r="J129" s="9" t="b">
        <f t="shared" si="19"/>
        <v>0</v>
      </c>
      <c r="K129" s="2"/>
      <c r="M129" s="2"/>
      <c r="N129" s="2"/>
      <c r="O129" s="2"/>
      <c r="P129" s="2">
        <f t="shared" si="16"/>
        <v>0.4</v>
      </c>
      <c r="Q129" s="2">
        <f t="shared" si="17"/>
        <v>1.2000000000000001E-3</v>
      </c>
      <c r="R129" s="10">
        <v>-1.2856689582231612E-3</v>
      </c>
      <c r="S129" s="10">
        <v>9.1825275055573637E-5</v>
      </c>
      <c r="T129" s="6"/>
    </row>
    <row r="130" spans="1:20" s="7" customFormat="1" x14ac:dyDescent="0.25">
      <c r="A130" s="19">
        <v>44907</v>
      </c>
      <c r="B130" s="16" t="s">
        <v>101</v>
      </c>
      <c r="C130" s="16" t="s">
        <v>210</v>
      </c>
      <c r="D130" s="16" t="s">
        <v>102</v>
      </c>
      <c r="E130" s="17" t="s">
        <v>164</v>
      </c>
      <c r="F130" s="22" t="s">
        <v>171</v>
      </c>
      <c r="G130" s="2"/>
      <c r="H130" s="9">
        <f t="shared" ref="H130:H154" si="20">((((R130/13650)/0.3)*0.0001)/Q130)*1000000000</f>
        <v>-46.39234279636176</v>
      </c>
      <c r="I130" s="9">
        <f t="shared" si="18"/>
        <v>4.3543173116235385</v>
      </c>
      <c r="J130" s="9" t="b">
        <f t="shared" si="19"/>
        <v>0</v>
      </c>
      <c r="K130" s="2"/>
      <c r="M130" s="2"/>
      <c r="N130" s="2"/>
      <c r="O130" s="2"/>
      <c r="P130" s="2">
        <f t="shared" ref="P130:P154" si="21">0.8/2</f>
        <v>0.4</v>
      </c>
      <c r="Q130" s="2">
        <f t="shared" ref="Q130:Q154" si="22">P130*0.003</f>
        <v>1.2000000000000001E-3</v>
      </c>
      <c r="R130" s="10">
        <v>-2.2797197250132169E-3</v>
      </c>
      <c r="S130" s="10">
        <v>2.1397115269318067E-4</v>
      </c>
      <c r="T130" s="6"/>
    </row>
    <row r="131" spans="1:20" s="7" customFormat="1" x14ac:dyDescent="0.25">
      <c r="A131" s="19">
        <v>44907</v>
      </c>
      <c r="B131" s="16" t="s">
        <v>99</v>
      </c>
      <c r="C131" s="16" t="s">
        <v>196</v>
      </c>
      <c r="D131" s="16" t="s">
        <v>102</v>
      </c>
      <c r="E131" s="17" t="s">
        <v>164</v>
      </c>
      <c r="F131" s="22" t="s">
        <v>171</v>
      </c>
      <c r="G131" s="2"/>
      <c r="H131" s="9">
        <f t="shared" si="20"/>
        <v>41.462493868628179</v>
      </c>
      <c r="I131" s="9">
        <f t="shared" si="18"/>
        <v>6.7213879800860123</v>
      </c>
      <c r="J131" s="9" t="b">
        <f t="shared" si="19"/>
        <v>1</v>
      </c>
      <c r="K131" s="2"/>
      <c r="M131" s="2"/>
      <c r="N131" s="2"/>
      <c r="O131" s="2"/>
      <c r="P131" s="2">
        <f t="shared" si="21"/>
        <v>0.4</v>
      </c>
      <c r="Q131" s="2">
        <f t="shared" si="22"/>
        <v>1.2000000000000001E-3</v>
      </c>
      <c r="R131" s="10">
        <v>2.0374669487043888E-3</v>
      </c>
      <c r="S131" s="10">
        <v>3.3028900534142668E-4</v>
      </c>
      <c r="T131" s="6"/>
    </row>
    <row r="132" spans="1:20" s="7" customFormat="1" x14ac:dyDescent="0.25">
      <c r="A132" s="19">
        <v>44907</v>
      </c>
      <c r="B132" s="16" t="s">
        <v>101</v>
      </c>
      <c r="C132" s="16" t="s">
        <v>207</v>
      </c>
      <c r="D132" s="16" t="s">
        <v>102</v>
      </c>
      <c r="E132" s="17" t="s">
        <v>151</v>
      </c>
      <c r="F132" s="22" t="s">
        <v>170</v>
      </c>
      <c r="G132" s="2"/>
      <c r="H132" s="9">
        <f t="shared" si="20"/>
        <v>-1.806857967619433</v>
      </c>
      <c r="I132" s="9">
        <f t="shared" si="18"/>
        <v>0.62190336057139217</v>
      </c>
      <c r="J132" s="9" t="b">
        <f t="shared" si="19"/>
        <v>0</v>
      </c>
      <c r="K132" s="2"/>
      <c r="M132" s="2"/>
      <c r="N132" s="2"/>
      <c r="O132" s="2"/>
      <c r="P132" s="2">
        <f t="shared" si="21"/>
        <v>0.4</v>
      </c>
      <c r="Q132" s="2">
        <f t="shared" si="22"/>
        <v>1.2000000000000001E-3</v>
      </c>
      <c r="R132" s="10">
        <v>-8.8789000528818925E-5</v>
      </c>
      <c r="S132" s="10">
        <v>3.0560331138478209E-5</v>
      </c>
      <c r="T132" s="6"/>
    </row>
    <row r="133" spans="1:20" s="7" customFormat="1" x14ac:dyDescent="0.25">
      <c r="A133" s="19">
        <v>44907</v>
      </c>
      <c r="B133" s="16" t="s">
        <v>99</v>
      </c>
      <c r="C133" s="16" t="s">
        <v>194</v>
      </c>
      <c r="D133" s="16" t="s">
        <v>102</v>
      </c>
      <c r="E133" s="17" t="s">
        <v>151</v>
      </c>
      <c r="F133" s="22" t="s">
        <v>170</v>
      </c>
      <c r="G133" s="2"/>
      <c r="H133" s="9">
        <f t="shared" si="20"/>
        <v>-18.468369869744759</v>
      </c>
      <c r="I133" s="9">
        <f t="shared" si="18"/>
        <v>3.2726149233197903</v>
      </c>
      <c r="J133" s="9" t="b">
        <f t="shared" ref="J133" si="23">H133&gt;(3*I133)</f>
        <v>0</v>
      </c>
      <c r="K133" s="2"/>
      <c r="M133" s="2"/>
      <c r="N133" s="2"/>
      <c r="O133" s="2"/>
      <c r="P133" s="2">
        <f t="shared" si="21"/>
        <v>0.4</v>
      </c>
      <c r="Q133" s="2">
        <f t="shared" si="22"/>
        <v>1.2000000000000001E-3</v>
      </c>
      <c r="R133" s="10">
        <v>-9.075356953992576E-4</v>
      </c>
      <c r="S133" s="10">
        <v>1.608162973319345E-4</v>
      </c>
      <c r="T133" s="6"/>
    </row>
    <row r="134" spans="1:20" s="7" customFormat="1" x14ac:dyDescent="0.25">
      <c r="A134" s="28" t="s">
        <v>8</v>
      </c>
      <c r="B134" s="28"/>
      <c r="C134" s="28"/>
      <c r="D134" s="28"/>
      <c r="E134" s="17" t="s">
        <v>12</v>
      </c>
      <c r="F134" s="17"/>
      <c r="G134" s="20" t="s">
        <v>10</v>
      </c>
      <c r="H134" s="9">
        <f t="shared" si="20"/>
        <v>28.49823414339545</v>
      </c>
      <c r="I134" s="9"/>
      <c r="J134" s="9"/>
      <c r="K134" s="2" t="s">
        <v>11</v>
      </c>
      <c r="M134" s="2">
        <v>2022</v>
      </c>
      <c r="N134" s="2">
        <v>15.1</v>
      </c>
      <c r="O134" s="2">
        <v>25.5</v>
      </c>
      <c r="P134" s="2">
        <f t="shared" si="21"/>
        <v>0.4</v>
      </c>
      <c r="Q134" s="2">
        <f t="shared" si="22"/>
        <v>1.2000000000000001E-3</v>
      </c>
      <c r="R134" s="10">
        <v>1.4004032258064525E-3</v>
      </c>
      <c r="S134" s="10"/>
    </row>
    <row r="135" spans="1:20" s="7" customFormat="1" x14ac:dyDescent="0.25">
      <c r="A135" s="28" t="s">
        <v>8</v>
      </c>
      <c r="B135" s="28"/>
      <c r="C135" s="28"/>
      <c r="D135" s="28"/>
      <c r="E135" s="17" t="s">
        <v>13</v>
      </c>
      <c r="F135" s="20" t="s">
        <v>9</v>
      </c>
      <c r="G135" s="20" t="s">
        <v>10</v>
      </c>
      <c r="H135" s="9">
        <f t="shared" si="20"/>
        <v>40.968092043360791</v>
      </c>
      <c r="I135" s="9"/>
      <c r="J135" s="9"/>
      <c r="K135" s="2" t="s">
        <v>11</v>
      </c>
      <c r="M135" s="2">
        <v>2022</v>
      </c>
      <c r="N135" s="2">
        <v>15.1</v>
      </c>
      <c r="O135" s="2">
        <v>25.5</v>
      </c>
      <c r="P135" s="2">
        <f t="shared" si="21"/>
        <v>0.4</v>
      </c>
      <c r="Q135" s="2">
        <f t="shared" si="22"/>
        <v>1.2000000000000001E-3</v>
      </c>
      <c r="R135" s="10">
        <v>2.0131720430107496E-3</v>
      </c>
      <c r="S135" s="10"/>
    </row>
    <row r="136" spans="1:20" s="7" customFormat="1" x14ac:dyDescent="0.25">
      <c r="A136" s="28" t="s">
        <v>8</v>
      </c>
      <c r="B136" s="28"/>
      <c r="C136" s="28"/>
      <c r="D136" s="28"/>
      <c r="E136" s="17" t="s">
        <v>14</v>
      </c>
      <c r="F136" s="20" t="s">
        <v>9</v>
      </c>
      <c r="G136" s="20" t="s">
        <v>10</v>
      </c>
      <c r="H136" s="9">
        <f t="shared" si="20"/>
        <v>80.409932560470153</v>
      </c>
      <c r="I136" s="9"/>
      <c r="J136" s="9"/>
      <c r="K136" s="2" t="s">
        <v>11</v>
      </c>
      <c r="M136" s="2">
        <v>2022</v>
      </c>
      <c r="N136" s="2">
        <v>15.1</v>
      </c>
      <c r="O136" s="2">
        <v>25.5</v>
      </c>
      <c r="P136" s="2">
        <f t="shared" si="21"/>
        <v>0.4</v>
      </c>
      <c r="Q136" s="2">
        <f t="shared" si="22"/>
        <v>1.2000000000000001E-3</v>
      </c>
      <c r="R136" s="10">
        <v>3.951344086021504E-3</v>
      </c>
      <c r="S136" s="10"/>
      <c r="T136" s="7" t="s">
        <v>15</v>
      </c>
    </row>
    <row r="137" spans="1:20" s="7" customFormat="1" x14ac:dyDescent="0.25">
      <c r="A137" s="28" t="s">
        <v>8</v>
      </c>
      <c r="B137" s="28"/>
      <c r="C137" s="28"/>
      <c r="D137" s="28"/>
      <c r="E137" s="17" t="s">
        <v>16</v>
      </c>
      <c r="F137" s="20" t="s">
        <v>9</v>
      </c>
      <c r="G137" s="20" t="s">
        <v>10</v>
      </c>
      <c r="H137" s="9">
        <f t="shared" si="20"/>
        <v>19.611511546995487</v>
      </c>
      <c r="I137" s="9"/>
      <c r="J137" s="9"/>
      <c r="K137" s="2" t="s">
        <v>11</v>
      </c>
      <c r="M137" s="2">
        <v>2022</v>
      </c>
      <c r="N137" s="2">
        <v>15.1</v>
      </c>
      <c r="O137" s="2">
        <v>25.5</v>
      </c>
      <c r="P137" s="2">
        <f t="shared" si="21"/>
        <v>0.4</v>
      </c>
      <c r="Q137" s="2">
        <f t="shared" si="22"/>
        <v>1.2000000000000001E-3</v>
      </c>
      <c r="R137" s="10">
        <v>9.6370967741935833E-4</v>
      </c>
      <c r="S137" s="10"/>
      <c r="T137" s="7" t="s">
        <v>15</v>
      </c>
    </row>
    <row r="138" spans="1:20" s="7" customFormat="1" x14ac:dyDescent="0.25">
      <c r="A138" s="28" t="s">
        <v>8</v>
      </c>
      <c r="B138" s="28"/>
      <c r="C138" s="28"/>
      <c r="D138" s="28"/>
      <c r="E138" s="17" t="s">
        <v>17</v>
      </c>
      <c r="F138" s="20" t="s">
        <v>9</v>
      </c>
      <c r="G138" s="20" t="s">
        <v>10</v>
      </c>
      <c r="H138" s="9">
        <f t="shared" si="20"/>
        <v>13.903112021391479</v>
      </c>
      <c r="I138" s="9"/>
      <c r="J138" s="9"/>
      <c r="K138" s="2" t="s">
        <v>11</v>
      </c>
      <c r="M138" s="2">
        <v>2022</v>
      </c>
      <c r="N138" s="2">
        <v>15.1</v>
      </c>
      <c r="O138" s="2">
        <v>25.5</v>
      </c>
      <c r="P138" s="2">
        <f t="shared" si="21"/>
        <v>0.4</v>
      </c>
      <c r="Q138" s="2">
        <f t="shared" si="22"/>
        <v>1.2000000000000001E-3</v>
      </c>
      <c r="R138" s="10">
        <v>6.8319892473117736E-4</v>
      </c>
      <c r="S138" s="10"/>
      <c r="T138" s="7" t="s">
        <v>15</v>
      </c>
    </row>
    <row r="139" spans="1:20" s="7" customFormat="1" x14ac:dyDescent="0.25">
      <c r="A139" s="29" t="s">
        <v>8</v>
      </c>
      <c r="B139" s="29"/>
      <c r="C139" s="29"/>
      <c r="D139" s="29"/>
      <c r="E139" s="17" t="s">
        <v>18</v>
      </c>
      <c r="F139" s="20" t="s">
        <v>9</v>
      </c>
      <c r="G139" s="20" t="s">
        <v>10</v>
      </c>
      <c r="H139" s="9">
        <f t="shared" si="20"/>
        <v>6.9501884018012605</v>
      </c>
      <c r="I139" s="9"/>
      <c r="J139" s="9"/>
      <c r="K139" s="2" t="s">
        <v>11</v>
      </c>
      <c r="M139" s="2">
        <v>2022</v>
      </c>
      <c r="N139" s="8">
        <v>14.5</v>
      </c>
      <c r="O139" s="8">
        <v>19.399999999999999</v>
      </c>
      <c r="P139" s="2">
        <f t="shared" si="21"/>
        <v>0.4</v>
      </c>
      <c r="Q139" s="2">
        <f t="shared" si="22"/>
        <v>1.2000000000000001E-3</v>
      </c>
      <c r="R139" s="10">
        <v>3.4153225806451401E-4</v>
      </c>
      <c r="S139" s="10"/>
    </row>
    <row r="140" spans="1:20" s="7" customFormat="1" x14ac:dyDescent="0.25">
      <c r="A140" s="29" t="s">
        <v>8</v>
      </c>
      <c r="B140" s="29"/>
      <c r="C140" s="29"/>
      <c r="D140" s="29"/>
      <c r="E140" s="17" t="s">
        <v>19</v>
      </c>
      <c r="F140" s="20" t="s">
        <v>9</v>
      </c>
      <c r="G140" s="20" t="s">
        <v>10</v>
      </c>
      <c r="H140" s="9">
        <f t="shared" si="20"/>
        <v>50.163894249915664</v>
      </c>
      <c r="I140" s="9"/>
      <c r="J140" s="9"/>
      <c r="K140" s="2" t="s">
        <v>11</v>
      </c>
      <c r="M140" s="2">
        <v>2022</v>
      </c>
      <c r="N140" s="8">
        <v>14.4</v>
      </c>
      <c r="O140" s="8">
        <v>20.9</v>
      </c>
      <c r="P140" s="2">
        <f t="shared" si="21"/>
        <v>0.4</v>
      </c>
      <c r="Q140" s="2">
        <f t="shared" si="22"/>
        <v>1.2000000000000001E-3</v>
      </c>
      <c r="R140" s="10">
        <v>2.4650537634408557E-3</v>
      </c>
      <c r="S140" s="10"/>
    </row>
    <row r="141" spans="1:20" s="7" customFormat="1" x14ac:dyDescent="0.25">
      <c r="A141" s="29" t="s">
        <v>8</v>
      </c>
      <c r="B141" s="29"/>
      <c r="C141" s="29"/>
      <c r="D141" s="29"/>
      <c r="E141" s="17" t="s">
        <v>20</v>
      </c>
      <c r="F141" s="20" t="s">
        <v>9</v>
      </c>
      <c r="G141" s="20" t="s">
        <v>10</v>
      </c>
      <c r="H141" s="9">
        <f t="shared" si="20"/>
        <v>5.0765642163490741</v>
      </c>
      <c r="I141" s="9"/>
      <c r="J141" s="9"/>
      <c r="K141" s="2" t="s">
        <v>11</v>
      </c>
      <c r="M141" s="2">
        <v>2022</v>
      </c>
      <c r="N141" s="8">
        <v>17.5</v>
      </c>
      <c r="O141" s="8">
        <v>37.700000000000003</v>
      </c>
      <c r="P141" s="2">
        <f t="shared" si="21"/>
        <v>0.4</v>
      </c>
      <c r="Q141" s="2">
        <f t="shared" si="22"/>
        <v>1.2000000000000001E-3</v>
      </c>
      <c r="R141" s="10">
        <v>2.4946236559139352E-4</v>
      </c>
      <c r="S141" s="10"/>
    </row>
    <row r="142" spans="1:20" s="7" customFormat="1" x14ac:dyDescent="0.25">
      <c r="A142" s="29" t="s">
        <v>8</v>
      </c>
      <c r="B142" s="29"/>
      <c r="C142" s="29"/>
      <c r="D142" s="29"/>
      <c r="E142" s="17" t="s">
        <v>21</v>
      </c>
      <c r="F142" s="20" t="s">
        <v>9</v>
      </c>
      <c r="G142" s="20" t="s">
        <v>10</v>
      </c>
      <c r="H142" s="9">
        <f t="shared" si="20"/>
        <v>3.2849965645664954</v>
      </c>
      <c r="I142" s="9"/>
      <c r="J142" s="9"/>
      <c r="K142" s="2" t="s">
        <v>11</v>
      </c>
      <c r="M142" s="2">
        <v>2022</v>
      </c>
      <c r="N142" s="8">
        <v>14</v>
      </c>
      <c r="O142" s="8">
        <v>17.600000000000001</v>
      </c>
      <c r="P142" s="2">
        <f t="shared" si="21"/>
        <v>0.4</v>
      </c>
      <c r="Q142" s="2">
        <f t="shared" si="22"/>
        <v>1.2000000000000001E-3</v>
      </c>
      <c r="R142" s="10">
        <v>1.6142473118279757E-4</v>
      </c>
      <c r="S142" s="10"/>
    </row>
    <row r="143" spans="1:20" s="7" customFormat="1" x14ac:dyDescent="0.25">
      <c r="A143" s="29" t="s">
        <v>8</v>
      </c>
      <c r="B143" s="29"/>
      <c r="C143" s="29"/>
      <c r="D143" s="29"/>
      <c r="E143" s="20" t="s">
        <v>22</v>
      </c>
      <c r="F143" s="20" t="s">
        <v>9</v>
      </c>
      <c r="G143" s="20" t="s">
        <v>10</v>
      </c>
      <c r="H143" s="9">
        <f t="shared" si="20"/>
        <v>22.018503201298952</v>
      </c>
      <c r="I143" s="9"/>
      <c r="J143" s="9"/>
      <c r="K143" s="2" t="s">
        <v>11</v>
      </c>
      <c r="M143" s="2">
        <v>2022</v>
      </c>
      <c r="N143" s="2">
        <v>13.7</v>
      </c>
      <c r="O143" s="2">
        <v>21.47</v>
      </c>
      <c r="P143" s="2">
        <f t="shared" si="21"/>
        <v>0.4</v>
      </c>
      <c r="Q143" s="2">
        <f t="shared" si="22"/>
        <v>1.2000000000000001E-3</v>
      </c>
      <c r="R143" s="12">
        <v>1.0819892473118305E-3</v>
      </c>
      <c r="S143" s="12"/>
      <c r="T143" s="7" t="s">
        <v>23</v>
      </c>
    </row>
    <row r="144" spans="1:20" s="7" customFormat="1" x14ac:dyDescent="0.25">
      <c r="A144" s="28" t="s">
        <v>8</v>
      </c>
      <c r="B144" s="28"/>
      <c r="C144" s="28"/>
      <c r="D144" s="28"/>
      <c r="E144" s="17" t="s">
        <v>24</v>
      </c>
      <c r="F144" s="20"/>
      <c r="G144" s="29"/>
      <c r="H144" s="21">
        <f t="shared" si="20"/>
        <v>15.404746587542233</v>
      </c>
      <c r="I144" s="21"/>
      <c r="J144" s="9"/>
      <c r="K144" s="2"/>
      <c r="M144" s="2"/>
      <c r="N144" s="8"/>
      <c r="O144" s="8"/>
      <c r="P144" s="2">
        <f t="shared" si="21"/>
        <v>0.4</v>
      </c>
      <c r="Q144" s="2">
        <f t="shared" si="22"/>
        <v>1.2000000000000001E-3</v>
      </c>
      <c r="R144" s="10">
        <v>7.5698924731182522E-4</v>
      </c>
      <c r="S144" s="10"/>
    </row>
    <row r="145" spans="1:19" s="7" customFormat="1" x14ac:dyDescent="0.25">
      <c r="A145" s="28" t="s">
        <v>8</v>
      </c>
      <c r="B145" s="28"/>
      <c r="C145" s="28"/>
      <c r="D145" s="28"/>
      <c r="E145" s="28" t="s">
        <v>24</v>
      </c>
      <c r="F145" s="29"/>
      <c r="G145" s="30"/>
      <c r="H145" s="21">
        <f t="shared" si="20"/>
        <v>17.735152143754263</v>
      </c>
      <c r="I145" s="21"/>
      <c r="J145" s="9"/>
      <c r="M145" s="2"/>
      <c r="N145" s="8"/>
      <c r="O145" s="8"/>
      <c r="P145" s="2">
        <f t="shared" si="21"/>
        <v>0.4</v>
      </c>
      <c r="Q145" s="2">
        <f t="shared" si="22"/>
        <v>1.2000000000000001E-3</v>
      </c>
      <c r="R145" s="10">
        <v>8.7150537634408454E-4</v>
      </c>
      <c r="S145" s="10"/>
    </row>
    <row r="146" spans="1:19" s="7" customFormat="1" x14ac:dyDescent="0.25">
      <c r="A146" s="19"/>
      <c r="B146" s="19"/>
      <c r="C146" s="19"/>
      <c r="D146" s="19"/>
      <c r="E146" s="17" t="s">
        <v>40</v>
      </c>
      <c r="F146" s="20" t="s">
        <v>9</v>
      </c>
      <c r="G146" s="20" t="s">
        <v>10</v>
      </c>
      <c r="H146" s="21">
        <f t="shared" si="20"/>
        <v>5.2247143733130121</v>
      </c>
      <c r="I146" s="21"/>
      <c r="J146" s="9"/>
      <c r="K146" s="2" t="s">
        <v>11</v>
      </c>
      <c r="M146" s="2">
        <v>2022</v>
      </c>
      <c r="N146" s="8">
        <v>14.4</v>
      </c>
      <c r="O146" s="8">
        <v>20.9</v>
      </c>
      <c r="P146" s="2">
        <f t="shared" si="21"/>
        <v>0.4</v>
      </c>
      <c r="Q146" s="2">
        <f t="shared" si="22"/>
        <v>1.2000000000000001E-3</v>
      </c>
      <c r="R146" s="10">
        <v>2.5674246430460146E-4</v>
      </c>
      <c r="S146" s="10"/>
    </row>
    <row r="147" spans="1:19" s="7" customFormat="1" x14ac:dyDescent="0.25">
      <c r="A147" s="19"/>
      <c r="B147" s="19"/>
      <c r="C147" s="19"/>
      <c r="D147" s="19"/>
      <c r="E147" s="17" t="s">
        <v>41</v>
      </c>
      <c r="F147" s="20" t="s">
        <v>9</v>
      </c>
      <c r="G147" s="20" t="s">
        <v>10</v>
      </c>
      <c r="H147" s="21">
        <f t="shared" si="20"/>
        <v>19.914179089218781</v>
      </c>
      <c r="I147" s="21"/>
      <c r="J147" s="9"/>
      <c r="K147" s="2" t="s">
        <v>11</v>
      </c>
      <c r="M147" s="2">
        <v>2022</v>
      </c>
      <c r="N147" s="8">
        <v>14.4</v>
      </c>
      <c r="O147" s="8">
        <v>20.9</v>
      </c>
      <c r="P147" s="2">
        <f t="shared" si="21"/>
        <v>0.4</v>
      </c>
      <c r="Q147" s="2">
        <f t="shared" si="22"/>
        <v>1.2000000000000001E-3</v>
      </c>
      <c r="R147" s="10">
        <v>9.7858276044421083E-4</v>
      </c>
      <c r="S147" s="10"/>
    </row>
    <row r="148" spans="1:19" s="7" customFormat="1" x14ac:dyDescent="0.25">
      <c r="A148" s="19"/>
      <c r="B148" s="19"/>
      <c r="C148" s="19"/>
      <c r="D148" s="19"/>
      <c r="E148" s="17" t="s">
        <v>42</v>
      </c>
      <c r="F148" s="20" t="s">
        <v>9</v>
      </c>
      <c r="G148" s="20" t="s">
        <v>10</v>
      </c>
      <c r="H148" s="21">
        <f t="shared" si="20"/>
        <v>7.5266019211022153</v>
      </c>
      <c r="I148" s="21"/>
      <c r="J148" s="9"/>
      <c r="K148" s="2" t="s">
        <v>11</v>
      </c>
      <c r="M148" s="2">
        <v>2022</v>
      </c>
      <c r="N148" s="8">
        <v>14.4</v>
      </c>
      <c r="O148" s="8">
        <v>20.9</v>
      </c>
      <c r="P148" s="2">
        <f t="shared" si="21"/>
        <v>0.4</v>
      </c>
      <c r="Q148" s="2">
        <f t="shared" si="22"/>
        <v>1.2000000000000001E-3</v>
      </c>
      <c r="R148" s="10">
        <v>3.6985721840296289E-4</v>
      </c>
      <c r="S148" s="10"/>
    </row>
    <row r="149" spans="1:19" s="7" customFormat="1" x14ac:dyDescent="0.25">
      <c r="A149" s="19"/>
      <c r="B149" s="19"/>
      <c r="C149" s="19"/>
      <c r="D149" s="19"/>
      <c r="E149" s="17" t="s">
        <v>37</v>
      </c>
      <c r="F149" s="20" t="s">
        <v>9</v>
      </c>
      <c r="G149" s="20" t="s">
        <v>10</v>
      </c>
      <c r="H149" s="21">
        <f t="shared" si="20"/>
        <v>-5.1924298354758482</v>
      </c>
      <c r="I149" s="21"/>
      <c r="J149" s="9"/>
      <c r="K149" s="2" t="s">
        <v>11</v>
      </c>
      <c r="M149" s="2">
        <v>2022</v>
      </c>
      <c r="N149" s="8">
        <v>17.5</v>
      </c>
      <c r="O149" s="8">
        <v>37.700000000000003</v>
      </c>
      <c r="P149" s="2">
        <f t="shared" si="21"/>
        <v>0.4</v>
      </c>
      <c r="Q149" s="2">
        <f t="shared" si="22"/>
        <v>1.2000000000000001E-3</v>
      </c>
      <c r="R149" s="10">
        <v>-2.5515600211528319E-4</v>
      </c>
      <c r="S149" s="10"/>
    </row>
    <row r="150" spans="1:19" s="7" customFormat="1" x14ac:dyDescent="0.25">
      <c r="A150" s="19"/>
      <c r="B150" s="19"/>
      <c r="C150" s="19"/>
      <c r="D150" s="19"/>
      <c r="E150" s="17" t="s">
        <v>38</v>
      </c>
      <c r="F150" s="20" t="s">
        <v>9</v>
      </c>
      <c r="G150" s="20" t="s">
        <v>10</v>
      </c>
      <c r="H150" s="21">
        <f t="shared" si="20"/>
        <v>-12.460755453880799</v>
      </c>
      <c r="I150" s="21"/>
      <c r="J150" s="9"/>
      <c r="K150" s="2" t="s">
        <v>11</v>
      </c>
      <c r="M150" s="2">
        <v>2022</v>
      </c>
      <c r="N150" s="8">
        <v>17.5</v>
      </c>
      <c r="O150" s="8">
        <v>37.700000000000003</v>
      </c>
      <c r="P150" s="2">
        <f t="shared" si="21"/>
        <v>0.4</v>
      </c>
      <c r="Q150" s="2">
        <f t="shared" si="22"/>
        <v>1.2000000000000001E-3</v>
      </c>
      <c r="R150" s="10">
        <v>-6.1232152300370239E-4</v>
      </c>
      <c r="S150" s="10"/>
    </row>
    <row r="151" spans="1:19" s="7" customFormat="1" x14ac:dyDescent="0.25">
      <c r="A151" s="19"/>
      <c r="B151" s="19"/>
      <c r="C151" s="19"/>
      <c r="D151" s="19"/>
      <c r="E151" s="17" t="s">
        <v>39</v>
      </c>
      <c r="F151" s="20" t="s">
        <v>9</v>
      </c>
      <c r="G151" s="20" t="s">
        <v>10</v>
      </c>
      <c r="H151" s="21">
        <f t="shared" si="20"/>
        <v>-1.2144366983076229</v>
      </c>
      <c r="I151" s="21"/>
      <c r="J151" s="9"/>
      <c r="K151" s="2" t="s">
        <v>11</v>
      </c>
      <c r="M151" s="2">
        <v>2022</v>
      </c>
      <c r="N151" s="8">
        <v>17.5</v>
      </c>
      <c r="O151" s="8">
        <v>37.700000000000003</v>
      </c>
      <c r="P151" s="2">
        <f t="shared" si="21"/>
        <v>0.4</v>
      </c>
      <c r="Q151" s="2">
        <f t="shared" si="22"/>
        <v>1.2000000000000001E-3</v>
      </c>
      <c r="R151" s="10">
        <v>-5.9677419354836587E-5</v>
      </c>
      <c r="S151" s="10"/>
    </row>
    <row r="152" spans="1:19" s="7" customFormat="1" x14ac:dyDescent="0.25">
      <c r="A152" s="19"/>
      <c r="B152" s="19"/>
      <c r="C152" s="19"/>
      <c r="D152" s="19"/>
      <c r="E152" s="17" t="s">
        <v>34</v>
      </c>
      <c r="F152" s="20" t="s">
        <v>9</v>
      </c>
      <c r="G152" s="20" t="s">
        <v>10</v>
      </c>
      <c r="H152" s="9">
        <f t="shared" si="20"/>
        <v>5.8515724829844418</v>
      </c>
      <c r="I152" s="9"/>
      <c r="J152" s="9"/>
      <c r="K152" s="2" t="s">
        <v>11</v>
      </c>
      <c r="M152" s="2">
        <v>2022</v>
      </c>
      <c r="N152" s="8">
        <v>14</v>
      </c>
      <c r="O152" s="8">
        <v>17.600000000000001</v>
      </c>
      <c r="P152" s="2">
        <f t="shared" si="21"/>
        <v>0.4</v>
      </c>
      <c r="Q152" s="2">
        <f t="shared" si="22"/>
        <v>1.2000000000000001E-3</v>
      </c>
      <c r="R152" s="10">
        <v>2.8754627181385546E-4</v>
      </c>
      <c r="S152" s="10"/>
    </row>
    <row r="153" spans="1:19" s="7" customFormat="1" x14ac:dyDescent="0.25">
      <c r="A153" s="19"/>
      <c r="B153" s="19"/>
      <c r="C153" s="19"/>
      <c r="D153" s="19"/>
      <c r="E153" s="17" t="s">
        <v>35</v>
      </c>
      <c r="F153" s="20" t="s">
        <v>9</v>
      </c>
      <c r="G153" s="20" t="s">
        <v>10</v>
      </c>
      <c r="H153" s="9">
        <f t="shared" si="20"/>
        <v>-16.001293103355511</v>
      </c>
      <c r="I153" s="9"/>
      <c r="J153" s="9"/>
      <c r="K153" s="2" t="s">
        <v>11</v>
      </c>
      <c r="M153" s="2">
        <v>2022</v>
      </c>
      <c r="N153" s="8">
        <v>14</v>
      </c>
      <c r="O153" s="8">
        <v>17.600000000000001</v>
      </c>
      <c r="P153" s="2">
        <f t="shared" si="21"/>
        <v>0.4</v>
      </c>
      <c r="Q153" s="2">
        <f t="shared" si="22"/>
        <v>1.2000000000000001E-3</v>
      </c>
      <c r="R153" s="10">
        <v>-7.8630354309888989E-4</v>
      </c>
      <c r="S153" s="10"/>
    </row>
    <row r="154" spans="1:19" s="7" customFormat="1" x14ac:dyDescent="0.25">
      <c r="A154" s="19"/>
      <c r="B154" s="19"/>
      <c r="C154" s="19"/>
      <c r="D154" s="19"/>
      <c r="E154" s="17" t="s">
        <v>36</v>
      </c>
      <c r="F154" s="20" t="s">
        <v>9</v>
      </c>
      <c r="G154" s="20" t="s">
        <v>10</v>
      </c>
      <c r="H154" s="9">
        <f t="shared" si="20"/>
        <v>-2.7834652371934685</v>
      </c>
      <c r="I154" s="9"/>
      <c r="J154" s="9"/>
      <c r="K154" s="2" t="s">
        <v>11</v>
      </c>
      <c r="M154" s="2">
        <v>2022</v>
      </c>
      <c r="N154" s="8">
        <v>14</v>
      </c>
      <c r="O154" s="8">
        <v>17.600000000000001</v>
      </c>
      <c r="P154" s="2">
        <f t="shared" si="21"/>
        <v>0.4</v>
      </c>
      <c r="Q154" s="2">
        <f t="shared" si="22"/>
        <v>1.2000000000000001E-3</v>
      </c>
      <c r="R154" s="10">
        <v>-1.3677948175568703E-4</v>
      </c>
      <c r="S154" s="10"/>
    </row>
    <row r="155" spans="1:19" x14ac:dyDescent="0.25">
      <c r="A155" s="19">
        <v>44916</v>
      </c>
      <c r="B155" s="16" t="s">
        <v>101</v>
      </c>
      <c r="C155" s="16" t="s">
        <v>211</v>
      </c>
      <c r="D155" s="16" t="s">
        <v>308</v>
      </c>
      <c r="E155" s="33" t="s">
        <v>304</v>
      </c>
      <c r="F155" s="22" t="s">
        <v>48</v>
      </c>
      <c r="G155" s="21">
        <f>((((L155/13650)/0.3)*0.0001)/K155)*1000000000</f>
        <v>1.5727950683000989</v>
      </c>
      <c r="H155" s="21">
        <f>((((M155/13650)/0.3)*0.0001)/K155)*1000000000</f>
        <v>0.44174238573073343</v>
      </c>
      <c r="I155" s="9" t="b">
        <f>G155&gt;(3*H155)</f>
        <v>1</v>
      </c>
      <c r="J155" s="2">
        <f>0.8/2</f>
        <v>0.4</v>
      </c>
      <c r="K155" s="2">
        <f>J155*0.003</f>
        <v>1.2000000000000001E-3</v>
      </c>
      <c r="L155" s="10">
        <v>7.7287149656266865E-5</v>
      </c>
      <c r="M155" s="10">
        <v>2.1707220834808238E-5</v>
      </c>
      <c r="N155" s="6"/>
      <c r="O155" s="7"/>
    </row>
    <row r="156" spans="1:19" s="7" customFormat="1" x14ac:dyDescent="0.25">
      <c r="A156" s="19">
        <v>44901</v>
      </c>
      <c r="B156" s="16" t="s">
        <v>99</v>
      </c>
      <c r="C156" s="16" t="s">
        <v>211</v>
      </c>
      <c r="D156" s="16" t="s">
        <v>45</v>
      </c>
      <c r="E156" s="17">
        <v>2669</v>
      </c>
      <c r="F156" s="22" t="s">
        <v>93</v>
      </c>
      <c r="G156" s="21">
        <f>((((L156/13650)/0.3)*0.0001)/K156)*1000000000</f>
        <v>6.8335605088611029E-2</v>
      </c>
      <c r="H156" s="21">
        <f>((((M156/13650)/0.3)*0.0001)/K156)*1000000000</f>
        <v>0.53531685323523259</v>
      </c>
      <c r="I156" s="9" t="b">
        <f>G156&gt;(3*H156)</f>
        <v>0</v>
      </c>
      <c r="J156" s="2">
        <f>0.8/2</f>
        <v>0.4</v>
      </c>
      <c r="K156" s="2">
        <f>J156*0.003</f>
        <v>1.2000000000000001E-3</v>
      </c>
      <c r="L156" s="10">
        <v>3.3580116340543468E-6</v>
      </c>
      <c r="M156" s="10">
        <v>2.6305470167979331E-5</v>
      </c>
      <c r="N156" s="6"/>
    </row>
    <row r="157" spans="1:19" s="7" customFormat="1" x14ac:dyDescent="0.25">
      <c r="A157" s="19">
        <v>44902</v>
      </c>
      <c r="B157" s="16" t="s">
        <v>101</v>
      </c>
      <c r="C157" s="16" t="s">
        <v>198</v>
      </c>
      <c r="D157" s="16" t="s">
        <v>45</v>
      </c>
      <c r="E157" s="17">
        <v>2673</v>
      </c>
      <c r="F157" s="22" t="s">
        <v>93</v>
      </c>
      <c r="G157" s="21">
        <f>((((L157/13650)/0.3)*0.0001)/K157)*1000000000</f>
        <v>-1.7584311608637091</v>
      </c>
      <c r="H157" s="21">
        <f>((((M157/13650)/0.3)*0.0001)/K157)*1000000000</f>
        <v>0.96137084633156444</v>
      </c>
      <c r="I157" s="9" t="b">
        <f>G157&gt;(3*H157)</f>
        <v>0</v>
      </c>
      <c r="J157" s="2">
        <f>0.8/2</f>
        <v>0.4</v>
      </c>
      <c r="K157" s="2">
        <f>J157*0.003</f>
        <v>1.2000000000000001E-3</v>
      </c>
      <c r="L157" s="10">
        <v>-8.6409307244842665E-5</v>
      </c>
      <c r="M157" s="10">
        <v>4.7241763388733077E-5</v>
      </c>
      <c r="N157" s="6"/>
    </row>
  </sheetData>
  <conditionalFormatting sqref="J2">
    <cfRule type="cellIs" dxfId="15" priority="16" operator="equal">
      <formula>FALSE</formula>
    </cfRule>
  </conditionalFormatting>
  <conditionalFormatting sqref="H2">
    <cfRule type="cellIs" dxfId="14" priority="15" operator="lessThan">
      <formula>0</formula>
    </cfRule>
  </conditionalFormatting>
  <conditionalFormatting sqref="J1">
    <cfRule type="cellIs" dxfId="13" priority="14" operator="equal">
      <formula>FALSE</formula>
    </cfRule>
  </conditionalFormatting>
  <conditionalFormatting sqref="H1">
    <cfRule type="cellIs" dxfId="12" priority="13" operator="lessThan">
      <formula>0</formula>
    </cfRule>
  </conditionalFormatting>
  <conditionalFormatting sqref="J3:J4">
    <cfRule type="cellIs" dxfId="11" priority="12" operator="equal">
      <formula>FALSE</formula>
    </cfRule>
  </conditionalFormatting>
  <conditionalFormatting sqref="H3:H4">
    <cfRule type="cellIs" dxfId="10" priority="11" operator="lessThan">
      <formula>0</formula>
    </cfRule>
  </conditionalFormatting>
  <conditionalFormatting sqref="J5">
    <cfRule type="cellIs" dxfId="9" priority="10" operator="equal">
      <formula>FALSE</formula>
    </cfRule>
  </conditionalFormatting>
  <conditionalFormatting sqref="H5">
    <cfRule type="cellIs" dxfId="8" priority="9" operator="lessThan">
      <formula>0</formula>
    </cfRule>
  </conditionalFormatting>
  <conditionalFormatting sqref="J6:J154">
    <cfRule type="cellIs" dxfId="7" priority="8" operator="equal">
      <formula>FALSE</formula>
    </cfRule>
  </conditionalFormatting>
  <conditionalFormatting sqref="H6:H154">
    <cfRule type="cellIs" dxfId="6" priority="7" operator="lessThan">
      <formula>0</formula>
    </cfRule>
  </conditionalFormatting>
  <conditionalFormatting sqref="I155">
    <cfRule type="cellIs" dxfId="5" priority="6" operator="equal">
      <formula>FALSE</formula>
    </cfRule>
  </conditionalFormatting>
  <conditionalFormatting sqref="G155">
    <cfRule type="cellIs" dxfId="4" priority="5" operator="lessThan">
      <formula>0</formula>
    </cfRule>
  </conditionalFormatting>
  <conditionalFormatting sqref="I156">
    <cfRule type="cellIs" dxfId="3" priority="4" operator="equal">
      <formula>FALSE</formula>
    </cfRule>
  </conditionalFormatting>
  <conditionalFormatting sqref="G156">
    <cfRule type="cellIs" dxfId="2" priority="3" operator="lessThan">
      <formula>0</formula>
    </cfRule>
  </conditionalFormatting>
  <conditionalFormatting sqref="I157">
    <cfRule type="cellIs" dxfId="1" priority="2" operator="equal">
      <formula>FALSE</formula>
    </cfRule>
  </conditionalFormatting>
  <conditionalFormatting sqref="G15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Cody Runs</vt:lpstr>
      <vt:lpstr>Unused runs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2022-10-07T20:37:37Z</dcterms:created>
  <dcterms:modified xsi:type="dcterms:W3CDTF">2023-02-16T18:20:22Z</dcterms:modified>
</cp:coreProperties>
</file>