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Thiaminase Activity Assays\"/>
    </mc:Choice>
  </mc:AlternateContent>
  <bookViews>
    <workbookView xWindow="0" yWindow="0" windowWidth="240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05" i="1" l="1"/>
  <c r="Q305" i="1" s="1"/>
  <c r="P306" i="1"/>
  <c r="Q306" i="1"/>
  <c r="H306" i="1" s="1"/>
  <c r="P307" i="1"/>
  <c r="Q307" i="1" s="1"/>
  <c r="P308" i="1"/>
  <c r="Q308" i="1" s="1"/>
  <c r="P309" i="1"/>
  <c r="Q309" i="1"/>
  <c r="I309" i="1" s="1"/>
  <c r="P310" i="1"/>
  <c r="Q310" i="1" s="1"/>
  <c r="P311" i="1"/>
  <c r="Q311" i="1" s="1"/>
  <c r="P312" i="1"/>
  <c r="Q312" i="1" s="1"/>
  <c r="H312" i="1" s="1"/>
  <c r="P313" i="1"/>
  <c r="Q313" i="1" s="1"/>
  <c r="P314" i="1"/>
  <c r="Q314" i="1" s="1"/>
  <c r="H314" i="1" s="1"/>
  <c r="P315" i="1"/>
  <c r="Q315" i="1" s="1"/>
  <c r="P316" i="1"/>
  <c r="Q316" i="1"/>
  <c r="H316" i="1" s="1"/>
  <c r="P317" i="1"/>
  <c r="Q317" i="1"/>
  <c r="I317" i="1" s="1"/>
  <c r="P318" i="1"/>
  <c r="Q318" i="1" s="1"/>
  <c r="P319" i="1"/>
  <c r="Q319" i="1"/>
  <c r="H319" i="1" s="1"/>
  <c r="P320" i="1"/>
  <c r="Q320" i="1" s="1"/>
  <c r="P321" i="1"/>
  <c r="Q321" i="1" s="1"/>
  <c r="I321" i="1" s="1"/>
  <c r="P322" i="1"/>
  <c r="Q322" i="1" s="1"/>
  <c r="P323" i="1"/>
  <c r="Q323" i="1"/>
  <c r="I323" i="1" s="1"/>
  <c r="P324" i="1"/>
  <c r="Q324" i="1" s="1"/>
  <c r="H324" i="1" s="1"/>
  <c r="P325" i="1"/>
  <c r="Q325" i="1" s="1"/>
  <c r="P326" i="1"/>
  <c r="Q326" i="1"/>
  <c r="H326" i="1" s="1"/>
  <c r="P327" i="1"/>
  <c r="Q327" i="1" s="1"/>
  <c r="P328" i="1"/>
  <c r="Q328" i="1" s="1"/>
  <c r="H328" i="1" s="1"/>
  <c r="P329" i="1"/>
  <c r="Q329" i="1"/>
  <c r="I329" i="1" s="1"/>
  <c r="P330" i="1"/>
  <c r="Q330" i="1" s="1"/>
  <c r="P331" i="1"/>
  <c r="Q331" i="1"/>
  <c r="H331" i="1" s="1"/>
  <c r="P332" i="1"/>
  <c r="Q332" i="1" s="1"/>
  <c r="P333" i="1"/>
  <c r="Q333" i="1"/>
  <c r="H333" i="1" s="1"/>
  <c r="P334" i="1"/>
  <c r="Q334" i="1" s="1"/>
  <c r="P335" i="1"/>
  <c r="Q335" i="1"/>
  <c r="I335" i="1" s="1"/>
  <c r="P336" i="1"/>
  <c r="Q336" i="1" s="1"/>
  <c r="I336" i="1" s="1"/>
  <c r="P337" i="1"/>
  <c r="Q337" i="1" s="1"/>
  <c r="P338" i="1"/>
  <c r="Q338" i="1"/>
  <c r="H338" i="1" s="1"/>
  <c r="P339" i="1"/>
  <c r="Q339" i="1" s="1"/>
  <c r="P340" i="1"/>
  <c r="Q340" i="1"/>
  <c r="H340" i="1" s="1"/>
  <c r="P341" i="1"/>
  <c r="Q341" i="1"/>
  <c r="I341" i="1" s="1"/>
  <c r="H342" i="1"/>
  <c r="P342" i="1"/>
  <c r="Q342" i="1"/>
  <c r="I342" i="1" s="1"/>
  <c r="P343" i="1"/>
  <c r="Q343" i="1" s="1"/>
  <c r="H343" i="1" s="1"/>
  <c r="P344" i="1"/>
  <c r="Q344" i="1" s="1"/>
  <c r="P345" i="1"/>
  <c r="Q345" i="1"/>
  <c r="I345" i="1" s="1"/>
  <c r="P346" i="1"/>
  <c r="Q346" i="1" s="1"/>
  <c r="P347" i="1"/>
  <c r="Q347" i="1" s="1"/>
  <c r="P348" i="1"/>
  <c r="Q348" i="1" s="1"/>
  <c r="H348" i="1" s="1"/>
  <c r="P349" i="1"/>
  <c r="Q349" i="1" s="1"/>
  <c r="P350" i="1"/>
  <c r="Q350" i="1" s="1"/>
  <c r="I350" i="1" s="1"/>
  <c r="P351" i="1"/>
  <c r="Q351" i="1"/>
  <c r="H351" i="1" s="1"/>
  <c r="P352" i="1"/>
  <c r="Q352" i="1" s="1"/>
  <c r="H352" i="1" s="1"/>
  <c r="I347" i="1" l="1"/>
  <c r="H347" i="1"/>
  <c r="H339" i="1"/>
  <c r="I339" i="1"/>
  <c r="I311" i="1"/>
  <c r="H311" i="1"/>
  <c r="H330" i="1"/>
  <c r="I330" i="1"/>
  <c r="H318" i="1"/>
  <c r="I318" i="1"/>
  <c r="J342" i="1"/>
  <c r="H335" i="1"/>
  <c r="J335" i="1" s="1"/>
  <c r="H323" i="1"/>
  <c r="I351" i="1"/>
  <c r="J351" i="1" s="1"/>
  <c r="I306" i="1"/>
  <c r="J323" i="1"/>
  <c r="J318" i="1"/>
  <c r="J311" i="1"/>
  <c r="J306" i="1"/>
  <c r="H313" i="1"/>
  <c r="I313" i="1"/>
  <c r="I337" i="1"/>
  <c r="H337" i="1"/>
  <c r="H305" i="1"/>
  <c r="I305" i="1"/>
  <c r="I346" i="1"/>
  <c r="H346" i="1"/>
  <c r="J346" i="1" s="1"/>
  <c r="I310" i="1"/>
  <c r="H310" i="1"/>
  <c r="I322" i="1"/>
  <c r="H322" i="1"/>
  <c r="H315" i="1"/>
  <c r="I315" i="1"/>
  <c r="I308" i="1"/>
  <c r="H308" i="1"/>
  <c r="H325" i="1"/>
  <c r="I325" i="1"/>
  <c r="J316" i="1"/>
  <c r="I344" i="1"/>
  <c r="H344" i="1"/>
  <c r="H334" i="1"/>
  <c r="I334" i="1"/>
  <c r="J343" i="1"/>
  <c r="H327" i="1"/>
  <c r="I327" i="1"/>
  <c r="I320" i="1"/>
  <c r="H320" i="1"/>
  <c r="H307" i="1"/>
  <c r="I307" i="1"/>
  <c r="I349" i="1"/>
  <c r="H349" i="1"/>
  <c r="J349" i="1" s="1"/>
  <c r="I332" i="1"/>
  <c r="H332" i="1"/>
  <c r="I348" i="1"/>
  <c r="J348" i="1" s="1"/>
  <c r="H329" i="1"/>
  <c r="J329" i="1" s="1"/>
  <c r="I312" i="1"/>
  <c r="J312" i="1" s="1"/>
  <c r="H336" i="1"/>
  <c r="J336" i="1" s="1"/>
  <c r="H341" i="1"/>
  <c r="J341" i="1" s="1"/>
  <c r="I324" i="1"/>
  <c r="J324" i="1" s="1"/>
  <c r="I319" i="1"/>
  <c r="J319" i="1" s="1"/>
  <c r="I338" i="1"/>
  <c r="J338" i="1" s="1"/>
  <c r="I326" i="1"/>
  <c r="J326" i="1" s="1"/>
  <c r="H350" i="1"/>
  <c r="J350" i="1" s="1"/>
  <c r="I333" i="1"/>
  <c r="J333" i="1" s="1"/>
  <c r="I352" i="1"/>
  <c r="J352" i="1" s="1"/>
  <c r="H345" i="1"/>
  <c r="J345" i="1" s="1"/>
  <c r="I340" i="1"/>
  <c r="J340" i="1" s="1"/>
  <c r="I328" i="1"/>
  <c r="J328" i="1" s="1"/>
  <c r="H321" i="1"/>
  <c r="J321" i="1" s="1"/>
  <c r="I316" i="1"/>
  <c r="H309" i="1"/>
  <c r="J309" i="1" s="1"/>
  <c r="H317" i="1"/>
  <c r="J317" i="1" s="1"/>
  <c r="I343" i="1"/>
  <c r="I331" i="1"/>
  <c r="J331" i="1" s="1"/>
  <c r="I314" i="1"/>
  <c r="J314" i="1" s="1"/>
  <c r="J347" i="1" l="1"/>
  <c r="J339" i="1"/>
  <c r="J337" i="1"/>
  <c r="J330" i="1"/>
  <c r="J332" i="1"/>
  <c r="J310" i="1"/>
  <c r="J344" i="1"/>
  <c r="J320" i="1"/>
  <c r="J308" i="1"/>
  <c r="J325" i="1"/>
  <c r="J313" i="1"/>
  <c r="J327" i="1"/>
  <c r="J334" i="1"/>
  <c r="J305" i="1"/>
  <c r="J322" i="1"/>
  <c r="J315" i="1"/>
  <c r="J307" i="1"/>
  <c r="P304" i="1" l="1"/>
  <c r="Q304" i="1" s="1"/>
  <c r="I304" i="1" l="1"/>
  <c r="H304" i="1"/>
  <c r="J304" i="1"/>
  <c r="P281" i="1" l="1"/>
  <c r="Q281" i="1"/>
  <c r="H281" i="1" s="1"/>
  <c r="P282" i="1"/>
  <c r="Q282" i="1" s="1"/>
  <c r="H282" i="1" s="1"/>
  <c r="P283" i="1"/>
  <c r="Q283" i="1" s="1"/>
  <c r="P284" i="1"/>
  <c r="Q284" i="1" s="1"/>
  <c r="P285" i="1"/>
  <c r="Q285" i="1" s="1"/>
  <c r="H285" i="1" s="1"/>
  <c r="P286" i="1"/>
  <c r="Q286" i="1"/>
  <c r="H286" i="1" s="1"/>
  <c r="P287" i="1"/>
  <c r="Q287" i="1" s="1"/>
  <c r="P288" i="1"/>
  <c r="Q288" i="1"/>
  <c r="H288" i="1" s="1"/>
  <c r="P289" i="1"/>
  <c r="Q289" i="1"/>
  <c r="I289" i="1" s="1"/>
  <c r="P290" i="1"/>
  <c r="Q290" i="1" s="1"/>
  <c r="P291" i="1"/>
  <c r="Q291" i="1" s="1"/>
  <c r="P292" i="1"/>
  <c r="Q292" i="1"/>
  <c r="I292" i="1" s="1"/>
  <c r="P293" i="1"/>
  <c r="Q293" i="1"/>
  <c r="H293" i="1" s="1"/>
  <c r="P294" i="1"/>
  <c r="Q294" i="1"/>
  <c r="H294" i="1" s="1"/>
  <c r="P295" i="1"/>
  <c r="Q295" i="1"/>
  <c r="I295" i="1" s="1"/>
  <c r="P296" i="1"/>
  <c r="Q296" i="1" s="1"/>
  <c r="P297" i="1"/>
  <c r="Q297" i="1" s="1"/>
  <c r="P298" i="1"/>
  <c r="Q298" i="1"/>
  <c r="H298" i="1" s="1"/>
  <c r="P299" i="1"/>
  <c r="Q299" i="1"/>
  <c r="H299" i="1" s="1"/>
  <c r="P300" i="1"/>
  <c r="Q300" i="1" s="1"/>
  <c r="H300" i="1" s="1"/>
  <c r="P301" i="1"/>
  <c r="Q301" i="1"/>
  <c r="H301" i="1" s="1"/>
  <c r="P302" i="1"/>
  <c r="Q302" i="1" s="1"/>
  <c r="P303" i="1"/>
  <c r="Q303" i="1" s="1"/>
  <c r="H292" i="1"/>
  <c r="P257" i="1"/>
  <c r="Q257" i="1" s="1"/>
  <c r="P258" i="1"/>
  <c r="Q258" i="1" s="1"/>
  <c r="I258" i="1" s="1"/>
  <c r="P259" i="1"/>
  <c r="Q259" i="1" s="1"/>
  <c r="P260" i="1"/>
  <c r="Q260" i="1" s="1"/>
  <c r="P261" i="1"/>
  <c r="Q261" i="1" s="1"/>
  <c r="P262" i="1"/>
  <c r="Q262" i="1"/>
  <c r="H262" i="1" s="1"/>
  <c r="P263" i="1"/>
  <c r="Q263" i="1" s="1"/>
  <c r="P264" i="1"/>
  <c r="Q264" i="1"/>
  <c r="H264" i="1" s="1"/>
  <c r="P265" i="1"/>
  <c r="Q265" i="1" s="1"/>
  <c r="P266" i="1"/>
  <c r="Q266" i="1" s="1"/>
  <c r="P267" i="1"/>
  <c r="Q267" i="1"/>
  <c r="H267" i="1" s="1"/>
  <c r="P268" i="1"/>
  <c r="Q268" i="1" s="1"/>
  <c r="H268" i="1" s="1"/>
  <c r="P269" i="1"/>
  <c r="Q269" i="1" s="1"/>
  <c r="P270" i="1"/>
  <c r="Q270" i="1" s="1"/>
  <c r="P271" i="1"/>
  <c r="Q271" i="1" s="1"/>
  <c r="H271" i="1" s="1"/>
  <c r="P272" i="1"/>
  <c r="Q272" i="1" s="1"/>
  <c r="P273" i="1"/>
  <c r="Q273" i="1" s="1"/>
  <c r="H273" i="1" s="1"/>
  <c r="P274" i="1"/>
  <c r="Q274" i="1" s="1"/>
  <c r="H274" i="1" s="1"/>
  <c r="P275" i="1"/>
  <c r="Q275" i="1" s="1"/>
  <c r="P276" i="1"/>
  <c r="Q276" i="1" s="1"/>
  <c r="H276" i="1" s="1"/>
  <c r="P277" i="1"/>
  <c r="Q277" i="1" s="1"/>
  <c r="H277" i="1" s="1"/>
  <c r="P278" i="1"/>
  <c r="Q278" i="1" s="1"/>
  <c r="P279" i="1"/>
  <c r="Q279" i="1" s="1"/>
  <c r="H279" i="1" s="1"/>
  <c r="P280" i="1"/>
  <c r="Q280" i="1" s="1"/>
  <c r="I280" i="1" s="1"/>
  <c r="I265" i="1" l="1"/>
  <c r="H265" i="1"/>
  <c r="I301" i="1"/>
  <c r="I298" i="1"/>
  <c r="J298" i="1" s="1"/>
  <c r="H295" i="1"/>
  <c r="I303" i="1"/>
  <c r="H303" i="1"/>
  <c r="H287" i="1"/>
  <c r="I287" i="1"/>
  <c r="J287" i="1" s="1"/>
  <c r="H291" i="1"/>
  <c r="I291" i="1"/>
  <c r="I283" i="1"/>
  <c r="J283" i="1" s="1"/>
  <c r="H283" i="1"/>
  <c r="H297" i="1"/>
  <c r="I297" i="1"/>
  <c r="J297" i="1" s="1"/>
  <c r="I286" i="1"/>
  <c r="J286" i="1" s="1"/>
  <c r="I285" i="1"/>
  <c r="J285" i="1" s="1"/>
  <c r="H258" i="1"/>
  <c r="J258" i="1" s="1"/>
  <c r="J301" i="1"/>
  <c r="H289" i="1"/>
  <c r="J289" i="1" s="1"/>
  <c r="J303" i="1"/>
  <c r="I302" i="1"/>
  <c r="H302" i="1"/>
  <c r="H284" i="1"/>
  <c r="I284" i="1"/>
  <c r="H290" i="1"/>
  <c r="I290" i="1"/>
  <c r="J299" i="1"/>
  <c r="J295" i="1"/>
  <c r="H296" i="1"/>
  <c r="I296" i="1"/>
  <c r="J292" i="1"/>
  <c r="I282" i="1"/>
  <c r="J282" i="1" s="1"/>
  <c r="I300" i="1"/>
  <c r="J300" i="1" s="1"/>
  <c r="I281" i="1"/>
  <c r="J281" i="1" s="1"/>
  <c r="I299" i="1"/>
  <c r="I294" i="1"/>
  <c r="J294" i="1" s="1"/>
  <c r="I293" i="1"/>
  <c r="J293" i="1" s="1"/>
  <c r="I288" i="1"/>
  <c r="J288" i="1" s="1"/>
  <c r="H259" i="1"/>
  <c r="I259" i="1"/>
  <c r="H261" i="1"/>
  <c r="I261" i="1"/>
  <c r="H270" i="1"/>
  <c r="I270" i="1"/>
  <c r="J270" i="1" s="1"/>
  <c r="I277" i="1"/>
  <c r="J277" i="1" s="1"/>
  <c r="I276" i="1"/>
  <c r="J276" i="1" s="1"/>
  <c r="I271" i="1"/>
  <c r="J271" i="1" s="1"/>
  <c r="H269" i="1"/>
  <c r="I269" i="1"/>
  <c r="I257" i="1"/>
  <c r="H257" i="1"/>
  <c r="H263" i="1"/>
  <c r="I263" i="1"/>
  <c r="H275" i="1"/>
  <c r="I275" i="1"/>
  <c r="H260" i="1"/>
  <c r="I260" i="1"/>
  <c r="H272" i="1"/>
  <c r="I272" i="1"/>
  <c r="H278" i="1"/>
  <c r="I278" i="1"/>
  <c r="I266" i="1"/>
  <c r="H266" i="1"/>
  <c r="I279" i="1"/>
  <c r="J279" i="1" s="1"/>
  <c r="I274" i="1"/>
  <c r="J274" i="1" s="1"/>
  <c r="I264" i="1"/>
  <c r="J264" i="1" s="1"/>
  <c r="H280" i="1"/>
  <c r="J280" i="1" s="1"/>
  <c r="I273" i="1"/>
  <c r="J273" i="1" s="1"/>
  <c r="I268" i="1"/>
  <c r="J268" i="1" s="1"/>
  <c r="I267" i="1"/>
  <c r="J267" i="1" s="1"/>
  <c r="I262" i="1"/>
  <c r="J262" i="1" s="1"/>
  <c r="J296" i="1" l="1"/>
  <c r="J291" i="1"/>
  <c r="J265" i="1"/>
  <c r="J266" i="1"/>
  <c r="J302" i="1"/>
  <c r="J259" i="1"/>
  <c r="J284" i="1"/>
  <c r="J290" i="1"/>
  <c r="J269" i="1"/>
  <c r="J261" i="1"/>
  <c r="J275" i="1"/>
  <c r="J263" i="1"/>
  <c r="J272" i="1"/>
  <c r="J278" i="1"/>
  <c r="J257" i="1"/>
  <c r="J260" i="1"/>
  <c r="P209" i="1" l="1"/>
  <c r="Q209" i="1"/>
  <c r="H209" i="1" s="1"/>
  <c r="P210" i="1"/>
  <c r="Q210" i="1" s="1"/>
  <c r="P211" i="1"/>
  <c r="Q211" i="1" s="1"/>
  <c r="P212" i="1"/>
  <c r="Q212" i="1" s="1"/>
  <c r="H212" i="1" s="1"/>
  <c r="P213" i="1"/>
  <c r="Q213" i="1" s="1"/>
  <c r="P214" i="1"/>
  <c r="Q214" i="1" s="1"/>
  <c r="P215" i="1"/>
  <c r="Q215" i="1" s="1"/>
  <c r="P216" i="1"/>
  <c r="Q216" i="1" s="1"/>
  <c r="P217" i="1"/>
  <c r="Q217" i="1" s="1"/>
  <c r="P218" i="1"/>
  <c r="Q218" i="1" s="1"/>
  <c r="H218" i="1" s="1"/>
  <c r="P219" i="1"/>
  <c r="Q219" i="1" s="1"/>
  <c r="P220" i="1"/>
  <c r="Q220" i="1" s="1"/>
  <c r="P221" i="1"/>
  <c r="Q221" i="1" s="1"/>
  <c r="H221" i="1" s="1"/>
  <c r="P222" i="1"/>
  <c r="Q222" i="1" s="1"/>
  <c r="I222" i="1" s="1"/>
  <c r="P223" i="1"/>
  <c r="Q223" i="1" s="1"/>
  <c r="I223" i="1" s="1"/>
  <c r="P224" i="1"/>
  <c r="Q224" i="1" s="1"/>
  <c r="P225" i="1"/>
  <c r="Q225" i="1" s="1"/>
  <c r="P226" i="1"/>
  <c r="Q226" i="1" s="1"/>
  <c r="P227" i="1"/>
  <c r="Q227" i="1"/>
  <c r="H227" i="1" s="1"/>
  <c r="P228" i="1"/>
  <c r="Q228" i="1" s="1"/>
  <c r="H228" i="1" s="1"/>
  <c r="P229" i="1"/>
  <c r="Q229" i="1" s="1"/>
  <c r="P230" i="1"/>
  <c r="Q230" i="1" s="1"/>
  <c r="H230" i="1" s="1"/>
  <c r="P231" i="1"/>
  <c r="Q231" i="1" s="1"/>
  <c r="P232" i="1"/>
  <c r="Q232" i="1" s="1"/>
  <c r="P233" i="1"/>
  <c r="Q233" i="1" s="1"/>
  <c r="P234" i="1"/>
  <c r="Q234" i="1"/>
  <c r="H234" i="1" s="1"/>
  <c r="P235" i="1"/>
  <c r="Q235" i="1"/>
  <c r="I235" i="1" s="1"/>
  <c r="P236" i="1"/>
  <c r="Q236" i="1" s="1"/>
  <c r="P237" i="1"/>
  <c r="Q237" i="1" s="1"/>
  <c r="P238" i="1"/>
  <c r="Q238" i="1" s="1"/>
  <c r="P239" i="1"/>
  <c r="Q239" i="1" s="1"/>
  <c r="H239" i="1" s="1"/>
  <c r="P240" i="1"/>
  <c r="Q240" i="1"/>
  <c r="H240" i="1" s="1"/>
  <c r="P241" i="1"/>
  <c r="Q241" i="1" s="1"/>
  <c r="H241" i="1" s="1"/>
  <c r="P242" i="1"/>
  <c r="Q242" i="1" s="1"/>
  <c r="I242" i="1" s="1"/>
  <c r="P243" i="1"/>
  <c r="Q243" i="1" s="1"/>
  <c r="P244" i="1"/>
  <c r="Q244" i="1" s="1"/>
  <c r="P245" i="1"/>
  <c r="Q245" i="1"/>
  <c r="I245" i="1" s="1"/>
  <c r="P246" i="1"/>
  <c r="Q246" i="1" s="1"/>
  <c r="P247" i="1"/>
  <c r="Q247" i="1"/>
  <c r="H247" i="1" s="1"/>
  <c r="P248" i="1"/>
  <c r="Q248" i="1" s="1"/>
  <c r="I248" i="1" s="1"/>
  <c r="P249" i="1"/>
  <c r="Q249" i="1" s="1"/>
  <c r="P250" i="1"/>
  <c r="Q250" i="1" s="1"/>
  <c r="P251" i="1"/>
  <c r="Q251" i="1" s="1"/>
  <c r="P252" i="1"/>
  <c r="Q252" i="1"/>
  <c r="H252" i="1" s="1"/>
  <c r="P253" i="1"/>
  <c r="Q253" i="1" s="1"/>
  <c r="P254" i="1"/>
  <c r="Q254" i="1" s="1"/>
  <c r="H254" i="1" s="1"/>
  <c r="P255" i="1"/>
  <c r="Q255" i="1" s="1"/>
  <c r="P256" i="1"/>
  <c r="Q256" i="1" s="1"/>
  <c r="I209" i="1"/>
  <c r="H245" i="1" l="1"/>
  <c r="H235" i="1"/>
  <c r="I216" i="1"/>
  <c r="H216" i="1"/>
  <c r="I233" i="1"/>
  <c r="H233" i="1"/>
  <c r="I211" i="1"/>
  <c r="H211" i="1"/>
  <c r="I247" i="1"/>
  <c r="J235" i="1"/>
  <c r="H223" i="1"/>
  <c r="J223" i="1" s="1"/>
  <c r="H224" i="1"/>
  <c r="J224" i="1" s="1"/>
  <c r="I224" i="1"/>
  <c r="H215" i="1"/>
  <c r="I215" i="1"/>
  <c r="H246" i="1"/>
  <c r="I246" i="1"/>
  <c r="H229" i="1"/>
  <c r="I229" i="1"/>
  <c r="H253" i="1"/>
  <c r="I253" i="1"/>
  <c r="I236" i="1"/>
  <c r="H236" i="1"/>
  <c r="J236" i="1" s="1"/>
  <c r="I210" i="1"/>
  <c r="H210" i="1"/>
  <c r="I251" i="1"/>
  <c r="H251" i="1"/>
  <c r="I217" i="1"/>
  <c r="H217" i="1"/>
  <c r="J217" i="1" s="1"/>
  <c r="I227" i="1"/>
  <c r="H242" i="1"/>
  <c r="J242" i="1" s="1"/>
  <c r="I241" i="1"/>
  <c r="J241" i="1" s="1"/>
  <c r="J209" i="1"/>
  <c r="I240" i="1"/>
  <c r="J240" i="1" s="1"/>
  <c r="J247" i="1"/>
  <c r="J227" i="1"/>
  <c r="H237" i="1"/>
  <c r="I237" i="1"/>
  <c r="I244" i="1"/>
  <c r="H244" i="1"/>
  <c r="H232" i="1"/>
  <c r="I232" i="1"/>
  <c r="H231" i="1"/>
  <c r="I231" i="1"/>
  <c r="I238" i="1"/>
  <c r="H238" i="1"/>
  <c r="H249" i="1"/>
  <c r="I249" i="1"/>
  <c r="H220" i="1"/>
  <c r="I220" i="1"/>
  <c r="H255" i="1"/>
  <c r="I255" i="1"/>
  <c r="H219" i="1"/>
  <c r="I219" i="1"/>
  <c r="H243" i="1"/>
  <c r="I243" i="1"/>
  <c r="J245" i="1"/>
  <c r="H250" i="1"/>
  <c r="I250" i="1"/>
  <c r="H214" i="1"/>
  <c r="I214" i="1"/>
  <c r="H213" i="1"/>
  <c r="I213" i="1"/>
  <c r="H256" i="1"/>
  <c r="I256" i="1"/>
  <c r="H226" i="1"/>
  <c r="I226" i="1"/>
  <c r="I225" i="1"/>
  <c r="H225" i="1"/>
  <c r="J225" i="1" s="1"/>
  <c r="I218" i="1"/>
  <c r="J218" i="1" s="1"/>
  <c r="I252" i="1"/>
  <c r="J252" i="1" s="1"/>
  <c r="H248" i="1"/>
  <c r="J248" i="1" s="1"/>
  <c r="I239" i="1"/>
  <c r="J239" i="1" s="1"/>
  <c r="H222" i="1"/>
  <c r="J222" i="1" s="1"/>
  <c r="I230" i="1"/>
  <c r="J230" i="1" s="1"/>
  <c r="J216" i="1"/>
  <c r="I234" i="1"/>
  <c r="J234" i="1" s="1"/>
  <c r="I221" i="1"/>
  <c r="J221" i="1" s="1"/>
  <c r="I212" i="1"/>
  <c r="J212" i="1" s="1"/>
  <c r="I228" i="1"/>
  <c r="J228" i="1" s="1"/>
  <c r="I254" i="1"/>
  <c r="J254" i="1" s="1"/>
  <c r="J253" i="1" l="1"/>
  <c r="J229" i="1"/>
  <c r="J211" i="1"/>
  <c r="J233" i="1"/>
  <c r="J215" i="1"/>
  <c r="J210" i="1"/>
  <c r="J238" i="1"/>
  <c r="J251" i="1"/>
  <c r="J246" i="1"/>
  <c r="J249" i="1"/>
  <c r="J237" i="1"/>
  <c r="J220" i="1"/>
  <c r="J214" i="1"/>
  <c r="J226" i="1"/>
  <c r="J250" i="1"/>
  <c r="J243" i="1"/>
  <c r="J256" i="1"/>
  <c r="J231" i="1"/>
  <c r="J213" i="1"/>
  <c r="J255" i="1"/>
  <c r="J232" i="1"/>
  <c r="J244" i="1"/>
  <c r="J219" i="1"/>
  <c r="P185" i="1" l="1"/>
  <c r="Q185" i="1" s="1"/>
  <c r="P186" i="1"/>
  <c r="Q186" i="1"/>
  <c r="H186" i="1" s="1"/>
  <c r="P187" i="1"/>
  <c r="Q187" i="1"/>
  <c r="H187" i="1" s="1"/>
  <c r="P188" i="1"/>
  <c r="Q188" i="1"/>
  <c r="H188" i="1" s="1"/>
  <c r="P189" i="1"/>
  <c r="Q189" i="1" s="1"/>
  <c r="P190" i="1"/>
  <c r="Q190" i="1" s="1"/>
  <c r="P191" i="1"/>
  <c r="Q191" i="1" s="1"/>
  <c r="P192" i="1"/>
  <c r="Q192" i="1" s="1"/>
  <c r="H192" i="1" s="1"/>
  <c r="P193" i="1"/>
  <c r="Q193" i="1" s="1"/>
  <c r="P194" i="1"/>
  <c r="Q194" i="1"/>
  <c r="I194" i="1" s="1"/>
  <c r="P195" i="1"/>
  <c r="Q195" i="1" s="1"/>
  <c r="P196" i="1"/>
  <c r="Q196" i="1" s="1"/>
  <c r="P197" i="1"/>
  <c r="Q197" i="1"/>
  <c r="I197" i="1" s="1"/>
  <c r="P198" i="1"/>
  <c r="Q198" i="1"/>
  <c r="H198" i="1" s="1"/>
  <c r="P199" i="1"/>
  <c r="Q199" i="1" s="1"/>
  <c r="P200" i="1"/>
  <c r="Q200" i="1"/>
  <c r="H200" i="1" s="1"/>
  <c r="P201" i="1"/>
  <c r="Q201" i="1" s="1"/>
  <c r="P202" i="1"/>
  <c r="Q202" i="1" s="1"/>
  <c r="P203" i="1"/>
  <c r="Q203" i="1"/>
  <c r="H203" i="1" s="1"/>
  <c r="P204" i="1"/>
  <c r="Q204" i="1" s="1"/>
  <c r="I204" i="1" s="1"/>
  <c r="P205" i="1"/>
  <c r="Q205" i="1"/>
  <c r="H205" i="1" s="1"/>
  <c r="P206" i="1"/>
  <c r="Q206" i="1" s="1"/>
  <c r="I206" i="1" s="1"/>
  <c r="P207" i="1"/>
  <c r="Q207" i="1" s="1"/>
  <c r="P208" i="1"/>
  <c r="Q208" i="1" s="1"/>
  <c r="I186" i="1"/>
  <c r="I193" i="1" l="1"/>
  <c r="H193" i="1"/>
  <c r="J193" i="1" s="1"/>
  <c r="I188" i="1"/>
  <c r="J188" i="1" s="1"/>
  <c r="I199" i="1"/>
  <c r="H199" i="1"/>
  <c r="I191" i="1"/>
  <c r="H191" i="1"/>
  <c r="H185" i="1"/>
  <c r="I185" i="1"/>
  <c r="H204" i="1"/>
  <c r="J204" i="1" s="1"/>
  <c r="I187" i="1"/>
  <c r="J187" i="1" s="1"/>
  <c r="H197" i="1"/>
  <c r="J197" i="1" s="1"/>
  <c r="J186" i="1"/>
  <c r="H194" i="1"/>
  <c r="J194" i="1" s="1"/>
  <c r="I207" i="1"/>
  <c r="H207" i="1"/>
  <c r="J207" i="1" s="1"/>
  <c r="H208" i="1"/>
  <c r="I208" i="1"/>
  <c r="H189" i="1"/>
  <c r="I189" i="1"/>
  <c r="I196" i="1"/>
  <c r="H196" i="1"/>
  <c r="H195" i="1"/>
  <c r="I195" i="1"/>
  <c r="H190" i="1"/>
  <c r="I190" i="1"/>
  <c r="I202" i="1"/>
  <c r="H202" i="1"/>
  <c r="I201" i="1"/>
  <c r="H201" i="1"/>
  <c r="H206" i="1"/>
  <c r="J206" i="1" s="1"/>
  <c r="I200" i="1"/>
  <c r="J200" i="1" s="1"/>
  <c r="I205" i="1"/>
  <c r="J205" i="1" s="1"/>
  <c r="I198" i="1"/>
  <c r="J198" i="1" s="1"/>
  <c r="I203" i="1"/>
  <c r="J203" i="1" s="1"/>
  <c r="I192" i="1"/>
  <c r="J192" i="1" s="1"/>
  <c r="J191" i="1" l="1"/>
  <c r="J199" i="1"/>
  <c r="J185" i="1"/>
  <c r="J201" i="1"/>
  <c r="J190" i="1"/>
  <c r="J195" i="1"/>
  <c r="J196" i="1"/>
  <c r="J189" i="1"/>
  <c r="J202" i="1"/>
  <c r="J208" i="1"/>
  <c r="P161" i="1" l="1"/>
  <c r="Q161" i="1" s="1"/>
  <c r="P162" i="1"/>
  <c r="Q162" i="1"/>
  <c r="H162" i="1" s="1"/>
  <c r="P163" i="1"/>
  <c r="Q163" i="1"/>
  <c r="I163" i="1" s="1"/>
  <c r="P164" i="1"/>
  <c r="Q164" i="1" s="1"/>
  <c r="P165" i="1"/>
  <c r="Q165" i="1" s="1"/>
  <c r="H165" i="1" s="1"/>
  <c r="P166" i="1"/>
  <c r="Q166" i="1"/>
  <c r="H166" i="1" s="1"/>
  <c r="P167" i="1"/>
  <c r="Q167" i="1" s="1"/>
  <c r="P168" i="1"/>
  <c r="Q168" i="1" s="1"/>
  <c r="P169" i="1"/>
  <c r="Q169" i="1" s="1"/>
  <c r="H169" i="1" s="1"/>
  <c r="P170" i="1"/>
  <c r="Q170" i="1" s="1"/>
  <c r="P171" i="1"/>
  <c r="Q171" i="1" s="1"/>
  <c r="H171" i="1" s="1"/>
  <c r="P172" i="1"/>
  <c r="Q172" i="1"/>
  <c r="I172" i="1" s="1"/>
  <c r="P173" i="1"/>
  <c r="Q173" i="1" s="1"/>
  <c r="P174" i="1"/>
  <c r="Q174" i="1" s="1"/>
  <c r="H174" i="1" s="1"/>
  <c r="P175" i="1"/>
  <c r="Q175" i="1"/>
  <c r="H175" i="1" s="1"/>
  <c r="P176" i="1"/>
  <c r="Q176" i="1" s="1"/>
  <c r="P177" i="1"/>
  <c r="Q177" i="1" s="1"/>
  <c r="P178" i="1"/>
  <c r="Q178" i="1" s="1"/>
  <c r="H178" i="1" s="1"/>
  <c r="P179" i="1"/>
  <c r="Q179" i="1" s="1"/>
  <c r="H179" i="1" s="1"/>
  <c r="P180" i="1"/>
  <c r="Q180" i="1" s="1"/>
  <c r="I180" i="1" s="1"/>
  <c r="P181" i="1"/>
  <c r="Q181" i="1" s="1"/>
  <c r="H181" i="1" s="1"/>
  <c r="P182" i="1"/>
  <c r="Q182" i="1" s="1"/>
  <c r="P183" i="1"/>
  <c r="Q183" i="1"/>
  <c r="H183" i="1" s="1"/>
  <c r="P184" i="1"/>
  <c r="Q184" i="1"/>
  <c r="H184" i="1" s="1"/>
  <c r="P137" i="1"/>
  <c r="Q137" i="1" s="1"/>
  <c r="P138" i="1"/>
  <c r="Q138" i="1" s="1"/>
  <c r="P139" i="1"/>
  <c r="Q139" i="1"/>
  <c r="H139" i="1" s="1"/>
  <c r="P140" i="1"/>
  <c r="Q140" i="1" s="1"/>
  <c r="I140" i="1" s="1"/>
  <c r="P141" i="1"/>
  <c r="Q141" i="1" s="1"/>
  <c r="P142" i="1"/>
  <c r="Q142" i="1" s="1"/>
  <c r="P143" i="1"/>
  <c r="Q143" i="1"/>
  <c r="I143" i="1" s="1"/>
  <c r="P144" i="1"/>
  <c r="Q144" i="1" s="1"/>
  <c r="P145" i="1"/>
  <c r="Q145" i="1"/>
  <c r="I145" i="1" s="1"/>
  <c r="P146" i="1"/>
  <c r="Q146" i="1"/>
  <c r="P147" i="1"/>
  <c r="Q147" i="1" s="1"/>
  <c r="P148" i="1"/>
  <c r="Q148" i="1" s="1"/>
  <c r="P149" i="1"/>
  <c r="Q149" i="1"/>
  <c r="I149" i="1" s="1"/>
  <c r="P150" i="1"/>
  <c r="Q150" i="1" s="1"/>
  <c r="H150" i="1" s="1"/>
  <c r="P151" i="1"/>
  <c r="Q151" i="1" s="1"/>
  <c r="P152" i="1"/>
  <c r="Q152" i="1" s="1"/>
  <c r="H152" i="1" s="1"/>
  <c r="P153" i="1"/>
  <c r="Q153" i="1" s="1"/>
  <c r="P154" i="1"/>
  <c r="Q154" i="1"/>
  <c r="H154" i="1" s="1"/>
  <c r="P155" i="1"/>
  <c r="Q155" i="1" s="1"/>
  <c r="H155" i="1" s="1"/>
  <c r="P156" i="1"/>
  <c r="Q156" i="1"/>
  <c r="H156" i="1" s="1"/>
  <c r="P157" i="1"/>
  <c r="Q157" i="1" s="1"/>
  <c r="P158" i="1"/>
  <c r="Q158" i="1"/>
  <c r="H158" i="1" s="1"/>
  <c r="P159" i="1"/>
  <c r="Q159" i="1" s="1"/>
  <c r="P160" i="1"/>
  <c r="Q160" i="1"/>
  <c r="H160" i="1" s="1"/>
  <c r="H143" i="1"/>
  <c r="H145" i="1"/>
  <c r="J145" i="1" s="1"/>
  <c r="H157" i="1" l="1"/>
  <c r="I157" i="1"/>
  <c r="I168" i="1"/>
  <c r="H168" i="1"/>
  <c r="H144" i="1"/>
  <c r="I144" i="1"/>
  <c r="H149" i="1"/>
  <c r="J149" i="1" s="1"/>
  <c r="H163" i="1"/>
  <c r="J163" i="1" s="1"/>
  <c r="I162" i="1"/>
  <c r="J162" i="1" s="1"/>
  <c r="H167" i="1"/>
  <c r="I167" i="1"/>
  <c r="H142" i="1"/>
  <c r="I142" i="1"/>
  <c r="H148" i="1"/>
  <c r="I148" i="1"/>
  <c r="H177" i="1"/>
  <c r="I177" i="1"/>
  <c r="I173" i="1"/>
  <c r="H173" i="1"/>
  <c r="J173" i="1" s="1"/>
  <c r="I138" i="1"/>
  <c r="H138" i="1"/>
  <c r="J138" i="1" s="1"/>
  <c r="H137" i="1"/>
  <c r="I137" i="1"/>
  <c r="H151" i="1"/>
  <c r="I151" i="1"/>
  <c r="H161" i="1"/>
  <c r="I161" i="1"/>
  <c r="H172" i="1"/>
  <c r="I171" i="1"/>
  <c r="J171" i="1" s="1"/>
  <c r="I154" i="1"/>
  <c r="J154" i="1" s="1"/>
  <c r="I160" i="1"/>
  <c r="J160" i="1" s="1"/>
  <c r="H140" i="1"/>
  <c r="J140" i="1" s="1"/>
  <c r="I139" i="1"/>
  <c r="J139" i="1" s="1"/>
  <c r="I184" i="1"/>
  <c r="J184" i="1" s="1"/>
  <c r="J144" i="1"/>
  <c r="I152" i="1"/>
  <c r="J152" i="1" s="1"/>
  <c r="I178" i="1"/>
  <c r="J178" i="1" s="1"/>
  <c r="I166" i="1"/>
  <c r="J166" i="1" s="1"/>
  <c r="I182" i="1"/>
  <c r="H182" i="1"/>
  <c r="H164" i="1"/>
  <c r="I164" i="1"/>
  <c r="H170" i="1"/>
  <c r="I170" i="1"/>
  <c r="J165" i="1"/>
  <c r="I176" i="1"/>
  <c r="H176" i="1"/>
  <c r="J172" i="1"/>
  <c r="H180" i="1"/>
  <c r="J180" i="1" s="1"/>
  <c r="I175" i="1"/>
  <c r="J175" i="1" s="1"/>
  <c r="I165" i="1"/>
  <c r="I179" i="1"/>
  <c r="J179" i="1" s="1"/>
  <c r="I174" i="1"/>
  <c r="J174" i="1" s="1"/>
  <c r="I181" i="1"/>
  <c r="J181" i="1" s="1"/>
  <c r="I169" i="1"/>
  <c r="J169" i="1" s="1"/>
  <c r="I183" i="1"/>
  <c r="J183" i="1" s="1"/>
  <c r="J168" i="1"/>
  <c r="J157" i="1"/>
  <c r="I146" i="1"/>
  <c r="H147" i="1"/>
  <c r="I147" i="1"/>
  <c r="H153" i="1"/>
  <c r="I153" i="1"/>
  <c r="H141" i="1"/>
  <c r="I141" i="1"/>
  <c r="H159" i="1"/>
  <c r="I159" i="1"/>
  <c r="J143" i="1"/>
  <c r="I156" i="1"/>
  <c r="J156" i="1" s="1"/>
  <c r="H146" i="1"/>
  <c r="I155" i="1"/>
  <c r="J155" i="1" s="1"/>
  <c r="I150" i="1"/>
  <c r="J150" i="1" s="1"/>
  <c r="I158" i="1"/>
  <c r="J158" i="1" s="1"/>
  <c r="J148" i="1" l="1"/>
  <c r="J142" i="1"/>
  <c r="J167" i="1"/>
  <c r="J137" i="1"/>
  <c r="J151" i="1"/>
  <c r="J177" i="1"/>
  <c r="J161" i="1"/>
  <c r="J176" i="1"/>
  <c r="J182" i="1"/>
  <c r="J170" i="1"/>
  <c r="J164" i="1"/>
  <c r="J146" i="1"/>
  <c r="J147" i="1"/>
  <c r="J141" i="1"/>
  <c r="J159" i="1"/>
  <c r="J153" i="1"/>
  <c r="P85" i="1" l="1"/>
  <c r="Q85" i="1"/>
  <c r="I85" i="1" s="1"/>
  <c r="P86" i="1"/>
  <c r="Q86" i="1"/>
  <c r="H86" i="1" s="1"/>
  <c r="P87" i="1"/>
  <c r="Q87" i="1"/>
  <c r="P88" i="1"/>
  <c r="Q88" i="1"/>
  <c r="H88" i="1" s="1"/>
  <c r="H87" i="1"/>
  <c r="I87" i="1"/>
  <c r="P113" i="1"/>
  <c r="Q113" i="1"/>
  <c r="I113" i="1" s="1"/>
  <c r="P114" i="1"/>
  <c r="Q114" i="1"/>
  <c r="I114" i="1" s="1"/>
  <c r="P115" i="1"/>
  <c r="Q115" i="1"/>
  <c r="I115" i="1" s="1"/>
  <c r="P116" i="1"/>
  <c r="Q116" i="1"/>
  <c r="H116" i="1" s="1"/>
  <c r="P117" i="1"/>
  <c r="Q117" i="1" s="1"/>
  <c r="P118" i="1"/>
  <c r="Q118" i="1" s="1"/>
  <c r="P119" i="1"/>
  <c r="Q119" i="1"/>
  <c r="I119" i="1" s="1"/>
  <c r="P120" i="1"/>
  <c r="Q120" i="1"/>
  <c r="H120" i="1" s="1"/>
  <c r="P121" i="1"/>
  <c r="Q121" i="1"/>
  <c r="H121" i="1" s="1"/>
  <c r="P122" i="1"/>
  <c r="Q122" i="1"/>
  <c r="P123" i="1"/>
  <c r="Q123" i="1"/>
  <c r="H123" i="1" s="1"/>
  <c r="P124" i="1"/>
  <c r="Q124" i="1" s="1"/>
  <c r="P125" i="1"/>
  <c r="Q125" i="1" s="1"/>
  <c r="P126" i="1"/>
  <c r="Q126" i="1"/>
  <c r="H126" i="1" s="1"/>
  <c r="P127" i="1"/>
  <c r="Q127" i="1"/>
  <c r="H127" i="1" s="1"/>
  <c r="P128" i="1"/>
  <c r="Q128" i="1"/>
  <c r="I128" i="1" s="1"/>
  <c r="P129" i="1"/>
  <c r="Q129" i="1"/>
  <c r="H129" i="1" s="1"/>
  <c r="P130" i="1"/>
  <c r="Q130" i="1" s="1"/>
  <c r="P131" i="1"/>
  <c r="Q131" i="1"/>
  <c r="H131" i="1" s="1"/>
  <c r="P132" i="1"/>
  <c r="Q132" i="1" s="1"/>
  <c r="I132" i="1" s="1"/>
  <c r="P133" i="1"/>
  <c r="Q133" i="1"/>
  <c r="H133" i="1" s="1"/>
  <c r="P134" i="1"/>
  <c r="Q134" i="1" s="1"/>
  <c r="P135" i="1"/>
  <c r="Q135" i="1" s="1"/>
  <c r="P136" i="1"/>
  <c r="Q136" i="1" s="1"/>
  <c r="H114" i="1"/>
  <c r="H115" i="1"/>
  <c r="I121" i="1"/>
  <c r="H122" i="1"/>
  <c r="I122" i="1"/>
  <c r="H135" i="1" l="1"/>
  <c r="I135" i="1"/>
  <c r="H134" i="1"/>
  <c r="I134" i="1"/>
  <c r="H119" i="1"/>
  <c r="I133" i="1"/>
  <c r="J133" i="1" s="1"/>
  <c r="I127" i="1"/>
  <c r="J87" i="1"/>
  <c r="I86" i="1"/>
  <c r="J86" i="1" s="1"/>
  <c r="H85" i="1"/>
  <c r="J85" i="1" s="1"/>
  <c r="I88" i="1"/>
  <c r="J88" i="1" s="1"/>
  <c r="I125" i="1"/>
  <c r="H125" i="1"/>
  <c r="H117" i="1"/>
  <c r="I117" i="1"/>
  <c r="J121" i="1"/>
  <c r="I129" i="1"/>
  <c r="J129" i="1" s="1"/>
  <c r="I116" i="1"/>
  <c r="J116" i="1" s="1"/>
  <c r="H128" i="1"/>
  <c r="H113" i="1"/>
  <c r="J113" i="1" s="1"/>
  <c r="H118" i="1"/>
  <c r="I118" i="1"/>
  <c r="I130" i="1"/>
  <c r="H130" i="1"/>
  <c r="H124" i="1"/>
  <c r="I124" i="1"/>
  <c r="H136" i="1"/>
  <c r="I136" i="1"/>
  <c r="J114" i="1"/>
  <c r="J135" i="1"/>
  <c r="J119" i="1"/>
  <c r="J134" i="1"/>
  <c r="I123" i="1"/>
  <c r="J123" i="1" s="1"/>
  <c r="J128" i="1"/>
  <c r="J122" i="1"/>
  <c r="J127" i="1"/>
  <c r="H132" i="1"/>
  <c r="J132" i="1" s="1"/>
  <c r="I126" i="1"/>
  <c r="J126" i="1" s="1"/>
  <c r="I131" i="1"/>
  <c r="J131" i="1" s="1"/>
  <c r="I120" i="1"/>
  <c r="J120" i="1" s="1"/>
  <c r="J115" i="1"/>
  <c r="J125" i="1" l="1"/>
  <c r="J117" i="1"/>
  <c r="J118" i="1"/>
  <c r="J136" i="1"/>
  <c r="J124" i="1"/>
  <c r="J130" i="1"/>
  <c r="P91" i="1" l="1"/>
  <c r="Q91" i="1"/>
  <c r="H91" i="1" s="1"/>
  <c r="P92" i="1"/>
  <c r="Q92" i="1" s="1"/>
  <c r="P93" i="1"/>
  <c r="Q93" i="1" s="1"/>
  <c r="P94" i="1"/>
  <c r="Q94" i="1"/>
  <c r="H94" i="1" s="1"/>
  <c r="P95" i="1"/>
  <c r="Q95" i="1"/>
  <c r="H95" i="1" s="1"/>
  <c r="P96" i="1"/>
  <c r="Q96" i="1" s="1"/>
  <c r="P97" i="1"/>
  <c r="Q97" i="1"/>
  <c r="H97" i="1" s="1"/>
  <c r="P98" i="1"/>
  <c r="Q98" i="1" s="1"/>
  <c r="P99" i="1"/>
  <c r="Q99" i="1" s="1"/>
  <c r="P100" i="1"/>
  <c r="Q100" i="1"/>
  <c r="H100" i="1" s="1"/>
  <c r="P101" i="1"/>
  <c r="Q101" i="1" s="1"/>
  <c r="P102" i="1"/>
  <c r="Q102" i="1" s="1"/>
  <c r="P103" i="1"/>
  <c r="Q103" i="1"/>
  <c r="H103" i="1" s="1"/>
  <c r="P104" i="1"/>
  <c r="Q104" i="1" s="1"/>
  <c r="P105" i="1"/>
  <c r="Q105" i="1" s="1"/>
  <c r="P106" i="1"/>
  <c r="Q106" i="1"/>
  <c r="H106" i="1" s="1"/>
  <c r="P107" i="1"/>
  <c r="Q107" i="1" s="1"/>
  <c r="H107" i="1" s="1"/>
  <c r="P108" i="1"/>
  <c r="Q108" i="1" s="1"/>
  <c r="P109" i="1"/>
  <c r="Q109" i="1" s="1"/>
  <c r="I109" i="1" s="1"/>
  <c r="P110" i="1"/>
  <c r="Q110" i="1" s="1"/>
  <c r="P111" i="1"/>
  <c r="Q111" i="1" s="1"/>
  <c r="P112" i="1"/>
  <c r="Q112" i="1"/>
  <c r="H112" i="1" s="1"/>
  <c r="I106" i="1" l="1"/>
  <c r="J106" i="1" s="1"/>
  <c r="H101" i="1"/>
  <c r="I101" i="1"/>
  <c r="I100" i="1"/>
  <c r="J100" i="1" s="1"/>
  <c r="I97" i="1"/>
  <c r="J97" i="1" s="1"/>
  <c r="I99" i="1"/>
  <c r="H99" i="1"/>
  <c r="H98" i="1"/>
  <c r="I98" i="1"/>
  <c r="H108" i="1"/>
  <c r="I108" i="1"/>
  <c r="H92" i="1"/>
  <c r="I92" i="1"/>
  <c r="I105" i="1"/>
  <c r="H105" i="1"/>
  <c r="H111" i="1"/>
  <c r="I111" i="1"/>
  <c r="H93" i="1"/>
  <c r="I93" i="1"/>
  <c r="H104" i="1"/>
  <c r="I104" i="1"/>
  <c r="H96" i="1"/>
  <c r="I96" i="1"/>
  <c r="I110" i="1"/>
  <c r="H110" i="1"/>
  <c r="H102" i="1"/>
  <c r="I102" i="1"/>
  <c r="I91" i="1"/>
  <c r="J91" i="1" s="1"/>
  <c r="H109" i="1"/>
  <c r="J109" i="1" s="1"/>
  <c r="I95" i="1"/>
  <c r="J95" i="1" s="1"/>
  <c r="I103" i="1"/>
  <c r="J103" i="1" s="1"/>
  <c r="I94" i="1"/>
  <c r="J94" i="1" s="1"/>
  <c r="I112" i="1"/>
  <c r="J112" i="1" s="1"/>
  <c r="I107" i="1"/>
  <c r="J107" i="1" s="1"/>
  <c r="J101" i="1" l="1"/>
  <c r="J105" i="1"/>
  <c r="J99" i="1"/>
  <c r="J98" i="1"/>
  <c r="J93" i="1"/>
  <c r="J102" i="1"/>
  <c r="J111" i="1"/>
  <c r="J110" i="1"/>
  <c r="J96" i="1"/>
  <c r="J92" i="1"/>
  <c r="J104" i="1"/>
  <c r="J108" i="1"/>
  <c r="P77" i="1"/>
  <c r="Q77" i="1" s="1"/>
  <c r="I77" i="1" s="1"/>
  <c r="P78" i="1"/>
  <c r="Q78" i="1"/>
  <c r="H78" i="1" s="1"/>
  <c r="P79" i="1"/>
  <c r="Q79" i="1"/>
  <c r="H79" i="1" s="1"/>
  <c r="P80" i="1"/>
  <c r="Q80" i="1"/>
  <c r="H80" i="1" s="1"/>
  <c r="P81" i="1"/>
  <c r="Q81" i="1" s="1"/>
  <c r="P82" i="1"/>
  <c r="Q82" i="1"/>
  <c r="H82" i="1" s="1"/>
  <c r="P83" i="1"/>
  <c r="Q83" i="1"/>
  <c r="I83" i="1" s="1"/>
  <c r="P84" i="1"/>
  <c r="Q84" i="1" s="1"/>
  <c r="H84" i="1" s="1"/>
  <c r="P89" i="1"/>
  <c r="Q89" i="1"/>
  <c r="H89" i="1" s="1"/>
  <c r="P90" i="1"/>
  <c r="Q90" i="1" s="1"/>
  <c r="I80" i="1" l="1"/>
  <c r="I84" i="1"/>
  <c r="J84" i="1" s="1"/>
  <c r="H83" i="1"/>
  <c r="J83" i="1" s="1"/>
  <c r="I82" i="1"/>
  <c r="J82" i="1" s="1"/>
  <c r="J80" i="1"/>
  <c r="I79" i="1"/>
  <c r="J79" i="1" s="1"/>
  <c r="I81" i="1"/>
  <c r="H81" i="1"/>
  <c r="H90" i="1"/>
  <c r="I90" i="1"/>
  <c r="I78" i="1"/>
  <c r="J78" i="1" s="1"/>
  <c r="I89" i="1"/>
  <c r="J89" i="1" s="1"/>
  <c r="H77" i="1"/>
  <c r="J77" i="1" s="1"/>
  <c r="J81" i="1" l="1"/>
  <c r="J90" i="1"/>
  <c r="P66" i="1" l="1"/>
  <c r="Q66" i="1" s="1"/>
  <c r="P67" i="1"/>
  <c r="Q67" i="1"/>
  <c r="H67" i="1" s="1"/>
  <c r="P68" i="1"/>
  <c r="Q68" i="1"/>
  <c r="H68" i="1" s="1"/>
  <c r="P69" i="1"/>
  <c r="Q69" i="1" s="1"/>
  <c r="H69" i="1" s="1"/>
  <c r="P70" i="1"/>
  <c r="Q70" i="1" s="1"/>
  <c r="H70" i="1" s="1"/>
  <c r="P71" i="1"/>
  <c r="Q71" i="1" s="1"/>
  <c r="P72" i="1"/>
  <c r="Q72" i="1" s="1"/>
  <c r="P73" i="1"/>
  <c r="Q73" i="1" s="1"/>
  <c r="H73" i="1" s="1"/>
  <c r="P74" i="1"/>
  <c r="Q74" i="1" s="1"/>
  <c r="H74" i="1" s="1"/>
  <c r="P75" i="1"/>
  <c r="Q75" i="1" s="1"/>
  <c r="H75" i="1" s="1"/>
  <c r="P76" i="1"/>
  <c r="Q76" i="1"/>
  <c r="H76" i="1" s="1"/>
  <c r="P378" i="1"/>
  <c r="Q378" i="1" s="1"/>
  <c r="P379" i="1"/>
  <c r="Q379" i="1"/>
  <c r="P380" i="1"/>
  <c r="Q380" i="1" s="1"/>
  <c r="P381" i="1"/>
  <c r="Q381" i="1"/>
  <c r="P382" i="1"/>
  <c r="Q382" i="1" s="1"/>
  <c r="P383" i="1"/>
  <c r="Q383" i="1" s="1"/>
  <c r="P384" i="1"/>
  <c r="Q384" i="1"/>
  <c r="P385" i="1"/>
  <c r="Q385" i="1" s="1"/>
  <c r="P386" i="1"/>
  <c r="Q386" i="1" s="1"/>
  <c r="P387" i="1"/>
  <c r="Q387" i="1"/>
  <c r="P388" i="1"/>
  <c r="Q388" i="1" s="1"/>
  <c r="P389" i="1"/>
  <c r="Q389" i="1"/>
  <c r="P390" i="1"/>
  <c r="Q390" i="1" s="1"/>
  <c r="P391" i="1"/>
  <c r="Q391" i="1" s="1"/>
  <c r="P392" i="1"/>
  <c r="Q392" i="1" s="1"/>
  <c r="P393" i="1"/>
  <c r="Q393" i="1"/>
  <c r="P394" i="1"/>
  <c r="Q394" i="1" s="1"/>
  <c r="P395" i="1"/>
  <c r="Q395" i="1"/>
  <c r="P65" i="1"/>
  <c r="Q65" i="1" s="1"/>
  <c r="I65" i="1" s="1"/>
  <c r="H66" i="1" l="1"/>
  <c r="I66" i="1"/>
  <c r="I67" i="1"/>
  <c r="J67" i="1" s="1"/>
  <c r="I73" i="1"/>
  <c r="I71" i="1"/>
  <c r="H71" i="1"/>
  <c r="H72" i="1"/>
  <c r="I72" i="1"/>
  <c r="J72" i="1" s="1"/>
  <c r="H65" i="1"/>
  <c r="J65" i="1" s="1"/>
  <c r="I76" i="1"/>
  <c r="J76" i="1" s="1"/>
  <c r="I70" i="1"/>
  <c r="J70" i="1" s="1"/>
  <c r="I75" i="1"/>
  <c r="J75" i="1" s="1"/>
  <c r="I69" i="1"/>
  <c r="J69" i="1" s="1"/>
  <c r="I74" i="1"/>
  <c r="J74" i="1" s="1"/>
  <c r="I68" i="1"/>
  <c r="J68" i="1" s="1"/>
  <c r="J73" i="1"/>
  <c r="P48" i="1"/>
  <c r="Q48" i="1"/>
  <c r="H48" i="1" s="1"/>
  <c r="I54" i="1"/>
  <c r="I55" i="1"/>
  <c r="P41" i="1"/>
  <c r="Q41" i="1"/>
  <c r="H41" i="1" s="1"/>
  <c r="P42" i="1"/>
  <c r="Q42" i="1" s="1"/>
  <c r="I42" i="1" s="1"/>
  <c r="P43" i="1"/>
  <c r="Q43" i="1" s="1"/>
  <c r="P44" i="1"/>
  <c r="Q44" i="1" s="1"/>
  <c r="P45" i="1"/>
  <c r="Q45" i="1"/>
  <c r="H45" i="1" s="1"/>
  <c r="P46" i="1"/>
  <c r="Q46" i="1" s="1"/>
  <c r="H46" i="1" s="1"/>
  <c r="P47" i="1"/>
  <c r="Q47" i="1"/>
  <c r="H47" i="1" s="1"/>
  <c r="P49" i="1"/>
  <c r="Q49" i="1"/>
  <c r="H49" i="1" s="1"/>
  <c r="P50" i="1"/>
  <c r="Q50" i="1" s="1"/>
  <c r="I50" i="1" s="1"/>
  <c r="P51" i="1"/>
  <c r="Q51" i="1" s="1"/>
  <c r="H51" i="1" s="1"/>
  <c r="P52" i="1"/>
  <c r="Q52" i="1" s="1"/>
  <c r="P53" i="1"/>
  <c r="Q53" i="1" s="1"/>
  <c r="H53" i="1" s="1"/>
  <c r="P54" i="1"/>
  <c r="Q54" i="1"/>
  <c r="H54" i="1" s="1"/>
  <c r="P55" i="1"/>
  <c r="Q55" i="1"/>
  <c r="H55" i="1" s="1"/>
  <c r="P56" i="1"/>
  <c r="Q56" i="1" s="1"/>
  <c r="I56" i="1" s="1"/>
  <c r="P57" i="1"/>
  <c r="Q57" i="1" s="1"/>
  <c r="H57" i="1" s="1"/>
  <c r="P58" i="1"/>
  <c r="Q58" i="1" s="1"/>
  <c r="P59" i="1"/>
  <c r="Q59" i="1" s="1"/>
  <c r="P60" i="1"/>
  <c r="Q60" i="1"/>
  <c r="H60" i="1" s="1"/>
  <c r="P61" i="1"/>
  <c r="Q61" i="1" s="1"/>
  <c r="H61" i="1" s="1"/>
  <c r="P62" i="1"/>
  <c r="Q62" i="1"/>
  <c r="I62" i="1" s="1"/>
  <c r="P63" i="1"/>
  <c r="Q63" i="1"/>
  <c r="H63" i="1" s="1"/>
  <c r="P64" i="1"/>
  <c r="Q64" i="1" s="1"/>
  <c r="O64" i="1"/>
  <c r="N64" i="1"/>
  <c r="O63" i="1"/>
  <c r="N63" i="1"/>
  <c r="O62" i="1"/>
  <c r="N62" i="1"/>
  <c r="O61" i="1"/>
  <c r="N61" i="1"/>
  <c r="O44" i="1"/>
  <c r="N44" i="1"/>
  <c r="O43" i="1"/>
  <c r="N43" i="1"/>
  <c r="I41" i="1" l="1"/>
  <c r="I45" i="1"/>
  <c r="H56" i="1"/>
  <c r="J66" i="1"/>
  <c r="I43" i="1"/>
  <c r="H43" i="1"/>
  <c r="J43" i="1" s="1"/>
  <c r="H59" i="1"/>
  <c r="I59" i="1"/>
  <c r="H50" i="1"/>
  <c r="J50" i="1" s="1"/>
  <c r="I61" i="1"/>
  <c r="J61" i="1" s="1"/>
  <c r="I49" i="1"/>
  <c r="J49" i="1" s="1"/>
  <c r="H62" i="1"/>
  <c r="J62" i="1" s="1"/>
  <c r="J55" i="1"/>
  <c r="I47" i="1"/>
  <c r="I60" i="1"/>
  <c r="J60" i="1" s="1"/>
  <c r="I46" i="1"/>
  <c r="J46" i="1" s="1"/>
  <c r="H42" i="1"/>
  <c r="J42" i="1" s="1"/>
  <c r="H44" i="1"/>
  <c r="I44" i="1"/>
  <c r="J44" i="1" s="1"/>
  <c r="H52" i="1"/>
  <c r="I52" i="1"/>
  <c r="J52" i="1" s="1"/>
  <c r="I58" i="1"/>
  <c r="H58" i="1"/>
  <c r="J58" i="1" s="1"/>
  <c r="H64" i="1"/>
  <c r="I64" i="1"/>
  <c r="I53" i="1"/>
  <c r="J53" i="1" s="1"/>
  <c r="I63" i="1"/>
  <c r="I57" i="1"/>
  <c r="J57" i="1" s="1"/>
  <c r="I51" i="1"/>
  <c r="J51" i="1" s="1"/>
  <c r="J71" i="1"/>
  <c r="I48" i="1"/>
  <c r="J48" i="1" s="1"/>
  <c r="J56" i="1"/>
  <c r="J63" i="1"/>
  <c r="J47" i="1"/>
  <c r="J54" i="1"/>
  <c r="J45" i="1"/>
  <c r="J41" i="1"/>
  <c r="J59" i="1" l="1"/>
  <c r="J64" i="1"/>
  <c r="P14" i="1"/>
  <c r="Q14" i="1"/>
  <c r="H14" i="1" s="1"/>
  <c r="I14" i="1" l="1"/>
  <c r="J14" i="1"/>
  <c r="P17" i="1" l="1"/>
  <c r="Q17" i="1" s="1"/>
  <c r="P18" i="1"/>
  <c r="Q18" i="1"/>
  <c r="I18" i="1" s="1"/>
  <c r="H18" i="1"/>
  <c r="P19" i="1"/>
  <c r="Q19" i="1"/>
  <c r="P20" i="1"/>
  <c r="Q20" i="1" s="1"/>
  <c r="P21" i="1"/>
  <c r="Q21" i="1" s="1"/>
  <c r="P22" i="1"/>
  <c r="Q22" i="1"/>
  <c r="P23" i="1"/>
  <c r="Q23" i="1"/>
  <c r="P24" i="1"/>
  <c r="Q24" i="1"/>
  <c r="P25" i="1"/>
  <c r="Q25" i="1"/>
  <c r="P26" i="1"/>
  <c r="Q26" i="1" s="1"/>
  <c r="P27" i="1"/>
  <c r="Q27" i="1" s="1"/>
  <c r="P28" i="1"/>
  <c r="Q28" i="1"/>
  <c r="I28" i="1" s="1"/>
  <c r="P29" i="1"/>
  <c r="Q29" i="1" s="1"/>
  <c r="I29" i="1" s="1"/>
  <c r="P30" i="1"/>
  <c r="Q30" i="1"/>
  <c r="I30" i="1" s="1"/>
  <c r="P31" i="1"/>
  <c r="Q31" i="1"/>
  <c r="P32" i="1"/>
  <c r="Q32" i="1" s="1"/>
  <c r="P33" i="1"/>
  <c r="Q33" i="1"/>
  <c r="P34" i="1"/>
  <c r="Q34" i="1"/>
  <c r="P35" i="1"/>
  <c r="Q35" i="1" s="1"/>
  <c r="P36" i="1"/>
  <c r="Q36" i="1" s="1"/>
  <c r="P37" i="1"/>
  <c r="Q37" i="1"/>
  <c r="P38" i="1"/>
  <c r="Q38" i="1" s="1"/>
  <c r="P39" i="1"/>
  <c r="Q39" i="1"/>
  <c r="I39" i="1" s="1"/>
  <c r="P40" i="1"/>
  <c r="Q40" i="1" s="1"/>
  <c r="H29" i="1" l="1"/>
  <c r="H28" i="1"/>
  <c r="I27" i="1"/>
  <c r="H27" i="1"/>
  <c r="I40" i="1"/>
  <c r="H40" i="1"/>
  <c r="J40" i="1" s="1"/>
  <c r="H19" i="1"/>
  <c r="I19" i="1"/>
  <c r="H33" i="1"/>
  <c r="I33" i="1"/>
  <c r="J33" i="1" s="1"/>
  <c r="H39" i="1"/>
  <c r="J39" i="1" s="1"/>
  <c r="H23" i="1"/>
  <c r="I23" i="1"/>
  <c r="H26" i="1"/>
  <c r="I26" i="1"/>
  <c r="H32" i="1"/>
  <c r="I32" i="1"/>
  <c r="H38" i="1"/>
  <c r="I38" i="1"/>
  <c r="H37" i="1"/>
  <c r="I37" i="1"/>
  <c r="J37" i="1" s="1"/>
  <c r="J29" i="1"/>
  <c r="H22" i="1"/>
  <c r="I22" i="1"/>
  <c r="J22" i="1" s="1"/>
  <c r="H36" i="1"/>
  <c r="I36" i="1"/>
  <c r="J28" i="1"/>
  <c r="H21" i="1"/>
  <c r="I21" i="1"/>
  <c r="J21" i="1" s="1"/>
  <c r="H25" i="1"/>
  <c r="I25" i="1"/>
  <c r="H31" i="1"/>
  <c r="I31" i="1"/>
  <c r="H24" i="1"/>
  <c r="I24" i="1"/>
  <c r="H30" i="1"/>
  <c r="J30" i="1" s="1"/>
  <c r="H35" i="1"/>
  <c r="I35" i="1"/>
  <c r="J18" i="1"/>
  <c r="H34" i="1"/>
  <c r="I34" i="1"/>
  <c r="J34" i="1" s="1"/>
  <c r="H20" i="1"/>
  <c r="I20" i="1"/>
  <c r="H17" i="1"/>
  <c r="I17" i="1"/>
  <c r="P13" i="1"/>
  <c r="Q13" i="1" s="1"/>
  <c r="P403" i="1"/>
  <c r="Q403" i="1" s="1"/>
  <c r="H403" i="1" s="1"/>
  <c r="P402" i="1"/>
  <c r="Q402" i="1" s="1"/>
  <c r="H402" i="1" s="1"/>
  <c r="P401" i="1"/>
  <c r="Q401" i="1" s="1"/>
  <c r="H401" i="1" s="1"/>
  <c r="P12" i="1"/>
  <c r="Q12" i="1" s="1"/>
  <c r="P400" i="1"/>
  <c r="Q400" i="1" s="1"/>
  <c r="H400" i="1" s="1"/>
  <c r="P399" i="1"/>
  <c r="Q399" i="1" s="1"/>
  <c r="H399" i="1" s="1"/>
  <c r="P398" i="1"/>
  <c r="Q398" i="1" s="1"/>
  <c r="H398" i="1" s="1"/>
  <c r="P11" i="1"/>
  <c r="Q11" i="1" s="1"/>
  <c r="P397" i="1"/>
  <c r="Q397" i="1" s="1"/>
  <c r="H397" i="1" s="1"/>
  <c r="P396" i="1"/>
  <c r="Q396" i="1" s="1"/>
  <c r="J24" i="1" l="1"/>
  <c r="J31" i="1"/>
  <c r="J19" i="1"/>
  <c r="J26" i="1"/>
  <c r="J23" i="1"/>
  <c r="H13" i="1"/>
  <c r="I13" i="1"/>
  <c r="J17" i="1"/>
  <c r="J25" i="1"/>
  <c r="J38" i="1"/>
  <c r="J32" i="1"/>
  <c r="J20" i="1"/>
  <c r="H11" i="1"/>
  <c r="I11" i="1"/>
  <c r="H12" i="1"/>
  <c r="I12" i="1"/>
  <c r="J35" i="1"/>
  <c r="J36" i="1"/>
  <c r="J27" i="1"/>
  <c r="P3" i="1"/>
  <c r="Q3" i="1" s="1"/>
  <c r="P4" i="1"/>
  <c r="Q4" i="1" s="1"/>
  <c r="P5" i="1"/>
  <c r="Q5" i="1" s="1"/>
  <c r="P6" i="1"/>
  <c r="Q6" i="1" s="1"/>
  <c r="P7" i="1"/>
  <c r="Q7" i="1" s="1"/>
  <c r="P8" i="1"/>
  <c r="Q8" i="1" s="1"/>
  <c r="P9" i="1"/>
  <c r="Q9" i="1" s="1"/>
  <c r="H392" i="1"/>
  <c r="H393" i="1"/>
  <c r="H394" i="1"/>
  <c r="P10" i="1"/>
  <c r="Q10" i="1" s="1"/>
  <c r="H395" i="1"/>
  <c r="H396" i="1"/>
  <c r="P2" i="1"/>
  <c r="Q2" i="1" s="1"/>
  <c r="H391" i="1"/>
  <c r="H390" i="1"/>
  <c r="H389" i="1"/>
  <c r="P16" i="1"/>
  <c r="Q16" i="1" s="1"/>
  <c r="P15" i="1"/>
  <c r="Q15" i="1" s="1"/>
  <c r="H386" i="1"/>
  <c r="H385" i="1"/>
  <c r="H384" i="1"/>
  <c r="H383" i="1"/>
  <c r="H382" i="1"/>
  <c r="H381" i="1"/>
  <c r="H380" i="1"/>
  <c r="H379" i="1"/>
  <c r="H378" i="1"/>
  <c r="J11" i="1" l="1"/>
  <c r="J12" i="1"/>
  <c r="H2" i="1"/>
  <c r="I2" i="1"/>
  <c r="J2" i="1" s="1"/>
  <c r="H15" i="1"/>
  <c r="I15" i="1"/>
  <c r="H16" i="1"/>
  <c r="I16" i="1"/>
  <c r="J13" i="1"/>
  <c r="H10" i="1"/>
  <c r="I10" i="1"/>
  <c r="H8" i="1"/>
  <c r="I8" i="1"/>
  <c r="H9" i="1"/>
  <c r="I9" i="1"/>
  <c r="H7" i="1"/>
  <c r="I7" i="1"/>
  <c r="H6" i="1"/>
  <c r="I6" i="1"/>
  <c r="H5" i="1"/>
  <c r="I5" i="1"/>
  <c r="H4" i="1"/>
  <c r="I4" i="1"/>
  <c r="J4" i="1" s="1"/>
  <c r="H3" i="1"/>
  <c r="I3" i="1"/>
  <c r="J8" i="1" l="1"/>
  <c r="J16" i="1"/>
  <c r="J15" i="1"/>
  <c r="J5" i="1"/>
  <c r="J6" i="1"/>
  <c r="J7" i="1"/>
  <c r="J9" i="1"/>
  <c r="J3" i="1"/>
  <c r="J10" i="1"/>
</calcChain>
</file>

<file path=xl/sharedStrings.xml><?xml version="1.0" encoding="utf-8"?>
<sst xmlns="http://schemas.openxmlformats.org/spreadsheetml/2006/main" count="1622" uniqueCount="236">
  <si>
    <t>ANALYSIS DATE</t>
  </si>
  <si>
    <t>identifier</t>
  </si>
  <si>
    <t>Location</t>
  </si>
  <si>
    <t>length (cm)</t>
  </si>
  <si>
    <t>weight (g)</t>
  </si>
  <si>
    <t>gram/mL</t>
  </si>
  <si>
    <t>g/well</t>
  </si>
  <si>
    <t>Notes</t>
  </si>
  <si>
    <t>09.30.22</t>
  </si>
  <si>
    <t>Rainbow Smelt</t>
  </si>
  <si>
    <t>Osmerus mordax dentax</t>
  </si>
  <si>
    <t>NBS Surface Trawl</t>
  </si>
  <si>
    <t>NBS22-1149-2</t>
  </si>
  <si>
    <t>NBS22-1149-3</t>
  </si>
  <si>
    <t>NBS22-1149-N2-1</t>
  </si>
  <si>
    <t>Submersed in 5-10 mL liquid N2 before extraction</t>
  </si>
  <si>
    <t>NBS22-1149-N2-2</t>
  </si>
  <si>
    <t>NBS22-1149-N2-3</t>
  </si>
  <si>
    <t>NBS22-1150</t>
  </si>
  <si>
    <t>NBS22-1151</t>
  </si>
  <si>
    <t>NBS22-1152</t>
  </si>
  <si>
    <t>NBS22-1153</t>
  </si>
  <si>
    <t>NBS22-1154</t>
  </si>
  <si>
    <t>NBS22-1155</t>
  </si>
  <si>
    <t>NBS22-1156</t>
  </si>
  <si>
    <t>Pipette error</t>
  </si>
  <si>
    <t>R3</t>
  </si>
  <si>
    <t>Year</t>
  </si>
  <si>
    <t>Thiaminase activity nmol T/(min x g)                             (Minutes 30-90)</t>
  </si>
  <si>
    <t>Abs/(min well)        Minutes 30-90</t>
  </si>
  <si>
    <t>Positive control</t>
  </si>
  <si>
    <t>R9-archived</t>
  </si>
  <si>
    <t>R9-re-extract</t>
  </si>
  <si>
    <t>NBS2022-1156-2</t>
  </si>
  <si>
    <t>NBS2022-1156-2-2</t>
  </si>
  <si>
    <t>NBS2022-1156-3</t>
  </si>
  <si>
    <t>NBS2022-1156-4</t>
  </si>
  <si>
    <t>NBS2022-1153-2</t>
  </si>
  <si>
    <t>NBS2022-1153-2-2</t>
  </si>
  <si>
    <t>NBS2022-1153-3</t>
  </si>
  <si>
    <t>NBS2022-1153-4</t>
  </si>
  <si>
    <t>NBS2022-1152-2</t>
  </si>
  <si>
    <t>NBS2022-1152-2-2</t>
  </si>
  <si>
    <t>NBS2022-1152-3</t>
  </si>
  <si>
    <t>NBS2022-1152-4</t>
  </si>
  <si>
    <t>NBS2022-1151-2</t>
  </si>
  <si>
    <t>NBS2022-1151-2-2</t>
  </si>
  <si>
    <t>NBS2022-1151-3</t>
  </si>
  <si>
    <t>NBS2022-1151-4</t>
  </si>
  <si>
    <t>NBS22-3390</t>
  </si>
  <si>
    <t>NBS22-3389</t>
  </si>
  <si>
    <t>LD002</t>
  </si>
  <si>
    <t>LD001</t>
  </si>
  <si>
    <t>NBS2022</t>
  </si>
  <si>
    <t>Survey</t>
  </si>
  <si>
    <t>Sand Lance</t>
  </si>
  <si>
    <t>Capelin</t>
  </si>
  <si>
    <t>Longhead Dab</t>
  </si>
  <si>
    <t>Gonatus squid</t>
  </si>
  <si>
    <t>Collection date</t>
  </si>
  <si>
    <t>Positive control, maybe not enough in second well</t>
  </si>
  <si>
    <t>no activity</t>
  </si>
  <si>
    <t xml:space="preserve">SD </t>
  </si>
  <si>
    <t>Activity &gt; 3x SD?</t>
  </si>
  <si>
    <t>SD of Slope</t>
  </si>
  <si>
    <t>Saffron</t>
  </si>
  <si>
    <t>5 fishe</t>
  </si>
  <si>
    <t>3 fish</t>
  </si>
  <si>
    <t>NBS2022-1150-4</t>
  </si>
  <si>
    <t>2940-c</t>
  </si>
  <si>
    <t>Pollock</t>
  </si>
  <si>
    <t>Age 0, 2 fish composite</t>
  </si>
  <si>
    <t>2935-c</t>
  </si>
  <si>
    <t>Age 0</t>
  </si>
  <si>
    <t>2931-c</t>
  </si>
  <si>
    <t>3 fish comp</t>
  </si>
  <si>
    <t>3106-c</t>
  </si>
  <si>
    <t>3280-c</t>
  </si>
  <si>
    <t>Age 0, 3 fish composite</t>
  </si>
  <si>
    <t>3105-c</t>
  </si>
  <si>
    <t>4 fish comp</t>
  </si>
  <si>
    <t>RERUN SAMPLE</t>
  </si>
  <si>
    <t>2940C</t>
  </si>
  <si>
    <t>2935c</t>
  </si>
  <si>
    <t>2931c</t>
  </si>
  <si>
    <t>2814-C</t>
  </si>
  <si>
    <t>2619-C</t>
  </si>
  <si>
    <t>2610-C</t>
  </si>
  <si>
    <t>2811-C</t>
  </si>
  <si>
    <t>PG-1</t>
  </si>
  <si>
    <t>2671-C</t>
  </si>
  <si>
    <t>2617-C</t>
  </si>
  <si>
    <t>GH-1</t>
  </si>
  <si>
    <t>2608-C</t>
  </si>
  <si>
    <t>2623-C</t>
  </si>
  <si>
    <t>GH-3</t>
  </si>
  <si>
    <t>2908-C</t>
  </si>
  <si>
    <t>PG-2</t>
  </si>
  <si>
    <t>2615-C</t>
  </si>
  <si>
    <t>GH-4</t>
  </si>
  <si>
    <t>3313-C</t>
  </si>
  <si>
    <t>Pacific Herring (age 0)</t>
  </si>
  <si>
    <t>Pacific Herring</t>
  </si>
  <si>
    <t>Walleye pollock (age 0)</t>
  </si>
  <si>
    <t>Humpy shrimp</t>
  </si>
  <si>
    <t>Greenland turbot</t>
  </si>
  <si>
    <t>Walleye Pollock (age 0)</t>
  </si>
  <si>
    <t>Very funky, rerun</t>
  </si>
  <si>
    <t>run2</t>
  </si>
  <si>
    <t xml:space="preserve"> </t>
  </si>
  <si>
    <t>run1</t>
  </si>
  <si>
    <t>VVB</t>
  </si>
  <si>
    <t>SACO 07</t>
  </si>
  <si>
    <t>3317-C</t>
  </si>
  <si>
    <t>SACO 02</t>
  </si>
  <si>
    <t>LD003</t>
  </si>
  <si>
    <t>SACO 01</t>
  </si>
  <si>
    <t>2604-2</t>
  </si>
  <si>
    <t>SACO 04</t>
  </si>
  <si>
    <t>3456-C</t>
  </si>
  <si>
    <t>SACO 06</t>
  </si>
  <si>
    <t>SACO 03</t>
  </si>
  <si>
    <t>2911-C</t>
  </si>
  <si>
    <t>GH-2</t>
  </si>
  <si>
    <t>SACO 08</t>
  </si>
  <si>
    <t>2986-C</t>
  </si>
  <si>
    <t>SACO 09</t>
  </si>
  <si>
    <t>Saffron Cod</t>
  </si>
  <si>
    <t>3016-C</t>
  </si>
  <si>
    <t>3280-C</t>
  </si>
  <si>
    <t>3105-C</t>
  </si>
  <si>
    <t>R9</t>
  </si>
  <si>
    <t>SECM2022</t>
  </si>
  <si>
    <t>SUSM 07</t>
  </si>
  <si>
    <t>FOSC 02</t>
  </si>
  <si>
    <t>SUSM 01</t>
  </si>
  <si>
    <t>FOSC 09</t>
  </si>
  <si>
    <t>NBS2021</t>
  </si>
  <si>
    <t>FOSC 10</t>
  </si>
  <si>
    <t>ARCO 10</t>
  </si>
  <si>
    <t>ARCO 08</t>
  </si>
  <si>
    <t>RASM 08</t>
  </si>
  <si>
    <t>FOSC 01</t>
  </si>
  <si>
    <t>FOSC 05</t>
  </si>
  <si>
    <t>FOSC 04</t>
  </si>
  <si>
    <t>RASM 04</t>
  </si>
  <si>
    <t>FOSC 06</t>
  </si>
  <si>
    <t>Surf Smelt</t>
  </si>
  <si>
    <t>Fourhorn Sculpin</t>
  </si>
  <si>
    <t>Arctic Cod</t>
  </si>
  <si>
    <t>Pacific Cod (age 0)</t>
  </si>
  <si>
    <t>1925-C</t>
  </si>
  <si>
    <t>2091-C</t>
  </si>
  <si>
    <t>1765-C</t>
  </si>
  <si>
    <t>SACO 10</t>
  </si>
  <si>
    <t>1686-C</t>
  </si>
  <si>
    <t>SACO 05</t>
  </si>
  <si>
    <t>1536-C</t>
  </si>
  <si>
    <t>1196-C</t>
  </si>
  <si>
    <t>Threespine Stickleback</t>
  </si>
  <si>
    <t>BRWH 10</t>
  </si>
  <si>
    <t>ARCO 06</t>
  </si>
  <si>
    <t>BRWH 07</t>
  </si>
  <si>
    <t>BRWH 02</t>
  </si>
  <si>
    <t>ARCO 01</t>
  </si>
  <si>
    <t>ARCO 05</t>
  </si>
  <si>
    <t>BRWH 01</t>
  </si>
  <si>
    <t>BRWH 03</t>
  </si>
  <si>
    <t>BRWH 08</t>
  </si>
  <si>
    <t>BRWH 04</t>
  </si>
  <si>
    <t>ARCO 03</t>
  </si>
  <si>
    <t>ARCO 04</t>
  </si>
  <si>
    <t>BRWH 06</t>
  </si>
  <si>
    <t>ARCI 06</t>
  </si>
  <si>
    <t>ARCO 09</t>
  </si>
  <si>
    <t>BRWH 05</t>
  </si>
  <si>
    <t>ARCO 07</t>
  </si>
  <si>
    <t>ARCI 01</t>
  </si>
  <si>
    <t>ARCO 02</t>
  </si>
  <si>
    <t>Broad Whitefish</t>
  </si>
  <si>
    <t>Arctic Cisco</t>
  </si>
  <si>
    <t>ARCI 09</t>
  </si>
  <si>
    <t>SUSM 10</t>
  </si>
  <si>
    <t>BRWH 09</t>
  </si>
  <si>
    <t>ARCI 04</t>
  </si>
  <si>
    <t>SUSM 03</t>
  </si>
  <si>
    <t>ARCI 05</t>
  </si>
  <si>
    <t>ARCI 08</t>
  </si>
  <si>
    <t>SUSM 09</t>
  </si>
  <si>
    <t>SUSM 04</t>
  </si>
  <si>
    <t>ARCI 03</t>
  </si>
  <si>
    <t>SUSM 08</t>
  </si>
  <si>
    <t>ARCI 07</t>
  </si>
  <si>
    <t>SUSM 05</t>
  </si>
  <si>
    <t>SUSM 06</t>
  </si>
  <si>
    <t>ARCI 10</t>
  </si>
  <si>
    <t>SUSM 11</t>
  </si>
  <si>
    <t>SUSM 02</t>
  </si>
  <si>
    <t>ARCI 02</t>
  </si>
  <si>
    <t xml:space="preserve">ARCI 07 </t>
  </si>
  <si>
    <t>A1-4</t>
  </si>
  <si>
    <t>B1-4</t>
  </si>
  <si>
    <t>A5-8</t>
  </si>
  <si>
    <t>A9-12</t>
  </si>
  <si>
    <t>B5-8</t>
  </si>
  <si>
    <t>B9-12</t>
  </si>
  <si>
    <t>C1-4</t>
  </si>
  <si>
    <t>C5-8</t>
  </si>
  <si>
    <t>C9-12</t>
  </si>
  <si>
    <t>D1-4</t>
  </si>
  <si>
    <t>D5-8</t>
  </si>
  <si>
    <t>D9-12</t>
  </si>
  <si>
    <t>E1-4</t>
  </si>
  <si>
    <t>E5-8</t>
  </si>
  <si>
    <t>E9-12</t>
  </si>
  <si>
    <t>F1-4</t>
  </si>
  <si>
    <t>F5-8</t>
  </si>
  <si>
    <t>F9-12</t>
  </si>
  <si>
    <t>G1-4</t>
  </si>
  <si>
    <t>G5-8</t>
  </si>
  <si>
    <t>G9-12</t>
  </si>
  <si>
    <t>H1-4</t>
  </si>
  <si>
    <t>H5-8</t>
  </si>
  <si>
    <t>H9-12</t>
  </si>
  <si>
    <t xml:space="preserve">VVB </t>
  </si>
  <si>
    <t>RASM 03</t>
  </si>
  <si>
    <t>RASM 10</t>
  </si>
  <si>
    <t>RASM 05</t>
  </si>
  <si>
    <t>FOSC 07</t>
  </si>
  <si>
    <t>RASM 07</t>
  </si>
  <si>
    <t>RASM 02</t>
  </si>
  <si>
    <t xml:space="preserve">NBS2021 </t>
  </si>
  <si>
    <t>RASM 01</t>
  </si>
  <si>
    <t>FOSC 08</t>
  </si>
  <si>
    <t>RASM 09</t>
  </si>
  <si>
    <t>FOSC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</si>
</sst>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0" fillId="0" borderId="0" xfId="1" applyFont="1" applyAlignment="1">
      <alignment horizontal="center" vertical="center"/>
    </xf>
    <xf numFmtId="0" fontId="0" fillId="0" borderId="0" xfId="1" applyFont="1" applyAlignment="1">
      <alignment horizontal="center" vertical="center" wrapText="1"/>
    </xf>
    <xf numFmtId="0" fontId="0" fillId="0" borderId="0" xfId="1" applyFont="1"/>
    <xf numFmtId="0" fontId="1" fillId="0" borderId="0" xfId="1"/>
    <xf numFmtId="0" fontId="1" fillId="0" borderId="0" xfId="1" applyAlignment="1">
      <alignment horizontal="center"/>
    </xf>
    <xf numFmtId="164" fontId="2" fillId="0" borderId="0" xfId="1" applyNumberFormat="1" applyFont="1" applyAlignment="1">
      <alignment horizontal="center"/>
    </xf>
    <xf numFmtId="11" fontId="2" fillId="2" borderId="0" xfId="1" applyNumberFormat="1" applyFont="1" applyFill="1" applyAlignment="1">
      <alignment horizontal="center"/>
    </xf>
    <xf numFmtId="0" fontId="0" fillId="0" borderId="0" xfId="1" applyFont="1" applyAlignment="1">
      <alignment horizontal="center"/>
    </xf>
    <xf numFmtId="11" fontId="3" fillId="2" borderId="0" xfId="1" applyNumberFormat="1" applyFont="1" applyFill="1" applyBorder="1" applyAlignment="1">
      <alignment horizontal="center" vertical="center" wrapText="1"/>
    </xf>
    <xf numFmtId="165" fontId="1" fillId="0" borderId="0" xfId="1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2" fontId="1" fillId="0" borderId="0" xfId="1" applyNumberFormat="1" applyAlignment="1">
      <alignment horizontal="center" vertical="center"/>
    </xf>
    <xf numFmtId="165" fontId="0" fillId="2" borderId="0" xfId="1" applyNumberFormat="1" applyFont="1" applyFill="1" applyAlignment="1">
      <alignment horizontal="center"/>
    </xf>
    <xf numFmtId="0" fontId="0" fillId="2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165" fontId="1" fillId="2" borderId="0" xfId="1" applyNumberFormat="1" applyFill="1" applyAlignment="1">
      <alignment horizontal="center"/>
    </xf>
    <xf numFmtId="0" fontId="1" fillId="2" borderId="0" xfId="1" applyFill="1" applyAlignment="1">
      <alignment horizontal="center" vertical="center"/>
    </xf>
    <xf numFmtId="164" fontId="2" fillId="2" borderId="0" xfId="1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4" fontId="2" fillId="0" borderId="0" xfId="1" applyNumberFormat="1" applyFont="1" applyFill="1" applyAlignment="1">
      <alignment horizontal="center"/>
    </xf>
    <xf numFmtId="0" fontId="0" fillId="0" borderId="0" xfId="1" applyFont="1" applyFill="1" applyAlignment="1">
      <alignment horizontal="center" vertical="center"/>
    </xf>
    <xf numFmtId="165" fontId="0" fillId="0" borderId="0" xfId="1" applyNumberFormat="1" applyFont="1" applyFill="1" applyAlignment="1">
      <alignment horizontal="center"/>
    </xf>
    <xf numFmtId="0" fontId="1" fillId="0" borderId="0" xfId="1" applyFill="1" applyAlignment="1">
      <alignment horizontal="center" vertical="center"/>
    </xf>
    <xf numFmtId="0" fontId="0" fillId="0" borderId="0" xfId="0" applyFill="1" applyAlignment="1">
      <alignment horizontal="center"/>
    </xf>
    <xf numFmtId="165" fontId="1" fillId="0" borderId="0" xfId="1" applyNumberFormat="1" applyFill="1" applyAlignment="1">
      <alignment horizontal="center"/>
    </xf>
  </cellXfs>
  <cellStyles count="2">
    <cellStyle name="Normal" xfId="0" builtinId="0"/>
    <cellStyle name="Normal 2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3"/>
  <sheetViews>
    <sheetView tabSelected="1" workbookViewId="0">
      <pane xSplit="1" ySplit="1" topLeftCell="F320" activePane="bottomRight" state="frozen"/>
      <selection pane="topRight" activeCell="B1" sqref="B1"/>
      <selection pane="bottomLeft" activeCell="A2" sqref="A2"/>
      <selection pane="bottomRight" activeCell="J336" sqref="J336"/>
    </sheetView>
  </sheetViews>
  <sheetFormatPr defaultRowHeight="15" x14ac:dyDescent="0.25"/>
  <cols>
    <col min="1" max="4" width="14.28515625" customWidth="1"/>
    <col min="5" max="5" width="17.85546875" customWidth="1"/>
    <col min="6" max="6" width="22.140625" style="18" customWidth="1"/>
    <col min="7" max="7" width="23.85546875" customWidth="1"/>
    <col min="8" max="8" width="20.140625" customWidth="1"/>
    <col min="9" max="9" width="9.42578125" customWidth="1"/>
    <col min="10" max="10" width="15.140625" customWidth="1"/>
    <col min="11" max="11" width="17.28515625" customWidth="1"/>
    <col min="12" max="13" width="5.85546875" customWidth="1"/>
    <col min="14" max="14" width="11.5703125" customWidth="1"/>
    <col min="15" max="15" width="11.42578125" customWidth="1"/>
    <col min="16" max="16" width="10.28515625" customWidth="1"/>
    <col min="17" max="17" width="9" customWidth="1"/>
    <col min="18" max="19" width="14.28515625" customWidth="1"/>
    <col min="20" max="20" width="15.5703125" customWidth="1"/>
  </cols>
  <sheetData>
    <row r="1" spans="1:20" s="7" customFormat="1" ht="52.5" customHeight="1" x14ac:dyDescent="0.25">
      <c r="A1" s="1" t="s">
        <v>0</v>
      </c>
      <c r="B1" s="1"/>
      <c r="C1" s="1"/>
      <c r="D1" s="5" t="s">
        <v>54</v>
      </c>
      <c r="E1" s="2" t="s">
        <v>1</v>
      </c>
      <c r="F1" s="4" t="s">
        <v>9</v>
      </c>
      <c r="G1" s="2"/>
      <c r="H1" s="3" t="s">
        <v>28</v>
      </c>
      <c r="I1" s="3" t="s">
        <v>62</v>
      </c>
      <c r="J1" s="3" t="s">
        <v>63</v>
      </c>
      <c r="K1" s="2" t="s">
        <v>2</v>
      </c>
      <c r="L1" s="4" t="s">
        <v>59</v>
      </c>
      <c r="M1" s="4" t="s">
        <v>27</v>
      </c>
      <c r="N1" s="4" t="s">
        <v>3</v>
      </c>
      <c r="O1" s="4" t="s">
        <v>4</v>
      </c>
      <c r="P1" s="2" t="s">
        <v>5</v>
      </c>
      <c r="Q1" s="2" t="s">
        <v>6</v>
      </c>
      <c r="R1" s="5" t="s">
        <v>29</v>
      </c>
      <c r="S1" s="5" t="s">
        <v>64</v>
      </c>
      <c r="T1" s="6" t="s">
        <v>7</v>
      </c>
    </row>
    <row r="2" spans="1:20" s="7" customFormat="1" x14ac:dyDescent="0.25">
      <c r="A2" s="13">
        <v>44838</v>
      </c>
      <c r="B2" s="13"/>
      <c r="C2" s="13"/>
      <c r="D2" s="13"/>
      <c r="E2" s="4" t="s">
        <v>26</v>
      </c>
      <c r="F2" s="2" t="s">
        <v>9</v>
      </c>
      <c r="G2" s="2" t="s">
        <v>10</v>
      </c>
      <c r="H2" s="9">
        <f>((((R2/13650)/0.3)*0.0001)/Q2)*1000000000</f>
        <v>18.761083012801627</v>
      </c>
      <c r="I2" s="9">
        <f>((((S2/13650)/0.3)*0.0001)/Q2)*1000000000</f>
        <v>0.32082745183962158</v>
      </c>
      <c r="J2" s="9" t="b">
        <f>H2&gt;(3*I2)</f>
        <v>1</v>
      </c>
      <c r="K2" s="2" t="s">
        <v>11</v>
      </c>
      <c r="M2" s="2"/>
      <c r="N2" s="2"/>
      <c r="O2" s="2"/>
      <c r="P2" s="2">
        <f>0.8/2</f>
        <v>0.4</v>
      </c>
      <c r="Q2" s="2">
        <f>P2*0.003</f>
        <v>1.2000000000000001E-3</v>
      </c>
      <c r="R2" s="10">
        <v>9.2191961924907204E-4</v>
      </c>
      <c r="S2" s="10">
        <v>1.5765460983399005E-5</v>
      </c>
      <c r="T2" s="6" t="s">
        <v>30</v>
      </c>
    </row>
    <row r="3" spans="1:20" s="7" customFormat="1" x14ac:dyDescent="0.25">
      <c r="A3" s="13">
        <v>44838</v>
      </c>
      <c r="B3" s="13"/>
      <c r="C3" s="13"/>
      <c r="D3" s="13"/>
      <c r="E3" s="4" t="s">
        <v>26</v>
      </c>
      <c r="F3" s="2" t="s">
        <v>9</v>
      </c>
      <c r="G3" s="2" t="s">
        <v>10</v>
      </c>
      <c r="H3" s="9">
        <f t="shared" ref="H3:H13" si="0">((((R3/13650)/0.3)*0.0001)/Q3)*1000000000</f>
        <v>18.022843247592018</v>
      </c>
      <c r="I3" s="9">
        <f t="shared" ref="I3:I40" si="1">((((S3/13650)/0.3)*0.0001)/Q3)*1000000000</f>
        <v>0.31193944661956641</v>
      </c>
      <c r="J3" s="9" t="b">
        <f t="shared" ref="J3:J66" si="2">H3&gt;(3*I3)</f>
        <v>1</v>
      </c>
      <c r="K3" s="2" t="s">
        <v>11</v>
      </c>
      <c r="M3" s="2"/>
      <c r="N3" s="2"/>
      <c r="O3" s="2"/>
      <c r="P3" s="2">
        <f t="shared" ref="P3:P10" si="3">0.8/2</f>
        <v>0.4</v>
      </c>
      <c r="Q3" s="2">
        <f t="shared" ref="Q3:Q10" si="4">P3*0.003</f>
        <v>1.2000000000000001E-3</v>
      </c>
      <c r="R3" s="10">
        <v>8.8564251718667181E-4</v>
      </c>
      <c r="S3" s="10">
        <v>1.5328704406885492E-5</v>
      </c>
      <c r="T3" s="6" t="s">
        <v>30</v>
      </c>
    </row>
    <row r="4" spans="1:20" s="7" customFormat="1" x14ac:dyDescent="0.25">
      <c r="A4" s="13">
        <v>44839</v>
      </c>
      <c r="B4" s="13"/>
      <c r="C4" s="13"/>
      <c r="D4" s="13"/>
      <c r="E4" s="4" t="s">
        <v>26</v>
      </c>
      <c r="F4" s="2" t="s">
        <v>9</v>
      </c>
      <c r="G4" s="2" t="s">
        <v>10</v>
      </c>
      <c r="H4" s="9">
        <f t="shared" si="0"/>
        <v>14.863263144595813</v>
      </c>
      <c r="I4" s="9">
        <f t="shared" si="1"/>
        <v>0.34582388182700557</v>
      </c>
      <c r="J4" s="9" t="b">
        <f t="shared" si="2"/>
        <v>1</v>
      </c>
      <c r="K4" s="2" t="s">
        <v>11</v>
      </c>
      <c r="M4" s="2"/>
      <c r="N4" s="2"/>
      <c r="O4" s="2"/>
      <c r="P4" s="2">
        <f t="shared" si="3"/>
        <v>0.4</v>
      </c>
      <c r="Q4" s="2">
        <f t="shared" si="4"/>
        <v>1.2000000000000001E-3</v>
      </c>
      <c r="R4" s="10">
        <v>7.3038075092543824E-4</v>
      </c>
      <c r="S4" s="10">
        <v>1.6993785552979055E-5</v>
      </c>
      <c r="T4" s="6" t="s">
        <v>30</v>
      </c>
    </row>
    <row r="5" spans="1:20" s="7" customFormat="1" x14ac:dyDescent="0.25">
      <c r="A5" s="13">
        <v>44839</v>
      </c>
      <c r="B5" s="13"/>
      <c r="C5" s="13"/>
      <c r="D5" s="13"/>
      <c r="E5" s="4" t="s">
        <v>26</v>
      </c>
      <c r="F5" s="2" t="s">
        <v>9</v>
      </c>
      <c r="G5" s="2" t="s">
        <v>10</v>
      </c>
      <c r="H5" s="9">
        <f t="shared" si="0"/>
        <v>14.87940541351437</v>
      </c>
      <c r="I5" s="9">
        <f t="shared" si="1"/>
        <v>0.16141404022430658</v>
      </c>
      <c r="J5" s="9" t="b">
        <f t="shared" si="2"/>
        <v>1</v>
      </c>
      <c r="K5" s="2" t="s">
        <v>11</v>
      </c>
      <c r="M5" s="2"/>
      <c r="N5" s="2"/>
      <c r="O5" s="2"/>
      <c r="P5" s="2">
        <f t="shared" si="3"/>
        <v>0.4</v>
      </c>
      <c r="Q5" s="2">
        <f t="shared" si="4"/>
        <v>1.2000000000000001E-3</v>
      </c>
      <c r="R5" s="10">
        <v>7.311739820200961E-4</v>
      </c>
      <c r="S5" s="10">
        <v>7.9318859366224261E-6</v>
      </c>
      <c r="T5" s="6" t="s">
        <v>30</v>
      </c>
    </row>
    <row r="6" spans="1:20" s="7" customFormat="1" x14ac:dyDescent="0.25">
      <c r="A6" s="13">
        <v>44841</v>
      </c>
      <c r="B6" s="13"/>
      <c r="C6" s="13"/>
      <c r="D6" s="13"/>
      <c r="E6" s="4" t="s">
        <v>26</v>
      </c>
      <c r="F6" s="2" t="s">
        <v>9</v>
      </c>
      <c r="G6" s="2" t="s">
        <v>10</v>
      </c>
      <c r="H6" s="9">
        <f t="shared" si="0"/>
        <v>15.732255288045859</v>
      </c>
      <c r="I6" s="9">
        <f t="shared" si="1"/>
        <v>0.33303873591945754</v>
      </c>
      <c r="J6" s="9" t="b">
        <f t="shared" si="2"/>
        <v>1</v>
      </c>
      <c r="K6" s="2" t="s">
        <v>11</v>
      </c>
      <c r="M6" s="2"/>
      <c r="N6" s="2"/>
      <c r="O6" s="2"/>
      <c r="P6" s="2">
        <f t="shared" si="3"/>
        <v>0.4</v>
      </c>
      <c r="Q6" s="2">
        <f t="shared" si="4"/>
        <v>1.2000000000000001E-3</v>
      </c>
      <c r="R6" s="10">
        <v>7.7308302485457341E-4</v>
      </c>
      <c r="S6" s="10">
        <v>1.6365523483082142E-5</v>
      </c>
      <c r="T6" s="6" t="s">
        <v>30</v>
      </c>
    </row>
    <row r="7" spans="1:20" s="7" customFormat="1" x14ac:dyDescent="0.25">
      <c r="A7" s="14">
        <v>44841</v>
      </c>
      <c r="B7" s="14"/>
      <c r="C7" s="14"/>
      <c r="D7" s="14"/>
      <c r="E7" s="4" t="s">
        <v>26</v>
      </c>
      <c r="F7" s="2" t="s">
        <v>9</v>
      </c>
      <c r="G7" s="2" t="s">
        <v>10</v>
      </c>
      <c r="H7" s="9">
        <f t="shared" si="0"/>
        <v>18.241840029254043</v>
      </c>
      <c r="I7" s="9">
        <f t="shared" si="1"/>
        <v>0.31655345501906124</v>
      </c>
      <c r="J7" s="9" t="b">
        <f t="shared" si="2"/>
        <v>1</v>
      </c>
      <c r="K7" s="2" t="s">
        <v>11</v>
      </c>
      <c r="M7" s="2"/>
      <c r="N7" s="2"/>
      <c r="O7" s="2"/>
      <c r="P7" s="2">
        <f t="shared" si="3"/>
        <v>0.4</v>
      </c>
      <c r="Q7" s="2">
        <f t="shared" si="4"/>
        <v>1.2000000000000001E-3</v>
      </c>
      <c r="R7" s="10">
        <v>8.9640401903754384E-4</v>
      </c>
      <c r="S7" s="10">
        <v>1.5555436779636669E-5</v>
      </c>
      <c r="T7" s="6" t="s">
        <v>30</v>
      </c>
    </row>
    <row r="8" spans="1:20" s="7" customFormat="1" x14ac:dyDescent="0.25">
      <c r="A8" s="13">
        <v>44841</v>
      </c>
      <c r="B8" s="13"/>
      <c r="C8" s="13"/>
      <c r="D8" s="13"/>
      <c r="E8" s="4" t="s">
        <v>31</v>
      </c>
      <c r="F8" s="2" t="s">
        <v>9</v>
      </c>
      <c r="G8" s="2" t="s">
        <v>10</v>
      </c>
      <c r="H8" s="9">
        <f t="shared" si="0"/>
        <v>7.2075230721449595</v>
      </c>
      <c r="I8" s="9">
        <f t="shared" si="1"/>
        <v>0.22182523278310221</v>
      </c>
      <c r="J8" s="9" t="b">
        <f t="shared" si="2"/>
        <v>1</v>
      </c>
      <c r="K8" s="2" t="s">
        <v>11</v>
      </c>
      <c r="M8" s="2"/>
      <c r="N8" s="2"/>
      <c r="O8" s="2"/>
      <c r="P8" s="2">
        <f t="shared" si="3"/>
        <v>0.4</v>
      </c>
      <c r="Q8" s="2">
        <f t="shared" si="4"/>
        <v>1.2000000000000001E-3</v>
      </c>
      <c r="R8" s="10">
        <v>3.5417768376520332E-4</v>
      </c>
      <c r="S8" s="10">
        <v>1.0900491938961642E-5</v>
      </c>
    </row>
    <row r="9" spans="1:20" s="7" customFormat="1" x14ac:dyDescent="0.25">
      <c r="A9" s="14">
        <v>44841</v>
      </c>
      <c r="B9" s="14"/>
      <c r="C9" s="14"/>
      <c r="D9" s="14"/>
      <c r="E9" s="4" t="s">
        <v>32</v>
      </c>
      <c r="F9" s="2" t="s">
        <v>9</v>
      </c>
      <c r="G9" s="2" t="s">
        <v>10</v>
      </c>
      <c r="H9" s="9">
        <f t="shared" si="0"/>
        <v>15.421785649178529</v>
      </c>
      <c r="I9" s="9">
        <f t="shared" si="1"/>
        <v>0.44325319290319432</v>
      </c>
      <c r="J9" s="9" t="b">
        <f t="shared" si="2"/>
        <v>1</v>
      </c>
      <c r="K9" s="2" t="s">
        <v>11</v>
      </c>
      <c r="M9" s="2"/>
      <c r="N9" s="2"/>
      <c r="O9" s="2"/>
      <c r="P9" s="2">
        <f t="shared" si="3"/>
        <v>0.4</v>
      </c>
      <c r="Q9" s="2">
        <f t="shared" si="4"/>
        <v>1.2000000000000001E-3</v>
      </c>
      <c r="R9" s="10">
        <v>7.5782654680063295E-4</v>
      </c>
      <c r="S9" s="10">
        <v>2.1781461899262969E-5</v>
      </c>
    </row>
    <row r="10" spans="1:20" s="7" customFormat="1" x14ac:dyDescent="0.25">
      <c r="A10" s="14">
        <v>44841</v>
      </c>
      <c r="B10" s="14"/>
      <c r="C10" s="14"/>
      <c r="D10" s="14" t="s">
        <v>53</v>
      </c>
      <c r="E10" s="4" t="s">
        <v>36</v>
      </c>
      <c r="F10" s="2" t="s">
        <v>9</v>
      </c>
      <c r="G10" s="2" t="s">
        <v>10</v>
      </c>
      <c r="H10" s="9">
        <f t="shared" si="0"/>
        <v>9.9753841160504138</v>
      </c>
      <c r="I10" s="9">
        <f t="shared" si="1"/>
        <v>0.33555740566214959</v>
      </c>
      <c r="J10" s="9" t="b">
        <f t="shared" si="2"/>
        <v>1</v>
      </c>
      <c r="K10" s="2" t="s">
        <v>11</v>
      </c>
      <c r="M10" s="2">
        <v>2022</v>
      </c>
      <c r="N10" s="2">
        <v>13.7</v>
      </c>
      <c r="O10" s="2">
        <v>21.47</v>
      </c>
      <c r="P10" s="2">
        <f t="shared" si="3"/>
        <v>0.4</v>
      </c>
      <c r="Q10" s="2">
        <f t="shared" si="4"/>
        <v>1.2000000000000001E-3</v>
      </c>
      <c r="R10" s="10">
        <v>4.9019037546271739E-4</v>
      </c>
      <c r="S10" s="10">
        <v>1.6489290914238033E-5</v>
      </c>
    </row>
    <row r="11" spans="1:20" s="7" customFormat="1" x14ac:dyDescent="0.25">
      <c r="A11" s="13">
        <v>44841</v>
      </c>
      <c r="B11" s="13"/>
      <c r="C11" s="13"/>
      <c r="D11" s="14" t="s">
        <v>53</v>
      </c>
      <c r="E11" s="4" t="s">
        <v>40</v>
      </c>
      <c r="F11" s="2" t="s">
        <v>9</v>
      </c>
      <c r="G11" s="2" t="s">
        <v>10</v>
      </c>
      <c r="H11" s="9">
        <f t="shared" si="0"/>
        <v>10.603856452613721</v>
      </c>
      <c r="I11" s="9">
        <f t="shared" si="1"/>
        <v>0.45409783276237131</v>
      </c>
      <c r="J11" s="9" t="b">
        <f t="shared" si="2"/>
        <v>1</v>
      </c>
      <c r="K11" s="2" t="s">
        <v>11</v>
      </c>
      <c r="M11" s="2">
        <v>2022</v>
      </c>
      <c r="N11" s="8">
        <v>14</v>
      </c>
      <c r="O11" s="8">
        <v>17.600000000000001</v>
      </c>
      <c r="P11" s="2">
        <f t="shared" ref="P11:P18" si="5">0.8/2</f>
        <v>0.4</v>
      </c>
      <c r="Q11" s="2">
        <f t="shared" ref="Q11:Q18" si="6">P11*0.003</f>
        <v>1.2000000000000001E-3</v>
      </c>
      <c r="R11" s="10">
        <v>5.2107350608143819E-4</v>
      </c>
      <c r="S11" s="10">
        <v>2.231436750194293E-5</v>
      </c>
    </row>
    <row r="12" spans="1:20" s="7" customFormat="1" x14ac:dyDescent="0.25">
      <c r="A12" s="14">
        <v>44841</v>
      </c>
      <c r="B12" s="14"/>
      <c r="C12" s="14"/>
      <c r="D12" s="14" t="s">
        <v>53</v>
      </c>
      <c r="E12" s="4" t="s">
        <v>44</v>
      </c>
      <c r="F12" s="2" t="s">
        <v>9</v>
      </c>
      <c r="G12" s="2" t="s">
        <v>10</v>
      </c>
      <c r="H12" s="9">
        <f t="shared" si="0"/>
        <v>7.2403456856127564</v>
      </c>
      <c r="I12" s="9">
        <f t="shared" si="1"/>
        <v>0.55370102799372622</v>
      </c>
      <c r="J12" s="9" t="b">
        <f t="shared" si="2"/>
        <v>1</v>
      </c>
      <c r="K12" s="2" t="s">
        <v>11</v>
      </c>
      <c r="M12" s="2">
        <v>2022</v>
      </c>
      <c r="N12" s="8">
        <v>17.5</v>
      </c>
      <c r="O12" s="8">
        <v>37.700000000000003</v>
      </c>
      <c r="P12" s="2">
        <f t="shared" si="5"/>
        <v>0.4</v>
      </c>
      <c r="Q12" s="2">
        <f t="shared" si="6"/>
        <v>1.2000000000000001E-3</v>
      </c>
      <c r="R12" s="10">
        <v>3.557905869910109E-4</v>
      </c>
      <c r="S12" s="10">
        <v>2.7208868515611708E-5</v>
      </c>
    </row>
    <row r="13" spans="1:20" s="7" customFormat="1" x14ac:dyDescent="0.25">
      <c r="A13" s="14">
        <v>44841</v>
      </c>
      <c r="B13" s="14"/>
      <c r="C13" s="14"/>
      <c r="D13" s="14" t="s">
        <v>53</v>
      </c>
      <c r="E13" s="4" t="s">
        <v>48</v>
      </c>
      <c r="F13" s="2" t="s">
        <v>9</v>
      </c>
      <c r="G13" s="2" t="s">
        <v>10</v>
      </c>
      <c r="H13" s="9">
        <f t="shared" si="0"/>
        <v>6.2067023991931292</v>
      </c>
      <c r="I13" s="9">
        <f t="shared" si="1"/>
        <v>0.23077912411095974</v>
      </c>
      <c r="J13" s="9" t="b">
        <f t="shared" si="2"/>
        <v>1</v>
      </c>
      <c r="K13" s="2" t="s">
        <v>11</v>
      </c>
      <c r="M13" s="2">
        <v>2022</v>
      </c>
      <c r="N13" s="8">
        <v>14.4</v>
      </c>
      <c r="O13" s="8">
        <v>20.9</v>
      </c>
      <c r="P13" s="2">
        <f t="shared" si="5"/>
        <v>0.4</v>
      </c>
      <c r="Q13" s="2">
        <f t="shared" si="6"/>
        <v>1.2000000000000001E-3</v>
      </c>
      <c r="R13" s="10">
        <v>3.0499735589635031E-4</v>
      </c>
      <c r="S13" s="10">
        <v>1.1340486158812561E-5</v>
      </c>
    </row>
    <row r="14" spans="1:20" s="7" customFormat="1" x14ac:dyDescent="0.25">
      <c r="A14" s="14">
        <v>44841</v>
      </c>
      <c r="B14" s="14"/>
      <c r="C14" s="14"/>
      <c r="D14" s="14" t="s">
        <v>53</v>
      </c>
      <c r="E14" s="4" t="s">
        <v>68</v>
      </c>
      <c r="F14" s="2" t="s">
        <v>9</v>
      </c>
      <c r="G14" s="2" t="s">
        <v>10</v>
      </c>
      <c r="H14" s="9">
        <f t="shared" ref="H14" si="7">((((R14/13650)/0.3)*0.0001)/Q14)*1000000000</f>
        <v>5.7880795585713551</v>
      </c>
      <c r="I14" s="9">
        <f t="shared" ref="I14" si="8">((((S14/13650)/0.3)*0.0001)/Q14)*1000000000</f>
        <v>0.15875759749119589</v>
      </c>
      <c r="J14" s="9" t="b">
        <f t="shared" ref="J14" si="9">H14&gt;(3*I14)</f>
        <v>1</v>
      </c>
      <c r="K14" s="2" t="s">
        <v>11</v>
      </c>
      <c r="M14" s="2"/>
      <c r="N14" s="8"/>
      <c r="O14" s="8"/>
      <c r="P14" s="2">
        <f t="shared" si="5"/>
        <v>0.4</v>
      </c>
      <c r="Q14" s="2">
        <f t="shared" si="6"/>
        <v>1.2000000000000001E-3</v>
      </c>
      <c r="R14" s="10">
        <v>2.8442622950819641E-4</v>
      </c>
      <c r="S14" s="10">
        <v>7.8013483407173655E-6</v>
      </c>
    </row>
    <row r="15" spans="1:20" s="7" customFormat="1" x14ac:dyDescent="0.25">
      <c r="A15" s="14">
        <v>44834</v>
      </c>
      <c r="B15" s="14"/>
      <c r="C15" s="14"/>
      <c r="D15" s="14" t="s">
        <v>53</v>
      </c>
      <c r="E15" s="4" t="s">
        <v>22</v>
      </c>
      <c r="F15" s="2" t="s">
        <v>9</v>
      </c>
      <c r="G15" s="2" t="s">
        <v>10</v>
      </c>
      <c r="H15" s="9">
        <f>((((R15/13650)/0.3)*0.0001)/Q15)*1000000000</f>
        <v>14.488448628233549</v>
      </c>
      <c r="I15" s="9">
        <f t="shared" si="1"/>
        <v>0</v>
      </c>
      <c r="J15" s="9" t="b">
        <f t="shared" si="2"/>
        <v>1</v>
      </c>
      <c r="K15" s="2" t="s">
        <v>11</v>
      </c>
      <c r="M15" s="2">
        <v>2022</v>
      </c>
      <c r="N15" s="8">
        <v>15.6</v>
      </c>
      <c r="O15" s="8">
        <v>29.8</v>
      </c>
      <c r="P15" s="2">
        <f t="shared" si="5"/>
        <v>0.4</v>
      </c>
      <c r="Q15" s="2">
        <f t="shared" si="6"/>
        <v>1.2000000000000001E-3</v>
      </c>
      <c r="R15" s="10">
        <v>7.1196236559139658E-4</v>
      </c>
      <c r="S15" s="10"/>
    </row>
    <row r="16" spans="1:20" s="7" customFormat="1" x14ac:dyDescent="0.25">
      <c r="A16" s="14">
        <v>44834</v>
      </c>
      <c r="B16" s="14"/>
      <c r="C16" s="14"/>
      <c r="D16" s="14" t="s">
        <v>53</v>
      </c>
      <c r="E16" s="11" t="s">
        <v>23</v>
      </c>
      <c r="F16" s="2" t="s">
        <v>9</v>
      </c>
      <c r="G16" s="2" t="s">
        <v>10</v>
      </c>
      <c r="H16" s="9">
        <f>((((R16/13650)/0.3)*0.0001)/Q16)*1000000000</f>
        <v>16.091286252576506</v>
      </c>
      <c r="I16" s="9">
        <f t="shared" si="1"/>
        <v>1.147999714531206</v>
      </c>
      <c r="J16" s="9" t="b">
        <f t="shared" si="2"/>
        <v>1</v>
      </c>
      <c r="K16" s="2" t="s">
        <v>11</v>
      </c>
      <c r="M16" s="2">
        <v>2022</v>
      </c>
      <c r="N16" s="8">
        <v>14</v>
      </c>
      <c r="O16" s="8">
        <v>22.12</v>
      </c>
      <c r="P16" s="2">
        <f t="shared" si="5"/>
        <v>0.4</v>
      </c>
      <c r="Q16" s="2">
        <f t="shared" si="6"/>
        <v>1.2000000000000001E-3</v>
      </c>
      <c r="R16" s="10">
        <v>7.9072580645160953E-4</v>
      </c>
      <c r="S16" s="10">
        <v>5.641270597206347E-5</v>
      </c>
    </row>
    <row r="17" spans="1:20" s="7" customFormat="1" x14ac:dyDescent="0.25">
      <c r="A17" s="14">
        <v>44851</v>
      </c>
      <c r="B17" s="14"/>
      <c r="C17" s="14"/>
      <c r="D17" s="14" t="s">
        <v>53</v>
      </c>
      <c r="E17" s="4" t="s">
        <v>26</v>
      </c>
      <c r="F17" s="2"/>
      <c r="G17" s="2"/>
      <c r="H17" s="9">
        <f t="shared" ref="H17:H18" si="10">((((R17/13650)/0.3)*0.0001)/Q17)*1000000000</f>
        <v>10.624841402207863</v>
      </c>
      <c r="I17" s="9">
        <f t="shared" si="1"/>
        <v>0.20541483111843958</v>
      </c>
      <c r="J17" s="9" t="b">
        <f t="shared" si="2"/>
        <v>1</v>
      </c>
      <c r="K17" s="2" t="s">
        <v>11</v>
      </c>
      <c r="M17" s="2"/>
      <c r="N17" s="8"/>
      <c r="O17" s="8"/>
      <c r="P17" s="2">
        <f t="shared" si="5"/>
        <v>0.4</v>
      </c>
      <c r="Q17" s="2">
        <f t="shared" si="6"/>
        <v>1.2000000000000001E-3</v>
      </c>
      <c r="R17" s="10">
        <v>5.2210470650449446E-4</v>
      </c>
      <c r="S17" s="10">
        <v>1.0094084801160123E-5</v>
      </c>
      <c r="T17" s="6" t="s">
        <v>60</v>
      </c>
    </row>
    <row r="18" spans="1:20" s="7" customFormat="1" x14ac:dyDescent="0.25">
      <c r="A18" s="14">
        <v>44851</v>
      </c>
      <c r="B18" s="14"/>
      <c r="C18" s="14"/>
      <c r="D18" s="14" t="s">
        <v>53</v>
      </c>
      <c r="E18" s="4" t="s">
        <v>26</v>
      </c>
      <c r="F18" s="2"/>
      <c r="G18" s="2"/>
      <c r="H18" s="9">
        <f t="shared" si="10"/>
        <v>14.152465236547766</v>
      </c>
      <c r="I18" s="9">
        <f t="shared" si="1"/>
        <v>0.28393703075150151</v>
      </c>
      <c r="J18" s="9" t="b">
        <f t="shared" si="2"/>
        <v>1</v>
      </c>
      <c r="K18" s="2" t="s">
        <v>11</v>
      </c>
      <c r="M18" s="2"/>
      <c r="N18" s="8"/>
      <c r="O18" s="8"/>
      <c r="P18" s="2">
        <f t="shared" si="5"/>
        <v>0.4</v>
      </c>
      <c r="Q18" s="2">
        <f t="shared" si="6"/>
        <v>1.2000000000000001E-3</v>
      </c>
      <c r="R18" s="10">
        <v>6.9545214172395716E-4</v>
      </c>
      <c r="S18" s="10">
        <v>1.3952665691128785E-5</v>
      </c>
      <c r="T18" s="6" t="s">
        <v>30</v>
      </c>
    </row>
    <row r="19" spans="1:20" s="7" customFormat="1" x14ac:dyDescent="0.25">
      <c r="A19" s="14">
        <v>44851</v>
      </c>
      <c r="B19" s="14"/>
      <c r="C19" s="14"/>
      <c r="D19" s="14" t="s">
        <v>53</v>
      </c>
      <c r="E19" s="11" t="s">
        <v>49</v>
      </c>
      <c r="F19" s="4" t="s">
        <v>55</v>
      </c>
      <c r="G19" s="2"/>
      <c r="H19" s="9">
        <f t="shared" ref="H19:H40" si="11">((((R19/13650)/0.3)*0.0001)/Q19)*1000000000</f>
        <v>-0.31692654643473939</v>
      </c>
      <c r="I19" s="9">
        <f t="shared" si="1"/>
        <v>4.9132961770919199E-2</v>
      </c>
      <c r="J19" s="9" t="b">
        <f t="shared" si="2"/>
        <v>0</v>
      </c>
      <c r="K19" s="2" t="s">
        <v>11</v>
      </c>
      <c r="M19" s="2">
        <v>2022</v>
      </c>
      <c r="N19" s="8">
        <v>15</v>
      </c>
      <c r="O19" s="8">
        <v>11.706</v>
      </c>
      <c r="P19" s="2">
        <f t="shared" ref="P19:P383" si="12">0.8/2</f>
        <v>0.4</v>
      </c>
      <c r="Q19" s="2">
        <f t="shared" ref="Q19:Q40" si="13">P19*0.003</f>
        <v>1.2000000000000001E-3</v>
      </c>
      <c r="R19" s="10">
        <v>-1.5573770491803092E-5</v>
      </c>
      <c r="S19" s="10">
        <v>2.4143937414229695E-6</v>
      </c>
    </row>
    <row r="20" spans="1:20" s="7" customFormat="1" x14ac:dyDescent="0.25">
      <c r="A20" s="14">
        <v>44851</v>
      </c>
      <c r="B20" s="14"/>
      <c r="C20" s="14"/>
      <c r="D20" s="14" t="s">
        <v>53</v>
      </c>
      <c r="E20" s="11" t="s">
        <v>50</v>
      </c>
      <c r="F20" s="4" t="s">
        <v>55</v>
      </c>
      <c r="G20" s="2"/>
      <c r="H20" s="9">
        <f t="shared" si="11"/>
        <v>0.66398532818416822</v>
      </c>
      <c r="I20" s="9">
        <f t="shared" si="1"/>
        <v>4.7671254806592137E-2</v>
      </c>
      <c r="J20" s="9" t="b">
        <f t="shared" si="2"/>
        <v>1</v>
      </c>
      <c r="K20" s="2" t="s">
        <v>11</v>
      </c>
      <c r="M20" s="2">
        <v>2022</v>
      </c>
      <c r="N20" s="8">
        <v>14.3</v>
      </c>
      <c r="O20" s="8">
        <v>13.1</v>
      </c>
      <c r="P20" s="2">
        <f t="shared" si="12"/>
        <v>0.4</v>
      </c>
      <c r="Q20" s="2">
        <f t="shared" si="13"/>
        <v>1.2000000000000001E-3</v>
      </c>
      <c r="R20" s="10">
        <v>3.2628239026970031E-5</v>
      </c>
      <c r="S20" s="10">
        <v>2.3425654611959376E-6</v>
      </c>
    </row>
    <row r="21" spans="1:20" s="7" customFormat="1" x14ac:dyDescent="0.25">
      <c r="A21" s="14">
        <v>44851</v>
      </c>
      <c r="B21" s="14"/>
      <c r="C21" s="14"/>
      <c r="D21" s="14" t="s">
        <v>53</v>
      </c>
      <c r="E21" s="11">
        <v>3388</v>
      </c>
      <c r="F21" s="4" t="s">
        <v>55</v>
      </c>
      <c r="G21" s="2"/>
      <c r="H21" s="9">
        <f t="shared" si="11"/>
        <v>-0.45144545408955677</v>
      </c>
      <c r="I21" s="9">
        <f t="shared" si="1"/>
        <v>4.2748567936245221E-2</v>
      </c>
      <c r="J21" s="9" t="b">
        <f t="shared" si="2"/>
        <v>0</v>
      </c>
      <c r="K21" s="2" t="s">
        <v>11</v>
      </c>
      <c r="M21" s="2">
        <v>2022</v>
      </c>
      <c r="N21" s="8">
        <v>14.5</v>
      </c>
      <c r="O21" s="8">
        <v>11.06</v>
      </c>
      <c r="P21" s="2">
        <f t="shared" si="12"/>
        <v>0.4</v>
      </c>
      <c r="Q21" s="2">
        <f t="shared" si="13"/>
        <v>1.2000000000000001E-3</v>
      </c>
      <c r="R21" s="10">
        <v>-2.2184029613960819E-5</v>
      </c>
      <c r="S21" s="10">
        <v>2.1006646283870903E-6</v>
      </c>
    </row>
    <row r="22" spans="1:20" s="7" customFormat="1" x14ac:dyDescent="0.25">
      <c r="A22" s="14">
        <v>44851</v>
      </c>
      <c r="B22" s="14"/>
      <c r="C22" s="14"/>
      <c r="D22" s="14" t="s">
        <v>53</v>
      </c>
      <c r="E22" s="11">
        <v>3387</v>
      </c>
      <c r="F22" s="4" t="s">
        <v>55</v>
      </c>
      <c r="G22" s="2"/>
      <c r="H22" s="9">
        <f t="shared" si="11"/>
        <v>1.9101684886983745</v>
      </c>
      <c r="I22" s="9">
        <f t="shared" si="1"/>
        <v>5.3829446434238169E-2</v>
      </c>
      <c r="J22" s="9" t="b">
        <f t="shared" si="2"/>
        <v>1</v>
      </c>
      <c r="K22" s="2" t="s">
        <v>11</v>
      </c>
      <c r="M22" s="2">
        <v>2022</v>
      </c>
      <c r="N22" s="8">
        <v>14.2</v>
      </c>
      <c r="O22" s="8">
        <v>12.27</v>
      </c>
      <c r="P22" s="2">
        <f t="shared" si="12"/>
        <v>0.4</v>
      </c>
      <c r="Q22" s="2">
        <f t="shared" si="13"/>
        <v>1.2000000000000001E-3</v>
      </c>
      <c r="R22" s="10">
        <v>9.3865679534638124E-5</v>
      </c>
      <c r="S22" s="10">
        <v>2.6451789977784636E-6</v>
      </c>
    </row>
    <row r="23" spans="1:20" s="7" customFormat="1" x14ac:dyDescent="0.25">
      <c r="A23" s="14">
        <v>44851</v>
      </c>
      <c r="B23" s="14"/>
      <c r="C23" s="14"/>
      <c r="D23" s="14" t="s">
        <v>53</v>
      </c>
      <c r="E23" s="11">
        <v>3386</v>
      </c>
      <c r="F23" s="4" t="s">
        <v>55</v>
      </c>
      <c r="G23" s="2"/>
      <c r="H23" s="9">
        <f t="shared" si="11"/>
        <v>0.99221146286190276</v>
      </c>
      <c r="I23" s="9">
        <f t="shared" si="1"/>
        <v>5.9371429545129632E-2</v>
      </c>
      <c r="J23" s="9" t="b">
        <f t="shared" si="2"/>
        <v>1</v>
      </c>
      <c r="K23" s="2" t="s">
        <v>11</v>
      </c>
      <c r="M23" s="2">
        <v>2022</v>
      </c>
      <c r="N23" s="8">
        <v>14.9</v>
      </c>
      <c r="O23" s="8">
        <v>11.87</v>
      </c>
      <c r="P23" s="2">
        <f t="shared" si="12"/>
        <v>0.4</v>
      </c>
      <c r="Q23" s="2">
        <f t="shared" si="13"/>
        <v>1.2000000000000001E-3</v>
      </c>
      <c r="R23" s="10">
        <v>4.8757271285033907E-5</v>
      </c>
      <c r="S23" s="10">
        <v>2.9175120478476701E-6</v>
      </c>
    </row>
    <row r="24" spans="1:20" s="7" customFormat="1" x14ac:dyDescent="0.25">
      <c r="A24" s="14">
        <v>44851</v>
      </c>
      <c r="B24" s="14"/>
      <c r="C24" s="14"/>
      <c r="D24" s="14" t="s">
        <v>53</v>
      </c>
      <c r="E24" s="11">
        <v>3385</v>
      </c>
      <c r="F24" s="4" t="s">
        <v>55</v>
      </c>
      <c r="G24" s="2"/>
      <c r="H24" s="9">
        <f t="shared" si="11"/>
        <v>0.60049240377109858</v>
      </c>
      <c r="I24" s="9">
        <f t="shared" si="1"/>
        <v>5.8872591103168115E-2</v>
      </c>
      <c r="J24" s="9" t="b">
        <f t="shared" si="2"/>
        <v>1</v>
      </c>
      <c r="K24" s="2" t="s">
        <v>11</v>
      </c>
      <c r="M24" s="2">
        <v>2022</v>
      </c>
      <c r="N24" s="8">
        <v>13.8</v>
      </c>
      <c r="O24" s="8">
        <v>10.199999999999999</v>
      </c>
      <c r="P24" s="2">
        <f t="shared" si="12"/>
        <v>0.4</v>
      </c>
      <c r="Q24" s="2">
        <f t="shared" si="13"/>
        <v>1.2000000000000001E-3</v>
      </c>
      <c r="R24" s="10">
        <v>2.9508196721311783E-5</v>
      </c>
      <c r="S24" s="10">
        <v>2.892999126809681E-6</v>
      </c>
    </row>
    <row r="25" spans="1:20" s="7" customFormat="1" x14ac:dyDescent="0.25">
      <c r="A25" s="14">
        <v>44851</v>
      </c>
      <c r="B25" s="14"/>
      <c r="C25" s="14"/>
      <c r="D25" s="14" t="s">
        <v>53</v>
      </c>
      <c r="E25" s="11">
        <v>3384</v>
      </c>
      <c r="F25" s="4" t="s">
        <v>55</v>
      </c>
      <c r="G25" s="2"/>
      <c r="H25" s="9">
        <f t="shared" si="11"/>
        <v>-0.83939798376602026</v>
      </c>
      <c r="I25" s="9">
        <f t="shared" si="1"/>
        <v>6.1665200508018714E-2</v>
      </c>
      <c r="J25" s="9" t="b">
        <f t="shared" si="2"/>
        <v>0</v>
      </c>
      <c r="K25" s="2" t="s">
        <v>11</v>
      </c>
      <c r="M25" s="2">
        <v>2022</v>
      </c>
      <c r="N25" s="8">
        <v>14.3</v>
      </c>
      <c r="O25" s="8">
        <v>10.44</v>
      </c>
      <c r="P25" s="2">
        <f t="shared" si="12"/>
        <v>0.4</v>
      </c>
      <c r="Q25" s="2">
        <f t="shared" si="13"/>
        <v>1.2000000000000001E-3</v>
      </c>
      <c r="R25" s="10">
        <v>-4.1248016922262239E-5</v>
      </c>
      <c r="S25" s="10">
        <v>3.0302279529640395E-6</v>
      </c>
      <c r="T25" s="6" t="s">
        <v>61</v>
      </c>
    </row>
    <row r="26" spans="1:20" s="7" customFormat="1" x14ac:dyDescent="0.25">
      <c r="A26" s="14">
        <v>44851</v>
      </c>
      <c r="B26" s="14"/>
      <c r="C26" s="14"/>
      <c r="D26" s="14" t="s">
        <v>53</v>
      </c>
      <c r="E26" s="11">
        <v>3383</v>
      </c>
      <c r="F26" s="4" t="s">
        <v>55</v>
      </c>
      <c r="G26" s="2"/>
      <c r="H26" s="9">
        <f t="shared" si="11"/>
        <v>0.97337881579023167</v>
      </c>
      <c r="I26" s="9">
        <f t="shared" si="1"/>
        <v>4.647106655568118E-2</v>
      </c>
      <c r="J26" s="9" t="b">
        <f t="shared" si="2"/>
        <v>1</v>
      </c>
      <c r="K26" s="2" t="s">
        <v>11</v>
      </c>
      <c r="M26" s="2">
        <v>2022</v>
      </c>
      <c r="N26" s="8">
        <v>13.4</v>
      </c>
      <c r="O26" s="8">
        <v>11.08</v>
      </c>
      <c r="P26" s="2">
        <f t="shared" si="12"/>
        <v>0.4</v>
      </c>
      <c r="Q26" s="2">
        <f t="shared" si="13"/>
        <v>1.2000000000000001E-3</v>
      </c>
      <c r="R26" s="10">
        <v>4.7831835007931983E-5</v>
      </c>
      <c r="S26" s="10">
        <v>2.2835882105461735E-6</v>
      </c>
    </row>
    <row r="27" spans="1:20" s="7" customFormat="1" x14ac:dyDescent="0.25">
      <c r="A27" s="14">
        <v>44851</v>
      </c>
      <c r="B27" s="14"/>
      <c r="C27" s="14"/>
      <c r="D27" s="14" t="s">
        <v>53</v>
      </c>
      <c r="E27" s="11">
        <v>3109</v>
      </c>
      <c r="F27" s="4" t="s">
        <v>55</v>
      </c>
      <c r="G27" s="2"/>
      <c r="H27" s="9">
        <f t="shared" si="11"/>
        <v>0.12644777319553635</v>
      </c>
      <c r="I27" s="9">
        <f t="shared" si="1"/>
        <v>4.7028235849867907E-2</v>
      </c>
      <c r="J27" s="9" t="b">
        <f t="shared" si="2"/>
        <v>0</v>
      </c>
      <c r="K27" s="2" t="s">
        <v>11</v>
      </c>
      <c r="M27" s="2">
        <v>2022</v>
      </c>
      <c r="N27" s="8">
        <v>6.8</v>
      </c>
      <c r="O27" s="8">
        <v>1</v>
      </c>
      <c r="P27" s="2">
        <f t="shared" si="12"/>
        <v>0.4</v>
      </c>
      <c r="Q27" s="2">
        <f t="shared" si="13"/>
        <v>1.2000000000000001E-3</v>
      </c>
      <c r="R27" s="10">
        <v>6.2136435748286557E-6</v>
      </c>
      <c r="S27" s="10">
        <v>2.3109675096625091E-6</v>
      </c>
    </row>
    <row r="28" spans="1:20" s="7" customFormat="1" x14ac:dyDescent="0.25">
      <c r="A28" s="14">
        <v>44851</v>
      </c>
      <c r="B28" s="14"/>
      <c r="C28" s="14"/>
      <c r="D28" s="14" t="s">
        <v>53</v>
      </c>
      <c r="E28" s="11">
        <v>2979</v>
      </c>
      <c r="F28" s="4" t="s">
        <v>56</v>
      </c>
      <c r="G28" s="2"/>
      <c r="H28" s="9">
        <f t="shared" si="11"/>
        <v>-0.39763789102766162</v>
      </c>
      <c r="I28" s="9">
        <f t="shared" si="1"/>
        <v>4.4270041605784238E-2</v>
      </c>
      <c r="J28" s="9" t="b">
        <f t="shared" si="2"/>
        <v>0</v>
      </c>
      <c r="K28" s="2" t="s">
        <v>11</v>
      </c>
      <c r="M28" s="2">
        <v>2022</v>
      </c>
      <c r="N28" s="8">
        <v>9.5</v>
      </c>
      <c r="O28" s="8">
        <v>4.54</v>
      </c>
      <c r="P28" s="2">
        <f t="shared" si="12"/>
        <v>0.4</v>
      </c>
      <c r="Q28" s="2">
        <f t="shared" si="13"/>
        <v>1.2000000000000001E-3</v>
      </c>
      <c r="R28" s="10">
        <v>-1.9539925965099295E-5</v>
      </c>
      <c r="S28" s="10">
        <v>2.1754298445082374E-6</v>
      </c>
    </row>
    <row r="29" spans="1:20" s="7" customFormat="1" x14ac:dyDescent="0.25">
      <c r="A29" s="14">
        <v>44851</v>
      </c>
      <c r="B29" s="14"/>
      <c r="C29" s="14"/>
      <c r="D29" s="14" t="s">
        <v>53</v>
      </c>
      <c r="E29" s="4">
        <v>2981</v>
      </c>
      <c r="F29" s="4" t="s">
        <v>56</v>
      </c>
      <c r="G29" s="2"/>
      <c r="H29" s="9">
        <f t="shared" si="11"/>
        <v>0.76514354674055818</v>
      </c>
      <c r="I29" s="9">
        <f t="shared" si="1"/>
        <v>4.9322212119731972E-2</v>
      </c>
      <c r="J29" s="9" t="b">
        <f t="shared" si="2"/>
        <v>1</v>
      </c>
      <c r="K29" s="2" t="s">
        <v>11</v>
      </c>
      <c r="M29" s="2">
        <v>2022</v>
      </c>
      <c r="N29" s="8">
        <v>9.3000000000000007</v>
      </c>
      <c r="O29" s="8">
        <v>4.2699999999999996</v>
      </c>
      <c r="P29" s="2">
        <f t="shared" si="12"/>
        <v>0.4</v>
      </c>
      <c r="Q29" s="2">
        <f t="shared" si="13"/>
        <v>1.2000000000000001E-3</v>
      </c>
      <c r="R29" s="10">
        <v>3.759915388683103E-5</v>
      </c>
      <c r="S29" s="10">
        <v>2.4236935035636289E-6</v>
      </c>
    </row>
    <row r="30" spans="1:20" s="7" customFormat="1" x14ac:dyDescent="0.25">
      <c r="A30" s="14">
        <v>44851</v>
      </c>
      <c r="B30" s="14"/>
      <c r="C30" s="14"/>
      <c r="D30" s="14" t="s">
        <v>53</v>
      </c>
      <c r="E30" s="4">
        <v>2978</v>
      </c>
      <c r="F30" s="4" t="s">
        <v>56</v>
      </c>
      <c r="G30" s="2"/>
      <c r="H30" s="9">
        <f t="shared" si="11"/>
        <v>0.13989966396098122</v>
      </c>
      <c r="I30" s="9">
        <f t="shared" si="1"/>
        <v>6.2123104681606929E-2</v>
      </c>
      <c r="J30" s="9" t="b">
        <f t="shared" si="2"/>
        <v>0</v>
      </c>
      <c r="K30" s="2" t="s">
        <v>11</v>
      </c>
      <c r="M30" s="2">
        <v>2022</v>
      </c>
      <c r="N30" s="8">
        <v>10.1</v>
      </c>
      <c r="O30" s="8">
        <v>5.26</v>
      </c>
      <c r="P30" s="2">
        <f t="shared" si="12"/>
        <v>0.4</v>
      </c>
      <c r="Q30" s="2">
        <f t="shared" si="13"/>
        <v>1.2000000000000001E-3</v>
      </c>
      <c r="R30" s="10">
        <v>6.8746694870426172E-6</v>
      </c>
      <c r="S30" s="10">
        <v>3.052729364054165E-6</v>
      </c>
    </row>
    <row r="31" spans="1:20" s="7" customFormat="1" x14ac:dyDescent="0.25">
      <c r="A31" s="14">
        <v>44851</v>
      </c>
      <c r="B31" s="14"/>
      <c r="C31" s="14"/>
      <c r="D31" s="14" t="s">
        <v>53</v>
      </c>
      <c r="E31" s="4">
        <v>3444</v>
      </c>
      <c r="F31" s="4" t="s">
        <v>65</v>
      </c>
      <c r="G31" s="2"/>
      <c r="H31" s="9">
        <f t="shared" si="11"/>
        <v>7.8112439296997458</v>
      </c>
      <c r="I31" s="9">
        <f t="shared" si="1"/>
        <v>5.3548434801813274E-2</v>
      </c>
      <c r="J31" s="9" t="b">
        <f t="shared" si="2"/>
        <v>1</v>
      </c>
      <c r="K31" s="2" t="s">
        <v>11</v>
      </c>
      <c r="M31" s="2">
        <v>2022</v>
      </c>
      <c r="N31" s="8">
        <v>6.5</v>
      </c>
      <c r="O31" s="8">
        <v>2.65</v>
      </c>
      <c r="P31" s="2">
        <f t="shared" si="12"/>
        <v>0.4</v>
      </c>
      <c r="Q31" s="2">
        <f t="shared" si="13"/>
        <v>1.2000000000000001E-3</v>
      </c>
      <c r="R31" s="10">
        <v>3.8384452670544553E-4</v>
      </c>
      <c r="S31" s="10">
        <v>2.6313700861611044E-6</v>
      </c>
    </row>
    <row r="32" spans="1:20" s="7" customFormat="1" x14ac:dyDescent="0.25">
      <c r="A32" s="14">
        <v>44851</v>
      </c>
      <c r="B32" s="14"/>
      <c r="C32" s="14"/>
      <c r="D32" s="14" t="s">
        <v>53</v>
      </c>
      <c r="E32" s="4">
        <v>3445</v>
      </c>
      <c r="F32" s="4" t="s">
        <v>65</v>
      </c>
      <c r="G32" s="2"/>
      <c r="H32" s="9">
        <f t="shared" si="11"/>
        <v>0.75438203412817473</v>
      </c>
      <c r="I32" s="9">
        <f t="shared" si="1"/>
        <v>7.2080079965749999E-2</v>
      </c>
      <c r="J32" s="9" t="b">
        <f t="shared" si="2"/>
        <v>1</v>
      </c>
      <c r="K32" s="2" t="s">
        <v>11</v>
      </c>
      <c r="M32" s="2">
        <v>2022</v>
      </c>
      <c r="N32" s="8">
        <v>6.4</v>
      </c>
      <c r="O32" s="8">
        <v>2.64</v>
      </c>
      <c r="P32" s="2">
        <f t="shared" si="12"/>
        <v>0.4</v>
      </c>
      <c r="Q32" s="2">
        <f t="shared" si="13"/>
        <v>1.2000000000000001E-3</v>
      </c>
      <c r="R32" s="10">
        <v>3.7070333157058509E-5</v>
      </c>
      <c r="S32" s="10">
        <v>3.5420151295169551E-6</v>
      </c>
    </row>
    <row r="33" spans="1:20" s="7" customFormat="1" x14ac:dyDescent="0.25">
      <c r="A33" s="14">
        <v>44851</v>
      </c>
      <c r="B33" s="14"/>
      <c r="C33" s="14"/>
      <c r="D33" s="14" t="s">
        <v>53</v>
      </c>
      <c r="E33" s="4" t="s">
        <v>51</v>
      </c>
      <c r="F33" s="4" t="s">
        <v>57</v>
      </c>
      <c r="G33" s="2"/>
      <c r="H33" s="9">
        <f>((((R33/13650)/0.3)*0.0001)/Q33)*1000000000</f>
        <v>-0.40678517674815678</v>
      </c>
      <c r="I33" s="9">
        <f t="shared" si="1"/>
        <v>6.8097245486183317E-2</v>
      </c>
      <c r="J33" s="9" t="b">
        <f t="shared" si="2"/>
        <v>0</v>
      </c>
      <c r="K33" s="2" t="s">
        <v>11</v>
      </c>
      <c r="M33" s="2">
        <v>2022</v>
      </c>
      <c r="N33" s="8"/>
      <c r="O33" s="8"/>
      <c r="P33" s="2">
        <f t="shared" si="12"/>
        <v>0.4</v>
      </c>
      <c r="Q33" s="2">
        <f t="shared" si="13"/>
        <v>1.2000000000000001E-3</v>
      </c>
      <c r="R33" s="10">
        <v>-1.9989423585404424E-5</v>
      </c>
      <c r="S33" s="10">
        <v>3.3462986431910477E-6</v>
      </c>
      <c r="T33" s="6" t="s">
        <v>67</v>
      </c>
    </row>
    <row r="34" spans="1:20" s="7" customFormat="1" x14ac:dyDescent="0.25">
      <c r="A34" s="14">
        <v>44851</v>
      </c>
      <c r="B34" s="14"/>
      <c r="C34" s="14"/>
      <c r="D34" s="14" t="s">
        <v>53</v>
      </c>
      <c r="E34" s="4" t="s">
        <v>52</v>
      </c>
      <c r="F34" s="4" t="s">
        <v>57</v>
      </c>
      <c r="G34" s="2"/>
      <c r="H34" s="9">
        <f>((((R34/13650)/0.3)*0.0001)/Q34)*1000000000</f>
        <v>-0.98898300907819836</v>
      </c>
      <c r="I34" s="9">
        <f t="shared" si="1"/>
        <v>0.10438272343153079</v>
      </c>
      <c r="J34" s="9" t="b">
        <f t="shared" si="2"/>
        <v>0</v>
      </c>
      <c r="K34" s="2" t="s">
        <v>11</v>
      </c>
      <c r="M34" s="2">
        <v>2022</v>
      </c>
      <c r="N34" s="8"/>
      <c r="O34" s="8"/>
      <c r="P34" s="2">
        <f t="shared" si="12"/>
        <v>0.4</v>
      </c>
      <c r="Q34" s="2">
        <f t="shared" si="13"/>
        <v>1.2000000000000001E-3</v>
      </c>
      <c r="R34" s="10">
        <v>-4.8598625066102676E-5</v>
      </c>
      <c r="S34" s="10">
        <v>5.1293670294254233E-6</v>
      </c>
      <c r="T34" s="6" t="s">
        <v>66</v>
      </c>
    </row>
    <row r="35" spans="1:20" s="7" customFormat="1" x14ac:dyDescent="0.25">
      <c r="A35" s="14">
        <v>44851</v>
      </c>
      <c r="B35" s="14"/>
      <c r="C35" s="14"/>
      <c r="D35" s="14" t="s">
        <v>53</v>
      </c>
      <c r="E35" s="4">
        <v>3204</v>
      </c>
      <c r="F35" s="2" t="s">
        <v>9</v>
      </c>
      <c r="G35" s="2" t="s">
        <v>10</v>
      </c>
      <c r="H35" s="9">
        <f t="shared" si="11"/>
        <v>1.4856268161398027</v>
      </c>
      <c r="I35" s="9">
        <f t="shared" si="1"/>
        <v>8.3536471120056674E-2</v>
      </c>
      <c r="J35" s="9" t="b">
        <f t="shared" si="2"/>
        <v>1</v>
      </c>
      <c r="K35" s="2" t="s">
        <v>11</v>
      </c>
      <c r="M35" s="2">
        <v>2022</v>
      </c>
      <c r="N35" s="2">
        <v>14.9</v>
      </c>
      <c r="O35" s="2">
        <v>27.58</v>
      </c>
      <c r="P35" s="2">
        <f t="shared" si="12"/>
        <v>0.4</v>
      </c>
      <c r="Q35" s="2">
        <f t="shared" si="13"/>
        <v>1.2000000000000001E-3</v>
      </c>
      <c r="R35" s="10">
        <v>7.3003701745109903E-5</v>
      </c>
      <c r="S35" s="10">
        <v>4.1049821908395846E-6</v>
      </c>
    </row>
    <row r="36" spans="1:20" s="7" customFormat="1" x14ac:dyDescent="0.25">
      <c r="A36" s="14">
        <v>44851</v>
      </c>
      <c r="B36" s="14"/>
      <c r="C36" s="14"/>
      <c r="D36" s="14" t="s">
        <v>53</v>
      </c>
      <c r="E36" s="4">
        <v>2978</v>
      </c>
      <c r="F36" s="4" t="s">
        <v>56</v>
      </c>
      <c r="G36" s="2"/>
      <c r="H36" s="9">
        <f t="shared" si="11"/>
        <v>-1.0723847318242052</v>
      </c>
      <c r="I36" s="9">
        <f t="shared" si="1"/>
        <v>5.364772696026511E-2</v>
      </c>
      <c r="J36" s="9" t="b">
        <f t="shared" si="2"/>
        <v>0</v>
      </c>
      <c r="K36" s="2" t="s">
        <v>11</v>
      </c>
      <c r="M36" s="2">
        <v>2022</v>
      </c>
      <c r="N36" s="7">
        <v>10.1</v>
      </c>
      <c r="O36" s="7">
        <v>5.26</v>
      </c>
      <c r="P36" s="2">
        <f t="shared" si="12"/>
        <v>0.4</v>
      </c>
      <c r="Q36" s="2">
        <f t="shared" si="13"/>
        <v>1.2000000000000001E-3</v>
      </c>
      <c r="R36" s="10">
        <v>-5.2696985721841443E-5</v>
      </c>
      <c r="S36" s="10">
        <v>2.6362493028274277E-6</v>
      </c>
    </row>
    <row r="37" spans="1:20" s="7" customFormat="1" x14ac:dyDescent="0.25">
      <c r="A37" s="14">
        <v>44851</v>
      </c>
      <c r="B37" s="14"/>
      <c r="C37" s="14"/>
      <c r="D37" s="14" t="s">
        <v>53</v>
      </c>
      <c r="E37" s="4">
        <v>3284</v>
      </c>
      <c r="F37" s="4" t="s">
        <v>58</v>
      </c>
      <c r="G37" s="2"/>
      <c r="H37" s="9">
        <f t="shared" si="11"/>
        <v>0.52085721043943667</v>
      </c>
      <c r="I37" s="9">
        <f t="shared" si="1"/>
        <v>5.4203552320637359E-2</v>
      </c>
      <c r="J37" s="9" t="b">
        <f t="shared" si="2"/>
        <v>1</v>
      </c>
      <c r="K37" s="2" t="s">
        <v>11</v>
      </c>
      <c r="M37" s="2">
        <v>2022</v>
      </c>
      <c r="N37" s="2">
        <v>9.4</v>
      </c>
      <c r="O37" s="2">
        <v>7.57</v>
      </c>
      <c r="P37" s="2">
        <f t="shared" si="12"/>
        <v>0.4</v>
      </c>
      <c r="Q37" s="2">
        <f t="shared" si="13"/>
        <v>1.2000000000000001E-3</v>
      </c>
      <c r="R37" s="10">
        <v>2.5594923320993921E-5</v>
      </c>
      <c r="S37" s="10">
        <v>2.6635625610361198E-6</v>
      </c>
    </row>
    <row r="38" spans="1:20" s="7" customFormat="1" x14ac:dyDescent="0.25">
      <c r="A38" s="14">
        <v>44851</v>
      </c>
      <c r="B38" s="14"/>
      <c r="C38" s="14"/>
      <c r="D38" s="14" t="s">
        <v>53</v>
      </c>
      <c r="E38" s="4">
        <v>3285</v>
      </c>
      <c r="F38" s="4" t="s">
        <v>58</v>
      </c>
      <c r="G38" s="2"/>
      <c r="H38" s="9">
        <f t="shared" si="11"/>
        <v>0.52677604237626818</v>
      </c>
      <c r="I38" s="9">
        <f t="shared" si="1"/>
        <v>5.1452275859895036E-2</v>
      </c>
      <c r="J38" s="9" t="b">
        <f t="shared" si="2"/>
        <v>1</v>
      </c>
      <c r="K38" s="2" t="s">
        <v>11</v>
      </c>
      <c r="M38" s="2">
        <v>2022</v>
      </c>
      <c r="N38" s="2">
        <v>7.6</v>
      </c>
      <c r="O38" s="2">
        <v>6.28</v>
      </c>
      <c r="P38" s="2">
        <f t="shared" si="12"/>
        <v>0.4</v>
      </c>
      <c r="Q38" s="2">
        <f t="shared" si="13"/>
        <v>1.2000000000000001E-3</v>
      </c>
      <c r="R38" s="10">
        <v>2.5885774722369814E-5</v>
      </c>
      <c r="S38" s="10">
        <v>2.5283648357552419E-6</v>
      </c>
    </row>
    <row r="39" spans="1:20" s="7" customFormat="1" x14ac:dyDescent="0.25">
      <c r="A39" s="14">
        <v>44851</v>
      </c>
      <c r="B39" s="14"/>
      <c r="C39" s="14"/>
      <c r="D39" s="14" t="s">
        <v>53</v>
      </c>
      <c r="E39" s="4">
        <v>3455</v>
      </c>
      <c r="F39" s="4" t="s">
        <v>58</v>
      </c>
      <c r="G39" s="2"/>
      <c r="H39" s="9">
        <f t="shared" si="11"/>
        <v>2.1915820435122524</v>
      </c>
      <c r="I39" s="9">
        <f t="shared" si="1"/>
        <v>4.1899394386354732E-2</v>
      </c>
      <c r="J39" s="9" t="b">
        <f t="shared" si="2"/>
        <v>1</v>
      </c>
      <c r="K39" s="2" t="s">
        <v>11</v>
      </c>
      <c r="M39" s="2">
        <v>2022</v>
      </c>
      <c r="N39" s="2">
        <v>10.5</v>
      </c>
      <c r="O39" s="2">
        <v>22.933</v>
      </c>
      <c r="P39" s="2">
        <f t="shared" si="12"/>
        <v>0.4</v>
      </c>
      <c r="Q39" s="2">
        <f t="shared" si="13"/>
        <v>1.2000000000000001E-3</v>
      </c>
      <c r="R39" s="10">
        <v>1.076943416181921E-4</v>
      </c>
      <c r="S39" s="10">
        <v>2.0589362401454716E-6</v>
      </c>
    </row>
    <row r="40" spans="1:20" s="7" customFormat="1" x14ac:dyDescent="0.25">
      <c r="A40" s="14">
        <v>44851</v>
      </c>
      <c r="B40" s="14"/>
      <c r="C40" s="14"/>
      <c r="D40" s="14" t="s">
        <v>53</v>
      </c>
      <c r="E40" s="4">
        <v>3454</v>
      </c>
      <c r="F40" s="4" t="s">
        <v>58</v>
      </c>
      <c r="G40" s="2"/>
      <c r="H40" s="9">
        <f t="shared" si="11"/>
        <v>2.9448879263791992</v>
      </c>
      <c r="I40" s="9">
        <f t="shared" si="1"/>
        <v>4.435155010543311E-2</v>
      </c>
      <c r="J40" s="9" t="b">
        <f t="shared" si="2"/>
        <v>1</v>
      </c>
      <c r="K40" s="2" t="s">
        <v>11</v>
      </c>
      <c r="M40" s="2">
        <v>2022</v>
      </c>
      <c r="N40" s="2">
        <v>8.9</v>
      </c>
      <c r="O40" s="2">
        <v>9.6999999999999993</v>
      </c>
      <c r="P40" s="2">
        <f t="shared" si="12"/>
        <v>0.4</v>
      </c>
      <c r="Q40" s="2">
        <f t="shared" si="13"/>
        <v>1.2000000000000001E-3</v>
      </c>
      <c r="R40" s="10">
        <v>1.4471179270227386E-4</v>
      </c>
      <c r="S40" s="10">
        <v>2.1794351721809829E-6</v>
      </c>
    </row>
    <row r="41" spans="1:20" s="7" customFormat="1" x14ac:dyDescent="0.25">
      <c r="A41" s="16">
        <v>44862</v>
      </c>
      <c r="B41" s="16"/>
      <c r="C41" s="16"/>
      <c r="D41" s="16" t="s">
        <v>53</v>
      </c>
      <c r="E41" s="17" t="s">
        <v>26</v>
      </c>
      <c r="F41" s="2" t="s">
        <v>9</v>
      </c>
      <c r="G41" s="2"/>
      <c r="H41" s="9">
        <f t="shared" ref="H41:H64" si="14">((((R41/13650)/0.3)*0.0001)/Q41)*1000000000</f>
        <v>6.8566977609811977</v>
      </c>
      <c r="I41" s="9">
        <f t="shared" ref="I41:I64" si="15">((((S41/13650)/0.3)*0.0001)/Q41)*1000000000</f>
        <v>0.15413094381027376</v>
      </c>
      <c r="J41" s="9" t="b">
        <f t="shared" si="2"/>
        <v>1</v>
      </c>
      <c r="K41" s="2" t="s">
        <v>11</v>
      </c>
      <c r="M41" s="2">
        <v>2022</v>
      </c>
      <c r="N41" s="2"/>
      <c r="O41" s="2"/>
      <c r="P41" s="2">
        <f t="shared" si="12"/>
        <v>0.4</v>
      </c>
      <c r="Q41" s="2">
        <f t="shared" ref="Q41:Q64" si="16">P41*0.003</f>
        <v>1.2000000000000001E-3</v>
      </c>
      <c r="R41" s="10">
        <v>3.369381279746161E-4</v>
      </c>
      <c r="S41" s="10">
        <v>7.5739945788368527E-6</v>
      </c>
    </row>
    <row r="42" spans="1:20" s="7" customFormat="1" x14ac:dyDescent="0.25">
      <c r="A42" s="16">
        <v>44862</v>
      </c>
      <c r="B42" s="16"/>
      <c r="C42" s="16"/>
      <c r="D42" s="16" t="s">
        <v>53</v>
      </c>
      <c r="E42" s="17" t="s">
        <v>26</v>
      </c>
      <c r="F42" s="2" t="s">
        <v>9</v>
      </c>
      <c r="G42" s="2"/>
      <c r="H42" s="9">
        <f t="shared" si="14"/>
        <v>8.1346273837019325</v>
      </c>
      <c r="I42" s="9">
        <f t="shared" si="15"/>
        <v>0.18261274869722624</v>
      </c>
      <c r="J42" s="9" t="b">
        <f t="shared" si="2"/>
        <v>1</v>
      </c>
      <c r="K42" s="2" t="s">
        <v>11</v>
      </c>
      <c r="M42" s="2">
        <v>2022</v>
      </c>
      <c r="N42" s="2"/>
      <c r="O42" s="2"/>
      <c r="P42" s="2">
        <f t="shared" si="12"/>
        <v>0.4</v>
      </c>
      <c r="Q42" s="2">
        <f t="shared" si="16"/>
        <v>1.2000000000000001E-3</v>
      </c>
      <c r="R42" s="10">
        <v>3.9973558963511295E-4</v>
      </c>
      <c r="S42" s="10">
        <v>8.9735904709816971E-6</v>
      </c>
    </row>
    <row r="43" spans="1:20" s="7" customFormat="1" x14ac:dyDescent="0.25">
      <c r="A43" s="16">
        <v>44862</v>
      </c>
      <c r="B43" s="16"/>
      <c r="C43" s="16"/>
      <c r="D43" s="16" t="s">
        <v>53</v>
      </c>
      <c r="E43" s="17" t="s">
        <v>69</v>
      </c>
      <c r="F43" s="4" t="s">
        <v>70</v>
      </c>
      <c r="G43" s="2"/>
      <c r="H43" s="9">
        <f t="shared" si="14"/>
        <v>-0.5951116474649002</v>
      </c>
      <c r="I43" s="9">
        <f t="shared" si="15"/>
        <v>0.11277252749310042</v>
      </c>
      <c r="J43" s="9" t="b">
        <f t="shared" si="2"/>
        <v>0</v>
      </c>
      <c r="K43" s="2" t="s">
        <v>11</v>
      </c>
      <c r="M43" s="2">
        <v>2022</v>
      </c>
      <c r="N43" s="2">
        <f>AVERAGE(4.5,5.2)</f>
        <v>4.8499999999999996</v>
      </c>
      <c r="O43" s="2">
        <f>AVERAGE(0.89,0.95)</f>
        <v>0.91999999999999993</v>
      </c>
      <c r="P43" s="2">
        <f t="shared" si="12"/>
        <v>0.4</v>
      </c>
      <c r="Q43" s="2">
        <f t="shared" si="16"/>
        <v>1.2000000000000001E-3</v>
      </c>
      <c r="R43" s="10">
        <v>-2.9243786356425201E-5</v>
      </c>
      <c r="S43" s="10">
        <v>5.5416420010109545E-6</v>
      </c>
      <c r="T43" s="6" t="s">
        <v>71</v>
      </c>
    </row>
    <row r="44" spans="1:20" s="7" customFormat="1" x14ac:dyDescent="0.25">
      <c r="A44" s="16">
        <v>44862</v>
      </c>
      <c r="B44" s="16"/>
      <c r="C44" s="16"/>
      <c r="D44" s="16" t="s">
        <v>53</v>
      </c>
      <c r="E44" s="17" t="s">
        <v>72</v>
      </c>
      <c r="F44" s="4" t="s">
        <v>70</v>
      </c>
      <c r="G44" s="2"/>
      <c r="H44" s="9">
        <f t="shared" si="14"/>
        <v>-0.20446873963533116</v>
      </c>
      <c r="I44" s="9">
        <f t="shared" si="15"/>
        <v>5.3252949240759906E-2</v>
      </c>
      <c r="J44" s="9" t="b">
        <f t="shared" si="2"/>
        <v>0</v>
      </c>
      <c r="K44" s="2" t="s">
        <v>11</v>
      </c>
      <c r="M44" s="2">
        <v>2022</v>
      </c>
      <c r="N44" s="2">
        <f>AVERAGE(4.7,4.9)</f>
        <v>4.8000000000000007</v>
      </c>
      <c r="O44" s="2">
        <f>AVERAGE(0.78,0.85)</f>
        <v>0.81499999999999995</v>
      </c>
      <c r="P44" s="2">
        <f t="shared" si="12"/>
        <v>0.4</v>
      </c>
      <c r="Q44" s="2">
        <f t="shared" si="16"/>
        <v>1.2000000000000001E-3</v>
      </c>
      <c r="R44" s="10">
        <v>-1.0047593865680174E-5</v>
      </c>
      <c r="S44" s="10">
        <v>2.616849925690942E-6</v>
      </c>
      <c r="T44" s="6" t="s">
        <v>71</v>
      </c>
    </row>
    <row r="45" spans="1:20" s="7" customFormat="1" x14ac:dyDescent="0.25">
      <c r="A45" s="16">
        <v>44862</v>
      </c>
      <c r="B45" s="16"/>
      <c r="C45" s="16"/>
      <c r="D45" s="16" t="s">
        <v>53</v>
      </c>
      <c r="E45" s="17">
        <v>2933</v>
      </c>
      <c r="F45" s="4" t="s">
        <v>70</v>
      </c>
      <c r="G45" s="2"/>
      <c r="H45" s="9">
        <f t="shared" si="14"/>
        <v>-0.50202456336776269</v>
      </c>
      <c r="I45" s="9">
        <f t="shared" si="15"/>
        <v>5.9891803528308446E-2</v>
      </c>
      <c r="J45" s="9" t="b">
        <f t="shared" si="2"/>
        <v>0</v>
      </c>
      <c r="K45" s="2" t="s">
        <v>11</v>
      </c>
      <c r="M45" s="2">
        <v>2022</v>
      </c>
      <c r="N45" s="2">
        <v>5.2</v>
      </c>
      <c r="O45" s="2">
        <v>1.17</v>
      </c>
      <c r="P45" s="2">
        <f t="shared" si="12"/>
        <v>0.4</v>
      </c>
      <c r="Q45" s="2">
        <f t="shared" si="16"/>
        <v>1.2000000000000001E-3</v>
      </c>
      <c r="R45" s="10">
        <v>-2.4669487043891861E-5</v>
      </c>
      <c r="S45" s="10">
        <v>2.943083225381077E-6</v>
      </c>
      <c r="T45" s="6" t="s">
        <v>73</v>
      </c>
    </row>
    <row r="46" spans="1:20" s="7" customFormat="1" x14ac:dyDescent="0.25">
      <c r="A46" s="16">
        <v>44862</v>
      </c>
      <c r="B46" s="16"/>
      <c r="C46" s="16"/>
      <c r="D46" s="16" t="s">
        <v>53</v>
      </c>
      <c r="E46" s="17">
        <v>3283</v>
      </c>
      <c r="F46" s="4" t="s">
        <v>58</v>
      </c>
      <c r="G46" s="2"/>
      <c r="H46" s="9">
        <f t="shared" si="14"/>
        <v>0.42023706751372381</v>
      </c>
      <c r="I46" s="9">
        <f t="shared" si="15"/>
        <v>6.3879076506949586E-2</v>
      </c>
      <c r="J46" s="9" t="b">
        <f t="shared" si="2"/>
        <v>1</v>
      </c>
      <c r="K46" s="2" t="s">
        <v>11</v>
      </c>
      <c r="M46" s="2">
        <v>2022</v>
      </c>
      <c r="N46" s="2">
        <v>11</v>
      </c>
      <c r="O46" s="2">
        <v>10.45</v>
      </c>
      <c r="P46" s="2">
        <f t="shared" si="12"/>
        <v>0.4</v>
      </c>
      <c r="Q46" s="2">
        <f t="shared" si="16"/>
        <v>1.2000000000000001E-3</v>
      </c>
      <c r="R46" s="10">
        <v>2.0650449497624388E-5</v>
      </c>
      <c r="S46" s="10">
        <v>3.1390178195515026E-6</v>
      </c>
    </row>
    <row r="47" spans="1:20" s="7" customFormat="1" x14ac:dyDescent="0.25">
      <c r="A47" s="16">
        <v>44862</v>
      </c>
      <c r="B47" s="16"/>
      <c r="C47" s="16"/>
      <c r="D47" s="16" t="s">
        <v>53</v>
      </c>
      <c r="E47" s="17">
        <v>3447</v>
      </c>
      <c r="F47" s="4" t="s">
        <v>65</v>
      </c>
      <c r="G47" s="2"/>
      <c r="H47" s="9">
        <f t="shared" si="14"/>
        <v>0.12429547067308758</v>
      </c>
      <c r="I47" s="9">
        <f t="shared" si="15"/>
        <v>0.14420500063995731</v>
      </c>
      <c r="J47" s="9" t="b">
        <f t="shared" si="2"/>
        <v>0</v>
      </c>
      <c r="K47" s="2" t="s">
        <v>11</v>
      </c>
      <c r="M47" s="2">
        <v>2022</v>
      </c>
      <c r="N47" s="2">
        <v>5.8</v>
      </c>
      <c r="O47" s="2">
        <v>2.52</v>
      </c>
      <c r="P47" s="2">
        <f t="shared" si="12"/>
        <v>0.4</v>
      </c>
      <c r="Q47" s="2">
        <f t="shared" si="16"/>
        <v>1.2000000000000001E-3</v>
      </c>
      <c r="R47" s="10">
        <v>6.1078794288755228E-6</v>
      </c>
      <c r="S47" s="10">
        <v>7.0862337314475033E-6</v>
      </c>
    </row>
    <row r="48" spans="1:20" s="7" customFormat="1" x14ac:dyDescent="0.25">
      <c r="A48" s="16">
        <v>44862</v>
      </c>
      <c r="B48" s="16"/>
      <c r="C48" s="16"/>
      <c r="D48" s="16" t="s">
        <v>53</v>
      </c>
      <c r="E48" s="17">
        <v>3446</v>
      </c>
      <c r="F48" s="4" t="s">
        <v>65</v>
      </c>
      <c r="G48" s="2"/>
      <c r="H48" s="9">
        <f t="shared" si="14"/>
        <v>1.5916277153717586</v>
      </c>
      <c r="I48" s="9">
        <f t="shared" si="15"/>
        <v>9.0558873451202962E-2</v>
      </c>
      <c r="J48" s="9" t="b">
        <f t="shared" si="2"/>
        <v>1</v>
      </c>
      <c r="K48" s="2" t="s">
        <v>11</v>
      </c>
      <c r="M48" s="2">
        <v>2022</v>
      </c>
      <c r="N48" s="2">
        <v>5.3</v>
      </c>
      <c r="O48" s="2">
        <v>1.53</v>
      </c>
      <c r="P48" s="2">
        <f t="shared" si="12"/>
        <v>0.4</v>
      </c>
      <c r="Q48" s="2">
        <f t="shared" si="16"/>
        <v>1.2000000000000001E-3</v>
      </c>
      <c r="R48" s="10">
        <v>7.8212585933368206E-5</v>
      </c>
      <c r="S48" s="10">
        <v>4.4500630413921136E-6</v>
      </c>
    </row>
    <row r="49" spans="1:21" s="7" customFormat="1" x14ac:dyDescent="0.25">
      <c r="A49" s="16">
        <v>44862</v>
      </c>
      <c r="B49" s="16"/>
      <c r="C49" s="16"/>
      <c r="D49" s="16" t="s">
        <v>53</v>
      </c>
      <c r="E49" s="17">
        <v>3282</v>
      </c>
      <c r="F49" s="4" t="s">
        <v>58</v>
      </c>
      <c r="G49" s="2"/>
      <c r="H49" s="9">
        <f t="shared" si="14"/>
        <v>0.78451426944287184</v>
      </c>
      <c r="I49" s="9">
        <f t="shared" si="15"/>
        <v>5.3658519449757101E-2</v>
      </c>
      <c r="J49" s="9" t="b">
        <f t="shared" si="2"/>
        <v>1</v>
      </c>
      <c r="K49" s="2" t="s">
        <v>11</v>
      </c>
      <c r="M49" s="2">
        <v>2022</v>
      </c>
      <c r="N49" s="2">
        <v>9.5</v>
      </c>
      <c r="O49" s="2">
        <v>9.76</v>
      </c>
      <c r="P49" s="2">
        <f t="shared" si="12"/>
        <v>0.4</v>
      </c>
      <c r="Q49" s="2">
        <f t="shared" si="16"/>
        <v>1.2000000000000001E-3</v>
      </c>
      <c r="R49" s="10">
        <v>3.8551031200422722E-5</v>
      </c>
      <c r="S49" s="10">
        <v>2.6367796457610638E-6</v>
      </c>
    </row>
    <row r="50" spans="1:21" s="7" customFormat="1" x14ac:dyDescent="0.25">
      <c r="A50" s="16">
        <v>44862</v>
      </c>
      <c r="B50" s="16"/>
      <c r="C50" s="16"/>
      <c r="D50" s="16" t="s">
        <v>53</v>
      </c>
      <c r="E50" s="17">
        <v>2978</v>
      </c>
      <c r="F50" s="4" t="s">
        <v>56</v>
      </c>
      <c r="G50" s="2"/>
      <c r="H50" s="9">
        <f t="shared" si="14"/>
        <v>1.378011690015952</v>
      </c>
      <c r="I50" s="9">
        <f t="shared" si="15"/>
        <v>7.0409195599819327E-2</v>
      </c>
      <c r="J50" s="9" t="b">
        <f t="shared" si="2"/>
        <v>1</v>
      </c>
      <c r="K50" s="2" t="s">
        <v>11</v>
      </c>
      <c r="M50" s="2">
        <v>2022</v>
      </c>
      <c r="N50" s="2">
        <v>10.1</v>
      </c>
      <c r="O50" s="2">
        <v>5.26</v>
      </c>
      <c r="P50" s="2">
        <f t="shared" si="12"/>
        <v>0.4</v>
      </c>
      <c r="Q50" s="2">
        <f t="shared" si="16"/>
        <v>1.2000000000000001E-3</v>
      </c>
      <c r="R50" s="10">
        <v>6.7715494447383873E-5</v>
      </c>
      <c r="S50" s="10">
        <v>3.4599078717751215E-6</v>
      </c>
    </row>
    <row r="51" spans="1:21" s="7" customFormat="1" x14ac:dyDescent="0.25">
      <c r="A51" s="16">
        <v>44862</v>
      </c>
      <c r="B51" s="16"/>
      <c r="C51" s="16"/>
      <c r="D51" s="16" t="s">
        <v>53</v>
      </c>
      <c r="E51" s="17">
        <v>2936</v>
      </c>
      <c r="F51" s="4" t="s">
        <v>70</v>
      </c>
      <c r="G51" s="2"/>
      <c r="H51" s="9">
        <f t="shared" si="14"/>
        <v>-0.31100771449795661</v>
      </c>
      <c r="I51" s="9">
        <f t="shared" si="15"/>
        <v>8.4198732281209721E-2</v>
      </c>
      <c r="J51" s="9" t="b">
        <f t="shared" si="2"/>
        <v>0</v>
      </c>
      <c r="K51" s="2" t="s">
        <v>11</v>
      </c>
      <c r="M51" s="2">
        <v>2022</v>
      </c>
      <c r="N51" s="2">
        <v>6.1</v>
      </c>
      <c r="O51" s="2">
        <v>2.17</v>
      </c>
      <c r="P51" s="2">
        <f t="shared" si="12"/>
        <v>0.4</v>
      </c>
      <c r="Q51" s="2">
        <f t="shared" si="16"/>
        <v>1.2000000000000001E-3</v>
      </c>
      <c r="R51" s="10">
        <v>-1.5282919090429587E-5</v>
      </c>
      <c r="S51" s="10">
        <v>4.1375257042986459E-6</v>
      </c>
    </row>
    <row r="52" spans="1:21" s="7" customFormat="1" x14ac:dyDescent="0.25">
      <c r="A52" s="16">
        <v>44862</v>
      </c>
      <c r="B52" s="16"/>
      <c r="C52" s="16"/>
      <c r="D52" s="16" t="s">
        <v>53</v>
      </c>
      <c r="E52" s="17">
        <v>2934</v>
      </c>
      <c r="F52" s="4" t="s">
        <v>70</v>
      </c>
      <c r="G52" s="2"/>
      <c r="H52" s="9">
        <f t="shared" si="14"/>
        <v>-0.55045137012347622</v>
      </c>
      <c r="I52" s="9">
        <f t="shared" si="15"/>
        <v>5.6225248765161731E-2</v>
      </c>
      <c r="J52" s="9" t="b">
        <f t="shared" si="2"/>
        <v>0</v>
      </c>
      <c r="K52" s="2" t="s">
        <v>11</v>
      </c>
      <c r="M52" s="2">
        <v>2022</v>
      </c>
      <c r="N52" s="2">
        <v>5.7</v>
      </c>
      <c r="O52" s="2">
        <v>1.57</v>
      </c>
      <c r="P52" s="2">
        <f t="shared" si="12"/>
        <v>0.4</v>
      </c>
      <c r="Q52" s="2">
        <f t="shared" si="16"/>
        <v>1.2000000000000001E-3</v>
      </c>
      <c r="R52" s="10">
        <v>-2.7049180327867626E-5</v>
      </c>
      <c r="S52" s="10">
        <v>2.7629087243200473E-6</v>
      </c>
    </row>
    <row r="53" spans="1:21" s="7" customFormat="1" x14ac:dyDescent="0.25">
      <c r="A53" s="16">
        <v>44862</v>
      </c>
      <c r="B53" s="16"/>
      <c r="C53" s="16"/>
      <c r="D53" s="16" t="s">
        <v>53</v>
      </c>
      <c r="E53" s="17">
        <v>3001</v>
      </c>
      <c r="F53" s="4" t="s">
        <v>56</v>
      </c>
      <c r="G53" s="2"/>
      <c r="H53" s="9">
        <f t="shared" si="14"/>
        <v>0.64999536178808615</v>
      </c>
      <c r="I53" s="9">
        <f t="shared" si="15"/>
        <v>7.9385235508604476E-2</v>
      </c>
      <c r="J53" s="9" t="b">
        <f t="shared" si="2"/>
        <v>1</v>
      </c>
      <c r="K53" s="2" t="s">
        <v>11</v>
      </c>
      <c r="M53" s="2">
        <v>2022</v>
      </c>
      <c r="N53" s="2">
        <v>8.4</v>
      </c>
      <c r="O53" s="2">
        <v>2.8</v>
      </c>
      <c r="P53" s="2">
        <f t="shared" si="12"/>
        <v>0.4</v>
      </c>
      <c r="Q53" s="2">
        <f t="shared" si="16"/>
        <v>1.2000000000000001E-3</v>
      </c>
      <c r="R53" s="10">
        <v>3.194077207826655E-5</v>
      </c>
      <c r="S53" s="10">
        <v>3.9009904728928241E-6</v>
      </c>
    </row>
    <row r="54" spans="1:21" s="7" customFormat="1" x14ac:dyDescent="0.25">
      <c r="A54" s="16">
        <v>44862</v>
      </c>
      <c r="B54" s="16"/>
      <c r="C54" s="16"/>
      <c r="D54" s="16" t="s">
        <v>53</v>
      </c>
      <c r="E54" s="17">
        <v>3000</v>
      </c>
      <c r="F54" s="4" t="s">
        <v>56</v>
      </c>
      <c r="G54" s="2"/>
      <c r="H54" s="9">
        <f t="shared" si="14"/>
        <v>3.8203369773959737E-2</v>
      </c>
      <c r="I54" s="9">
        <f t="shared" si="15"/>
        <v>6.6508300979585586E-2</v>
      </c>
      <c r="J54" s="9" t="b">
        <f t="shared" si="2"/>
        <v>0</v>
      </c>
      <c r="K54" s="2" t="s">
        <v>11</v>
      </c>
      <c r="M54" s="2">
        <v>2022</v>
      </c>
      <c r="N54" s="2">
        <v>8.8000000000000007</v>
      </c>
      <c r="O54" s="2">
        <v>4.76</v>
      </c>
      <c r="P54" s="2">
        <f t="shared" si="12"/>
        <v>0.4</v>
      </c>
      <c r="Q54" s="2">
        <f t="shared" si="16"/>
        <v>1.2000000000000001E-3</v>
      </c>
      <c r="R54" s="10">
        <v>1.8773135906923814E-6</v>
      </c>
      <c r="S54" s="10">
        <v>3.2682179101368355E-6</v>
      </c>
    </row>
    <row r="55" spans="1:21" s="7" customFormat="1" x14ac:dyDescent="0.25">
      <c r="A55" s="16">
        <v>44862</v>
      </c>
      <c r="B55" s="16"/>
      <c r="C55" s="16"/>
      <c r="D55" s="16" t="s">
        <v>53</v>
      </c>
      <c r="E55" s="17">
        <v>2999</v>
      </c>
      <c r="F55" s="4" t="s">
        <v>56</v>
      </c>
      <c r="G55" s="2"/>
      <c r="H55" s="9">
        <f t="shared" si="14"/>
        <v>0.48534421881859086</v>
      </c>
      <c r="I55" s="9">
        <f t="shared" si="15"/>
        <v>5.8393529129805825E-2</v>
      </c>
      <c r="J55" s="9" t="b">
        <f t="shared" si="2"/>
        <v>1</v>
      </c>
      <c r="K55" s="2" t="s">
        <v>11</v>
      </c>
      <c r="M55" s="2">
        <v>2022</v>
      </c>
      <c r="N55" s="2">
        <v>8.5</v>
      </c>
      <c r="O55" s="2">
        <v>4.04</v>
      </c>
      <c r="P55" s="2">
        <f t="shared" si="12"/>
        <v>0.4</v>
      </c>
      <c r="Q55" s="2">
        <f t="shared" si="16"/>
        <v>1.2000000000000001E-3</v>
      </c>
      <c r="R55" s="10">
        <v>2.3849814912745555E-5</v>
      </c>
      <c r="S55" s="10">
        <v>2.8694580214386583E-6</v>
      </c>
    </row>
    <row r="56" spans="1:21" s="7" customFormat="1" x14ac:dyDescent="0.25">
      <c r="A56" s="16">
        <v>44862</v>
      </c>
      <c r="B56" s="16"/>
      <c r="C56" s="16"/>
      <c r="D56" s="16" t="s">
        <v>53</v>
      </c>
      <c r="E56" s="17">
        <v>2998</v>
      </c>
      <c r="F56" s="4" t="s">
        <v>56</v>
      </c>
      <c r="G56" s="2"/>
      <c r="H56" s="9">
        <f t="shared" si="14"/>
        <v>0.50417686589025679</v>
      </c>
      <c r="I56" s="9">
        <f t="shared" si="15"/>
        <v>4.5314753569280032E-2</v>
      </c>
      <c r="J56" s="9" t="b">
        <f t="shared" si="2"/>
        <v>1</v>
      </c>
      <c r="K56" s="2" t="s">
        <v>11</v>
      </c>
      <c r="M56" s="2">
        <v>2022</v>
      </c>
      <c r="N56" s="2">
        <v>8.5</v>
      </c>
      <c r="O56" s="2">
        <v>3.9</v>
      </c>
      <c r="P56" s="2">
        <f t="shared" si="12"/>
        <v>0.4</v>
      </c>
      <c r="Q56" s="2">
        <f t="shared" si="16"/>
        <v>1.2000000000000001E-3</v>
      </c>
      <c r="R56" s="10">
        <v>2.4775251189847218E-5</v>
      </c>
      <c r="S56" s="10">
        <v>2.2267669903944208E-6</v>
      </c>
    </row>
    <row r="57" spans="1:21" s="7" customFormat="1" x14ac:dyDescent="0.25">
      <c r="A57" s="16">
        <v>44862</v>
      </c>
      <c r="B57" s="16"/>
      <c r="C57" s="16"/>
      <c r="D57" s="16" t="s">
        <v>53</v>
      </c>
      <c r="E57" s="17">
        <v>907</v>
      </c>
      <c r="F57" s="4" t="s">
        <v>56</v>
      </c>
      <c r="G57" s="2"/>
      <c r="H57" s="9">
        <f t="shared" si="14"/>
        <v>0.74039206773208133</v>
      </c>
      <c r="I57" s="9">
        <f t="shared" si="15"/>
        <v>9.6899810118961469E-2</v>
      </c>
      <c r="J57" s="9" t="b">
        <f t="shared" si="2"/>
        <v>1</v>
      </c>
      <c r="K57" s="2" t="s">
        <v>11</v>
      </c>
      <c r="M57" s="2">
        <v>2022</v>
      </c>
      <c r="N57" s="2">
        <v>8.6</v>
      </c>
      <c r="O57" s="2">
        <v>4.38</v>
      </c>
      <c r="P57" s="2">
        <f t="shared" si="12"/>
        <v>0.4</v>
      </c>
      <c r="Q57" s="2">
        <f t="shared" si="16"/>
        <v>1.2000000000000001E-3</v>
      </c>
      <c r="R57" s="10">
        <v>3.6382866208354473E-5</v>
      </c>
      <c r="S57" s="10">
        <v>4.7616566692457674E-6</v>
      </c>
    </row>
    <row r="58" spans="1:21" s="7" customFormat="1" x14ac:dyDescent="0.25">
      <c r="A58" s="16">
        <v>44862</v>
      </c>
      <c r="B58" s="16"/>
      <c r="C58" s="16"/>
      <c r="D58" s="16" t="s">
        <v>53</v>
      </c>
      <c r="E58" s="17">
        <v>906</v>
      </c>
      <c r="F58" s="4" t="s">
        <v>56</v>
      </c>
      <c r="G58" s="4" t="s">
        <v>109</v>
      </c>
      <c r="H58" s="9">
        <f t="shared" si="14"/>
        <v>0.48319191629610736</v>
      </c>
      <c r="I58" s="9">
        <f t="shared" si="15"/>
        <v>6.5598115330716633E-2</v>
      </c>
      <c r="J58" s="9" t="b">
        <f t="shared" si="2"/>
        <v>1</v>
      </c>
      <c r="K58" s="2" t="s">
        <v>11</v>
      </c>
      <c r="M58" s="2">
        <v>2022</v>
      </c>
      <c r="N58" s="2">
        <v>8.9</v>
      </c>
      <c r="O58" s="2">
        <v>3.76</v>
      </c>
      <c r="P58" s="2">
        <f t="shared" si="12"/>
        <v>0.4</v>
      </c>
      <c r="Q58" s="2">
        <f t="shared" si="16"/>
        <v>1.2000000000000001E-3</v>
      </c>
      <c r="R58" s="10">
        <v>2.3744050766790716E-5</v>
      </c>
      <c r="S58" s="10">
        <v>3.2234913873514157E-6</v>
      </c>
    </row>
    <row r="59" spans="1:21" s="7" customFormat="1" x14ac:dyDescent="0.25">
      <c r="A59" s="16">
        <v>44862</v>
      </c>
      <c r="B59" s="16"/>
      <c r="C59" s="16"/>
      <c r="D59" s="16" t="s">
        <v>53</v>
      </c>
      <c r="E59" s="17">
        <v>905</v>
      </c>
      <c r="F59" s="4" t="s">
        <v>56</v>
      </c>
      <c r="G59" s="2"/>
      <c r="H59" s="9">
        <f t="shared" si="14"/>
        <v>0.11999086562808123</v>
      </c>
      <c r="I59" s="9">
        <f t="shared" si="15"/>
        <v>0.11641980691660217</v>
      </c>
      <c r="J59" s="9" t="b">
        <f t="shared" si="2"/>
        <v>0</v>
      </c>
      <c r="K59" s="2" t="s">
        <v>11</v>
      </c>
      <c r="M59" s="2">
        <v>2022</v>
      </c>
      <c r="N59" s="2">
        <v>9.1</v>
      </c>
      <c r="O59" s="2">
        <v>4.88</v>
      </c>
      <c r="P59" s="2">
        <f t="shared" si="12"/>
        <v>0.4</v>
      </c>
      <c r="Q59" s="2">
        <f t="shared" si="16"/>
        <v>1.2000000000000001E-3</v>
      </c>
      <c r="R59" s="10">
        <v>5.8963511369639114E-6</v>
      </c>
      <c r="S59" s="10">
        <v>5.7208693118818306E-6</v>
      </c>
    </row>
    <row r="60" spans="1:21" s="7" customFormat="1" x14ac:dyDescent="0.25">
      <c r="A60" s="16">
        <v>44862</v>
      </c>
      <c r="B60" s="16"/>
      <c r="C60" s="16"/>
      <c r="D60" s="16" t="s">
        <v>53</v>
      </c>
      <c r="E60" s="17">
        <v>904</v>
      </c>
      <c r="F60" s="4" t="s">
        <v>56</v>
      </c>
      <c r="G60" s="2"/>
      <c r="H60" s="9">
        <f t="shared" si="14"/>
        <v>-0.94324658047558385</v>
      </c>
      <c r="I60" s="9">
        <f t="shared" si="15"/>
        <v>7.1206597582650313E-2</v>
      </c>
      <c r="J60" s="9" t="b">
        <f t="shared" si="2"/>
        <v>0</v>
      </c>
      <c r="K60" s="2" t="s">
        <v>11</v>
      </c>
      <c r="M60" s="2">
        <v>2022</v>
      </c>
      <c r="N60" s="2">
        <v>8.6999999999999993</v>
      </c>
      <c r="O60" s="2">
        <v>4.7</v>
      </c>
      <c r="P60" s="2">
        <f t="shared" si="12"/>
        <v>0.4</v>
      </c>
      <c r="Q60" s="2">
        <f t="shared" si="16"/>
        <v>1.2000000000000001E-3</v>
      </c>
      <c r="R60" s="10">
        <v>-4.6351136964570189E-5</v>
      </c>
      <c r="S60" s="10">
        <v>3.4990922052114373E-6</v>
      </c>
    </row>
    <row r="61" spans="1:21" s="7" customFormat="1" x14ac:dyDescent="0.25">
      <c r="A61" s="16">
        <v>44862</v>
      </c>
      <c r="B61" s="16"/>
      <c r="C61" s="16"/>
      <c r="D61" s="16" t="s">
        <v>53</v>
      </c>
      <c r="E61" s="17" t="s">
        <v>74</v>
      </c>
      <c r="F61" s="4" t="s">
        <v>70</v>
      </c>
      <c r="G61" s="2"/>
      <c r="H61" s="9">
        <f t="shared" si="14"/>
        <v>5.6643221635289267</v>
      </c>
      <c r="I61" s="9">
        <f t="shared" si="15"/>
        <v>0.95272112514276341</v>
      </c>
      <c r="J61" s="9" t="b">
        <f t="shared" si="2"/>
        <v>1</v>
      </c>
      <c r="K61" s="2" t="s">
        <v>11</v>
      </c>
      <c r="M61" s="2">
        <v>2022</v>
      </c>
      <c r="N61" s="15">
        <f>AVERAGE(5.1,5.5,4.6)</f>
        <v>5.0666666666666664</v>
      </c>
      <c r="O61" s="15">
        <f>AVERAGE(0.93,0.97,0.87)</f>
        <v>0.92333333333333334</v>
      </c>
      <c r="P61" s="2">
        <f t="shared" si="12"/>
        <v>0.4</v>
      </c>
      <c r="Q61" s="2">
        <f t="shared" si="16"/>
        <v>1.2000000000000001E-3</v>
      </c>
      <c r="R61" s="10">
        <v>2.7834479111581145E-4</v>
      </c>
      <c r="S61" s="10">
        <v>4.6816716089515396E-5</v>
      </c>
      <c r="T61" s="6" t="s">
        <v>78</v>
      </c>
      <c r="U61" s="6" t="s">
        <v>81</v>
      </c>
    </row>
    <row r="62" spans="1:21" s="7" customFormat="1" x14ac:dyDescent="0.25">
      <c r="A62" s="16">
        <v>44862</v>
      </c>
      <c r="B62" s="16"/>
      <c r="C62" s="16"/>
      <c r="D62" s="16" t="s">
        <v>53</v>
      </c>
      <c r="E62" s="17" t="s">
        <v>76</v>
      </c>
      <c r="F62" s="4" t="s">
        <v>55</v>
      </c>
      <c r="G62" s="2"/>
      <c r="H62" s="9">
        <f t="shared" si="14"/>
        <v>-0.92010932835892534</v>
      </c>
      <c r="I62" s="9">
        <f t="shared" si="15"/>
        <v>4.4733232100661768E-2</v>
      </c>
      <c r="J62" s="9" t="b">
        <f t="shared" si="2"/>
        <v>0</v>
      </c>
      <c r="K62" s="2" t="s">
        <v>11</v>
      </c>
      <c r="M62" s="2">
        <v>2022</v>
      </c>
      <c r="N62" s="15">
        <f>AVERAGE(3.3,6,6.2)</f>
        <v>5.166666666666667</v>
      </c>
      <c r="O62" s="15">
        <f>AVERAGE(0.48,0.91,0.81)</f>
        <v>0.73333333333333339</v>
      </c>
      <c r="P62" s="2">
        <f t="shared" si="12"/>
        <v>0.4</v>
      </c>
      <c r="Q62" s="2">
        <f t="shared" si="16"/>
        <v>1.2000000000000001E-3</v>
      </c>
      <c r="R62" s="10">
        <v>-4.5214172395557591E-5</v>
      </c>
      <c r="S62" s="10">
        <v>2.1981910254265191E-6</v>
      </c>
      <c r="T62" s="6" t="s">
        <v>75</v>
      </c>
    </row>
    <row r="63" spans="1:21" s="7" customFormat="1" x14ac:dyDescent="0.25">
      <c r="A63" s="16">
        <v>44862</v>
      </c>
      <c r="B63" s="16"/>
      <c r="C63" s="16"/>
      <c r="D63" s="16" t="s">
        <v>53</v>
      </c>
      <c r="E63" s="17" t="s">
        <v>77</v>
      </c>
      <c r="F63" s="4" t="s">
        <v>55</v>
      </c>
      <c r="G63" s="2"/>
      <c r="H63" s="9">
        <f t="shared" si="14"/>
        <v>-1.2564065974959919</v>
      </c>
      <c r="I63" s="9">
        <f t="shared" si="15"/>
        <v>0.17929587109891251</v>
      </c>
      <c r="J63" s="9" t="b">
        <f t="shared" si="2"/>
        <v>0</v>
      </c>
      <c r="K63" s="2" t="s">
        <v>11</v>
      </c>
      <c r="M63" s="2">
        <v>2022</v>
      </c>
      <c r="N63" s="2">
        <f>AVERAGE(5.1,5.5,4.8)</f>
        <v>5.1333333333333329</v>
      </c>
      <c r="O63" s="2">
        <f>AVERAGE(0.48,0.49,0.56)</f>
        <v>0.51</v>
      </c>
      <c r="P63" s="2">
        <f t="shared" si="12"/>
        <v>0.4</v>
      </c>
      <c r="Q63" s="2">
        <f t="shared" si="16"/>
        <v>1.2000000000000001E-3</v>
      </c>
      <c r="R63" s="10">
        <v>-6.173982020095304E-5</v>
      </c>
      <c r="S63" s="10">
        <v>8.8105991058005601E-6</v>
      </c>
      <c r="T63" s="6" t="s">
        <v>75</v>
      </c>
    </row>
    <row r="64" spans="1:21" s="7" customFormat="1" x14ac:dyDescent="0.25">
      <c r="A64" s="16">
        <v>44862</v>
      </c>
      <c r="B64" s="16"/>
      <c r="C64" s="16"/>
      <c r="D64" s="16" t="s">
        <v>53</v>
      </c>
      <c r="E64" s="17" t="s">
        <v>79</v>
      </c>
      <c r="F64" s="4" t="s">
        <v>55</v>
      </c>
      <c r="G64" s="2"/>
      <c r="H64" s="9">
        <f t="shared" si="14"/>
        <v>2.3696850772471718</v>
      </c>
      <c r="I64" s="9">
        <f t="shared" si="15"/>
        <v>0.18716077601391926</v>
      </c>
      <c r="J64" s="9" t="b">
        <f t="shared" si="2"/>
        <v>1</v>
      </c>
      <c r="K64" s="2" t="s">
        <v>11</v>
      </c>
      <c r="M64" s="2">
        <v>2022</v>
      </c>
      <c r="N64" s="2">
        <f>AVERAGE(6.1,5.5,6,6.2)</f>
        <v>5.95</v>
      </c>
      <c r="O64" s="2">
        <f>AVERAGE(0.76,0.7,0.89,0.87)</f>
        <v>0.80500000000000005</v>
      </c>
      <c r="P64" s="2">
        <f t="shared" si="12"/>
        <v>0.4</v>
      </c>
      <c r="Q64" s="2">
        <f t="shared" si="16"/>
        <v>1.2000000000000001E-3</v>
      </c>
      <c r="R64" s="10">
        <v>1.1644632469592602E-4</v>
      </c>
      <c r="S64" s="10">
        <v>9.1970805333239926E-6</v>
      </c>
      <c r="T64" s="6" t="s">
        <v>80</v>
      </c>
      <c r="U64" s="6" t="s">
        <v>81</v>
      </c>
    </row>
    <row r="65" spans="1:19" s="7" customFormat="1" x14ac:dyDescent="0.25">
      <c r="A65" s="19">
        <v>44900</v>
      </c>
      <c r="B65" s="16" t="s">
        <v>110</v>
      </c>
      <c r="C65" s="16"/>
      <c r="D65" s="16" t="s">
        <v>53</v>
      </c>
      <c r="E65" s="17" t="s">
        <v>26</v>
      </c>
      <c r="F65" s="20" t="s">
        <v>9</v>
      </c>
      <c r="G65" s="20"/>
      <c r="H65" s="21">
        <f t="shared" ref="H65" si="17">((((R65/13650)/0.3)*0.0001)/Q65)*1000000000</f>
        <v>15.825880447773635</v>
      </c>
      <c r="I65" s="21">
        <f t="shared" ref="I65" si="18">((((S65/13650)/0.3)*0.0001)/Q65)*1000000000</f>
        <v>0.27526663030523013</v>
      </c>
      <c r="J65" s="9" t="b">
        <f t="shared" si="2"/>
        <v>1</v>
      </c>
      <c r="K65" s="2"/>
      <c r="M65" s="2"/>
      <c r="N65" s="2"/>
      <c r="O65" s="2"/>
      <c r="P65" s="2">
        <f t="shared" si="12"/>
        <v>0.4</v>
      </c>
      <c r="Q65" s="2">
        <f t="shared" ref="Q65:Q67" si="19">P65*0.003</f>
        <v>1.2000000000000001E-3</v>
      </c>
      <c r="R65" s="10">
        <v>7.7768376520359638E-4</v>
      </c>
      <c r="S65" s="10">
        <v>1.3526602213199007E-5</v>
      </c>
    </row>
    <row r="66" spans="1:19" s="7" customFormat="1" x14ac:dyDescent="0.25">
      <c r="A66" s="19">
        <v>44900</v>
      </c>
      <c r="B66" s="16" t="s">
        <v>110</v>
      </c>
      <c r="C66" s="16"/>
      <c r="D66" s="16" t="s">
        <v>53</v>
      </c>
      <c r="E66" s="17" t="s">
        <v>26</v>
      </c>
      <c r="F66" s="20" t="s">
        <v>9</v>
      </c>
      <c r="G66" s="20"/>
      <c r="H66" s="21">
        <f t="shared" ref="H66" si="20">((((R66/13650)/0.3)*0.0001)/Q66)*1000000000</f>
        <v>18.016386340024599</v>
      </c>
      <c r="I66" s="21">
        <f t="shared" ref="I66" si="21">((((S66/13650)/0.3)*0.0001)/Q66)*1000000000</f>
        <v>0.46017931827926589</v>
      </c>
      <c r="J66" s="9" t="b">
        <f t="shared" si="2"/>
        <v>1</v>
      </c>
      <c r="K66" s="2"/>
      <c r="M66" s="2"/>
      <c r="N66" s="2"/>
      <c r="O66" s="2"/>
      <c r="P66" s="2">
        <f t="shared" si="12"/>
        <v>0.4</v>
      </c>
      <c r="Q66" s="2">
        <f t="shared" si="19"/>
        <v>1.2000000000000001E-3</v>
      </c>
      <c r="R66" s="10">
        <v>8.8532522474880893E-4</v>
      </c>
      <c r="S66" s="10">
        <v>2.2613211700243126E-5</v>
      </c>
    </row>
    <row r="67" spans="1:19" s="7" customFormat="1" x14ac:dyDescent="0.25">
      <c r="A67" s="19">
        <v>44900</v>
      </c>
      <c r="B67" s="16" t="s">
        <v>110</v>
      </c>
      <c r="C67" s="16"/>
      <c r="D67" s="16" t="s">
        <v>53</v>
      </c>
      <c r="E67" s="17">
        <v>3282</v>
      </c>
      <c r="F67" s="17" t="s">
        <v>58</v>
      </c>
      <c r="G67" s="20"/>
      <c r="H67" s="21">
        <f t="shared" ref="H67" si="22">((((R67/13650)/0.3)*0.0001)/Q67)*1000000000</f>
        <v>0.33468304224518203</v>
      </c>
      <c r="I67" s="21">
        <f t="shared" ref="I67" si="23">((((S67/13650)/0.3)*0.0001)/Q67)*1000000000</f>
        <v>0.12718802657561423</v>
      </c>
      <c r="J67" s="9" t="b">
        <f t="shared" ref="J67:J76" si="24">H67&gt;(3*I67)</f>
        <v>0</v>
      </c>
      <c r="K67" s="2"/>
      <c r="M67" s="2"/>
      <c r="N67" s="2"/>
      <c r="O67" s="2"/>
      <c r="P67" s="2">
        <f t="shared" si="12"/>
        <v>0.4</v>
      </c>
      <c r="Q67" s="2">
        <f t="shared" si="19"/>
        <v>1.2000000000000001E-3</v>
      </c>
      <c r="R67" s="10">
        <v>1.6446324695928244E-5</v>
      </c>
      <c r="S67" s="10">
        <v>6.2500196259256848E-6</v>
      </c>
    </row>
    <row r="68" spans="1:19" s="7" customFormat="1" x14ac:dyDescent="0.25">
      <c r="A68" s="19">
        <v>44900</v>
      </c>
      <c r="B68" s="16" t="s">
        <v>110</v>
      </c>
      <c r="C68" s="16"/>
      <c r="D68" s="16" t="s">
        <v>53</v>
      </c>
      <c r="E68" s="17">
        <v>907</v>
      </c>
      <c r="F68" s="17" t="s">
        <v>56</v>
      </c>
      <c r="G68" s="20"/>
      <c r="H68" s="21">
        <f t="shared" ref="H68:H76" si="25">((((R68/13650)/0.3)*0.0001)/Q68)*1000000000</f>
        <v>0.41862284062179994</v>
      </c>
      <c r="I68" s="21">
        <f t="shared" ref="I68:I76" si="26">((((S68/13650)/0.3)*0.0001)/Q68)*1000000000</f>
        <v>0.57312333440980778</v>
      </c>
      <c r="J68" s="9" t="b">
        <f t="shared" si="24"/>
        <v>0</v>
      </c>
      <c r="K68" s="2"/>
      <c r="M68" s="2"/>
      <c r="N68" s="2"/>
      <c r="O68" s="2"/>
      <c r="P68" s="2">
        <f t="shared" si="12"/>
        <v>0.4</v>
      </c>
      <c r="Q68" s="2">
        <f t="shared" ref="Q68:Q395" si="27">P68*0.003</f>
        <v>1.2000000000000001E-3</v>
      </c>
      <c r="R68" s="10">
        <v>2.0571126388155252E-5</v>
      </c>
      <c r="S68" s="10">
        <v>2.8163280652897956E-5</v>
      </c>
    </row>
    <row r="69" spans="1:19" s="7" customFormat="1" x14ac:dyDescent="0.25">
      <c r="A69" s="19">
        <v>44900</v>
      </c>
      <c r="B69" s="16" t="s">
        <v>110</v>
      </c>
      <c r="C69" s="16"/>
      <c r="D69" s="16" t="s">
        <v>53</v>
      </c>
      <c r="E69" s="17">
        <v>2978</v>
      </c>
      <c r="F69" s="17" t="s">
        <v>56</v>
      </c>
      <c r="G69" s="20"/>
      <c r="H69" s="21">
        <f t="shared" si="25"/>
        <v>-3.3495208006048434</v>
      </c>
      <c r="I69" s="21">
        <f t="shared" si="26"/>
        <v>0.10601349046313771</v>
      </c>
      <c r="J69" s="9" t="b">
        <f t="shared" si="24"/>
        <v>0</v>
      </c>
      <c r="K69" s="2"/>
      <c r="M69" s="2"/>
      <c r="N69" s="2"/>
      <c r="O69" s="2"/>
      <c r="P69" s="2">
        <f t="shared" si="12"/>
        <v>0.4</v>
      </c>
      <c r="Q69" s="2">
        <f t="shared" si="27"/>
        <v>1.2000000000000001E-3</v>
      </c>
      <c r="R69" s="10">
        <v>-1.64595452141722E-4</v>
      </c>
      <c r="S69" s="10">
        <v>5.2095029213585878E-6</v>
      </c>
    </row>
    <row r="70" spans="1:19" s="7" customFormat="1" x14ac:dyDescent="0.25">
      <c r="A70" s="19">
        <v>44900</v>
      </c>
      <c r="B70" s="16" t="s">
        <v>110</v>
      </c>
      <c r="C70" s="16"/>
      <c r="D70" s="16" t="s">
        <v>53</v>
      </c>
      <c r="E70" s="17">
        <v>906</v>
      </c>
      <c r="F70" s="17" t="s">
        <v>56</v>
      </c>
      <c r="G70" s="20"/>
      <c r="H70" s="21">
        <f t="shared" si="25"/>
        <v>-8.3853706275705129</v>
      </c>
      <c r="I70" s="21">
        <f t="shared" si="26"/>
        <v>1.5557554795571011</v>
      </c>
      <c r="J70" s="9" t="b">
        <f t="shared" si="24"/>
        <v>0</v>
      </c>
      <c r="K70" s="2"/>
      <c r="M70" s="2"/>
      <c r="N70" s="2"/>
      <c r="O70" s="2"/>
      <c r="P70" s="2">
        <f t="shared" si="12"/>
        <v>0.4</v>
      </c>
      <c r="Q70" s="2">
        <f t="shared" si="27"/>
        <v>1.2000000000000001E-3</v>
      </c>
      <c r="R70" s="10">
        <v>-4.1205711263881501E-4</v>
      </c>
      <c r="S70" s="10">
        <v>7.6449824265435948E-5</v>
      </c>
    </row>
    <row r="71" spans="1:19" s="7" customFormat="1" x14ac:dyDescent="0.25">
      <c r="A71" s="19">
        <v>44900</v>
      </c>
      <c r="B71" s="16" t="s">
        <v>110</v>
      </c>
      <c r="C71" s="16"/>
      <c r="D71" s="16" t="s">
        <v>53</v>
      </c>
      <c r="E71" s="17" t="s">
        <v>82</v>
      </c>
      <c r="F71" s="17" t="s">
        <v>70</v>
      </c>
      <c r="G71" s="20"/>
      <c r="H71" s="21">
        <f t="shared" si="25"/>
        <v>3.9989780867623121</v>
      </c>
      <c r="I71" s="21">
        <f t="shared" si="26"/>
        <v>0.12854314943837389</v>
      </c>
      <c r="J71" s="9" t="b">
        <f t="shared" si="24"/>
        <v>1</v>
      </c>
      <c r="K71" s="2"/>
      <c r="M71" s="2"/>
      <c r="N71" s="2"/>
      <c r="O71" s="2"/>
      <c r="P71" s="2">
        <f t="shared" si="12"/>
        <v>0.4</v>
      </c>
      <c r="Q71" s="2">
        <f t="shared" si="27"/>
        <v>1.2000000000000001E-3</v>
      </c>
      <c r="R71" s="10">
        <v>1.9650978318350005E-4</v>
      </c>
      <c r="S71" s="10">
        <v>6.3166103634016929E-6</v>
      </c>
    </row>
    <row r="72" spans="1:19" s="7" customFormat="1" x14ac:dyDescent="0.25">
      <c r="A72" s="19">
        <v>44900</v>
      </c>
      <c r="B72" s="16" t="s">
        <v>110</v>
      </c>
      <c r="C72" s="16"/>
      <c r="D72" s="16" t="s">
        <v>53</v>
      </c>
      <c r="E72" s="17">
        <v>2936</v>
      </c>
      <c r="F72" s="17" t="s">
        <v>70</v>
      </c>
      <c r="G72" s="20"/>
      <c r="H72" s="21">
        <f t="shared" si="25"/>
        <v>16.057791044570525</v>
      </c>
      <c r="I72" s="21">
        <f t="shared" si="26"/>
        <v>3.09292466030446</v>
      </c>
      <c r="J72" s="9" t="b">
        <f t="shared" si="24"/>
        <v>1</v>
      </c>
      <c r="K72" s="2"/>
      <c r="M72" s="2"/>
      <c r="N72" s="2"/>
      <c r="O72" s="2"/>
      <c r="P72" s="2">
        <f t="shared" si="12"/>
        <v>0.4</v>
      </c>
      <c r="Q72" s="2">
        <f t="shared" si="27"/>
        <v>1.2000000000000001E-3</v>
      </c>
      <c r="R72" s="10">
        <v>7.890798519301957E-4</v>
      </c>
      <c r="S72" s="10">
        <v>1.5198631780736116E-4</v>
      </c>
    </row>
    <row r="73" spans="1:19" s="7" customFormat="1" x14ac:dyDescent="0.25">
      <c r="A73" s="19">
        <v>44900</v>
      </c>
      <c r="B73" s="16" t="s">
        <v>110</v>
      </c>
      <c r="C73" s="16"/>
      <c r="D73" s="16" t="s">
        <v>53</v>
      </c>
      <c r="E73" s="17">
        <v>905</v>
      </c>
      <c r="F73" s="17" t="s">
        <v>56</v>
      </c>
      <c r="G73" s="20"/>
      <c r="H73" s="21">
        <f t="shared" si="25"/>
        <v>-5.6497941215045179E-2</v>
      </c>
      <c r="I73" s="21">
        <f t="shared" si="26"/>
        <v>0.1087088611664961</v>
      </c>
      <c r="J73" s="9" t="b">
        <f t="shared" si="24"/>
        <v>0</v>
      </c>
      <c r="K73" s="2"/>
      <c r="M73" s="2"/>
      <c r="N73" s="2"/>
      <c r="O73" s="2"/>
      <c r="P73" s="2">
        <f t="shared" si="12"/>
        <v>0.4</v>
      </c>
      <c r="Q73" s="2">
        <f t="shared" si="27"/>
        <v>1.2000000000000001E-3</v>
      </c>
      <c r="R73" s="10">
        <v>-2.77630883130732E-6</v>
      </c>
      <c r="S73" s="10">
        <v>5.3419534377216181E-6</v>
      </c>
    </row>
    <row r="74" spans="1:19" s="7" customFormat="1" x14ac:dyDescent="0.25">
      <c r="A74" s="19">
        <v>44900</v>
      </c>
      <c r="B74" s="16" t="s">
        <v>110</v>
      </c>
      <c r="C74" s="16"/>
      <c r="D74" s="16" t="s">
        <v>53</v>
      </c>
      <c r="E74" s="17" t="s">
        <v>83</v>
      </c>
      <c r="F74" s="17" t="s">
        <v>70</v>
      </c>
      <c r="G74" s="20"/>
      <c r="H74" s="21">
        <f t="shared" si="25"/>
        <v>-3.9785312127987851</v>
      </c>
      <c r="I74" s="21">
        <f t="shared" si="26"/>
        <v>0.73861778640443188</v>
      </c>
      <c r="J74" s="9" t="b">
        <f t="shared" si="24"/>
        <v>0</v>
      </c>
      <c r="K74" s="2"/>
      <c r="M74" s="2"/>
      <c r="N74" s="2"/>
      <c r="O74" s="2"/>
      <c r="P74" s="2">
        <f t="shared" si="12"/>
        <v>0.4</v>
      </c>
      <c r="Q74" s="2">
        <f t="shared" si="27"/>
        <v>1.2000000000000001E-3</v>
      </c>
      <c r="R74" s="10">
        <v>-1.9550502379693231E-4</v>
      </c>
      <c r="S74" s="10">
        <v>3.6295678023913785E-5</v>
      </c>
    </row>
    <row r="75" spans="1:19" s="7" customFormat="1" x14ac:dyDescent="0.25">
      <c r="A75" s="19">
        <v>44900</v>
      </c>
      <c r="B75" s="16" t="s">
        <v>110</v>
      </c>
      <c r="C75" s="16"/>
      <c r="D75" s="16" t="s">
        <v>53</v>
      </c>
      <c r="E75" s="17">
        <v>2934</v>
      </c>
      <c r="F75" s="17" t="s">
        <v>70</v>
      </c>
      <c r="G75" s="20"/>
      <c r="H75" s="21">
        <f t="shared" si="25"/>
        <v>8.0097938373982895</v>
      </c>
      <c r="I75" s="21">
        <f t="shared" si="26"/>
        <v>0.25856345873162551</v>
      </c>
      <c r="J75" s="9" t="b">
        <f t="shared" si="24"/>
        <v>1</v>
      </c>
      <c r="K75" s="2"/>
      <c r="M75" s="2"/>
      <c r="N75" s="2"/>
      <c r="O75" s="2"/>
      <c r="P75" s="2">
        <f t="shared" si="12"/>
        <v>0.4</v>
      </c>
      <c r="Q75" s="2">
        <f t="shared" si="27"/>
        <v>1.2000000000000001E-3</v>
      </c>
      <c r="R75" s="10">
        <v>3.9360126916975196E-4</v>
      </c>
      <c r="S75" s="10">
        <v>1.2705808362072077E-5</v>
      </c>
    </row>
    <row r="76" spans="1:19" s="7" customFormat="1" x14ac:dyDescent="0.25">
      <c r="A76" s="19">
        <v>44900</v>
      </c>
      <c r="B76" s="16" t="s">
        <v>110</v>
      </c>
      <c r="C76" s="16"/>
      <c r="D76" s="16" t="s">
        <v>53</v>
      </c>
      <c r="E76" s="17">
        <v>904</v>
      </c>
      <c r="F76" s="17" t="s">
        <v>56</v>
      </c>
      <c r="G76" s="20"/>
      <c r="H76" s="21">
        <f t="shared" si="25"/>
        <v>4.067313691850984</v>
      </c>
      <c r="I76" s="21">
        <f t="shared" si="26"/>
        <v>1.1560103190049209</v>
      </c>
      <c r="J76" s="9" t="b">
        <f t="shared" si="24"/>
        <v>1</v>
      </c>
      <c r="K76" s="2"/>
      <c r="M76" s="2"/>
      <c r="N76" s="2"/>
      <c r="O76" s="2"/>
      <c r="P76" s="2">
        <f t="shared" si="12"/>
        <v>0.4</v>
      </c>
      <c r="Q76" s="2">
        <f t="shared" si="27"/>
        <v>1.2000000000000001E-3</v>
      </c>
      <c r="R76" s="10">
        <v>1.9986779481755734E-4</v>
      </c>
      <c r="S76" s="10">
        <v>5.6806347075901823E-5</v>
      </c>
    </row>
    <row r="77" spans="1:19" s="7" customFormat="1" x14ac:dyDescent="0.25">
      <c r="A77" s="19">
        <v>44900</v>
      </c>
      <c r="B77" s="16" t="s">
        <v>110</v>
      </c>
      <c r="C77" s="16"/>
      <c r="D77" s="16" t="s">
        <v>53</v>
      </c>
      <c r="E77" s="17">
        <v>2933</v>
      </c>
      <c r="F77" s="17" t="s">
        <v>70</v>
      </c>
      <c r="G77" s="20"/>
      <c r="H77" s="21">
        <f t="shared" ref="H77:H90" si="28">((((R77/13650)/0.3)*0.0001)/Q77)*1000000000</f>
        <v>-6.5327762313483992</v>
      </c>
      <c r="I77" s="21">
        <f t="shared" ref="I77:I90" si="29">((((S77/13650)/0.3)*0.0001)/Q77)*1000000000</f>
        <v>0.36018519605417332</v>
      </c>
      <c r="J77" s="9" t="b">
        <f t="shared" ref="J77:J90" si="30">H77&gt;(3*I77)</f>
        <v>0</v>
      </c>
      <c r="K77" s="2"/>
      <c r="M77" s="2"/>
      <c r="N77" s="2"/>
      <c r="O77" s="2"/>
      <c r="P77" s="2">
        <f t="shared" si="12"/>
        <v>0.4</v>
      </c>
      <c r="Q77" s="2">
        <f t="shared" ref="Q77:Q90" si="31">P77*0.003</f>
        <v>1.2000000000000001E-3</v>
      </c>
      <c r="R77" s="10">
        <v>-3.2102062400846034E-4</v>
      </c>
      <c r="S77" s="10">
        <v>1.7699500534102075E-5</v>
      </c>
    </row>
    <row r="78" spans="1:19" s="7" customFormat="1" x14ac:dyDescent="0.25">
      <c r="A78" s="19">
        <v>44900</v>
      </c>
      <c r="B78" s="16" t="s">
        <v>110</v>
      </c>
      <c r="C78" s="16"/>
      <c r="D78" s="16" t="s">
        <v>53</v>
      </c>
      <c r="E78" s="17">
        <v>3001</v>
      </c>
      <c r="F78" s="17" t="s">
        <v>56</v>
      </c>
      <c r="G78" s="20"/>
      <c r="H78" s="21">
        <f t="shared" si="28"/>
        <v>3.4797351032147477</v>
      </c>
      <c r="I78" s="21">
        <f t="shared" si="29"/>
        <v>0.35420671243227969</v>
      </c>
      <c r="J78" s="9" t="b">
        <f t="shared" si="30"/>
        <v>1</v>
      </c>
      <c r="K78" s="2"/>
      <c r="M78" s="2"/>
      <c r="N78" s="2"/>
      <c r="O78" s="2"/>
      <c r="P78" s="2">
        <f t="shared" si="12"/>
        <v>0.4</v>
      </c>
      <c r="Q78" s="2">
        <f t="shared" si="31"/>
        <v>1.2000000000000001E-3</v>
      </c>
      <c r="R78" s="10">
        <v>1.7099418297197267E-4</v>
      </c>
      <c r="S78" s="10">
        <v>1.7405717848922222E-5</v>
      </c>
    </row>
    <row r="79" spans="1:19" s="7" customFormat="1" x14ac:dyDescent="0.25">
      <c r="A79" s="19">
        <v>44900</v>
      </c>
      <c r="B79" s="16" t="s">
        <v>110</v>
      </c>
      <c r="C79" s="16"/>
      <c r="D79" s="16" t="s">
        <v>53</v>
      </c>
      <c r="E79" s="17" t="s">
        <v>84</v>
      </c>
      <c r="F79" s="17" t="s">
        <v>70</v>
      </c>
      <c r="G79" s="20"/>
      <c r="H79" s="21">
        <f t="shared" si="28"/>
        <v>6.9992878030953367</v>
      </c>
      <c r="I79" s="21">
        <f t="shared" si="29"/>
        <v>0.96968546570601788</v>
      </c>
      <c r="J79" s="9" t="b">
        <f t="shared" si="30"/>
        <v>1</v>
      </c>
      <c r="K79" s="2"/>
      <c r="M79" s="2"/>
      <c r="N79" s="2"/>
      <c r="O79" s="2"/>
      <c r="P79" s="2">
        <f t="shared" si="12"/>
        <v>0.4</v>
      </c>
      <c r="Q79" s="2">
        <f t="shared" si="31"/>
        <v>1.2000000000000001E-3</v>
      </c>
      <c r="R79" s="10">
        <v>3.4394500264410489E-4</v>
      </c>
      <c r="S79" s="10">
        <v>4.7650343784793716E-5</v>
      </c>
    </row>
    <row r="80" spans="1:19" s="7" customFormat="1" x14ac:dyDescent="0.25">
      <c r="A80" s="19">
        <v>44900</v>
      </c>
      <c r="B80" s="16" t="s">
        <v>110</v>
      </c>
      <c r="C80" s="16"/>
      <c r="D80" s="16" t="s">
        <v>53</v>
      </c>
      <c r="E80" s="17">
        <v>3283</v>
      </c>
      <c r="F80" s="17" t="s">
        <v>58</v>
      </c>
      <c r="G80" s="20"/>
      <c r="H80" s="21">
        <f t="shared" si="28"/>
        <v>4.2147464146406275</v>
      </c>
      <c r="I80" s="21">
        <f t="shared" si="29"/>
        <v>9.8761433113070368E-2</v>
      </c>
      <c r="J80" s="9" t="b">
        <f t="shared" si="30"/>
        <v>1</v>
      </c>
      <c r="K80" s="2"/>
      <c r="M80" s="2"/>
      <c r="N80" s="2"/>
      <c r="O80" s="2"/>
      <c r="P80" s="2">
        <f t="shared" si="12"/>
        <v>0.4</v>
      </c>
      <c r="Q80" s="2">
        <f t="shared" si="31"/>
        <v>1.2000000000000001E-3</v>
      </c>
      <c r="R80" s="10">
        <v>2.0711263881544042E-4</v>
      </c>
      <c r="S80" s="10">
        <v>4.8531368231762782E-6</v>
      </c>
    </row>
    <row r="81" spans="1:20" s="7" customFormat="1" x14ac:dyDescent="0.25">
      <c r="A81" s="19">
        <v>44900</v>
      </c>
      <c r="B81" s="16" t="s">
        <v>110</v>
      </c>
      <c r="C81" s="16"/>
      <c r="D81" s="16" t="s">
        <v>53</v>
      </c>
      <c r="E81" s="17">
        <v>3000</v>
      </c>
      <c r="F81" s="17" t="s">
        <v>56</v>
      </c>
      <c r="G81" s="20"/>
      <c r="H81" s="21">
        <f t="shared" si="28"/>
        <v>-0.17702688247375217</v>
      </c>
      <c r="I81" s="21">
        <f t="shared" si="29"/>
        <v>0.36044532300318488</v>
      </c>
      <c r="J81" s="9" t="b">
        <f t="shared" si="30"/>
        <v>0</v>
      </c>
      <c r="K81" s="2"/>
      <c r="M81" s="2"/>
      <c r="N81" s="2"/>
      <c r="O81" s="2"/>
      <c r="P81" s="2">
        <f t="shared" si="12"/>
        <v>0.4</v>
      </c>
      <c r="Q81" s="2">
        <f t="shared" si="31"/>
        <v>1.2000000000000001E-3</v>
      </c>
      <c r="R81" s="10">
        <v>-8.6991010047601817E-6</v>
      </c>
      <c r="S81" s="10">
        <v>1.7712283172376507E-5</v>
      </c>
    </row>
    <row r="82" spans="1:20" s="7" customFormat="1" x14ac:dyDescent="0.25">
      <c r="A82" s="19">
        <v>44900</v>
      </c>
      <c r="B82" s="16" t="s">
        <v>110</v>
      </c>
      <c r="C82" s="16"/>
      <c r="D82" s="16" t="s">
        <v>53</v>
      </c>
      <c r="E82" s="17" t="s">
        <v>128</v>
      </c>
      <c r="F82" s="17" t="s">
        <v>55</v>
      </c>
      <c r="G82" s="20"/>
      <c r="H82" s="21">
        <f t="shared" si="28"/>
        <v>-13.308224572106074</v>
      </c>
      <c r="I82" s="21">
        <f t="shared" si="29"/>
        <v>1.7965456672029827</v>
      </c>
      <c r="J82" s="9" t="b">
        <f t="shared" si="30"/>
        <v>0</v>
      </c>
      <c r="K82" s="2"/>
      <c r="M82" s="2"/>
      <c r="N82" s="2"/>
      <c r="O82" s="2"/>
      <c r="P82" s="2">
        <f t="shared" si="12"/>
        <v>0.4</v>
      </c>
      <c r="Q82" s="2">
        <f t="shared" si="31"/>
        <v>1.2000000000000001E-3</v>
      </c>
      <c r="R82" s="10">
        <v>-6.5396615547329241E-4</v>
      </c>
      <c r="S82" s="10">
        <v>8.8282254086354583E-5</v>
      </c>
    </row>
    <row r="83" spans="1:20" s="7" customFormat="1" x14ac:dyDescent="0.25">
      <c r="A83" s="19">
        <v>44900</v>
      </c>
      <c r="B83" s="16" t="s">
        <v>110</v>
      </c>
      <c r="C83" s="16"/>
      <c r="D83" s="16" t="s">
        <v>53</v>
      </c>
      <c r="E83" s="17">
        <v>3447</v>
      </c>
      <c r="F83" s="17" t="s">
        <v>127</v>
      </c>
      <c r="G83" s="20"/>
      <c r="H83" s="21">
        <f t="shared" si="28"/>
        <v>-4.5456629274714864</v>
      </c>
      <c r="I83" s="21">
        <f t="shared" si="29"/>
        <v>2.0036142198088469</v>
      </c>
      <c r="J83" s="9" t="b">
        <f t="shared" si="30"/>
        <v>0</v>
      </c>
      <c r="K83" s="2"/>
      <c r="M83" s="2"/>
      <c r="N83" s="2"/>
      <c r="O83" s="2"/>
      <c r="P83" s="2">
        <f t="shared" si="12"/>
        <v>0.4</v>
      </c>
      <c r="Q83" s="2">
        <f t="shared" si="31"/>
        <v>1.2000000000000001E-3</v>
      </c>
      <c r="R83" s="10">
        <v>-2.2337387625594884E-4</v>
      </c>
      <c r="S83" s="10">
        <v>9.8457602761406742E-5</v>
      </c>
    </row>
    <row r="84" spans="1:20" s="7" customFormat="1" x14ac:dyDescent="0.25">
      <c r="A84" s="19">
        <v>44900</v>
      </c>
      <c r="B84" s="16" t="s">
        <v>110</v>
      </c>
      <c r="C84" s="16"/>
      <c r="D84" s="16" t="s">
        <v>53</v>
      </c>
      <c r="E84" s="17">
        <v>2999</v>
      </c>
      <c r="F84" s="17" t="s">
        <v>56</v>
      </c>
      <c r="G84" s="20"/>
      <c r="H84" s="21">
        <f t="shared" si="28"/>
        <v>1.9408387996436434</v>
      </c>
      <c r="I84" s="21">
        <f t="shared" si="29"/>
        <v>0.12134143857695179</v>
      </c>
      <c r="J84" s="9" t="b">
        <f t="shared" si="30"/>
        <v>1</v>
      </c>
      <c r="K84" s="2"/>
      <c r="M84" s="2"/>
      <c r="N84" s="2"/>
      <c r="O84" s="2"/>
      <c r="P84" s="2">
        <f t="shared" si="12"/>
        <v>0.4</v>
      </c>
      <c r="Q84" s="2">
        <f t="shared" si="31"/>
        <v>1.2000000000000001E-3</v>
      </c>
      <c r="R84" s="10">
        <v>9.5372818614488636E-5</v>
      </c>
      <c r="S84" s="10">
        <v>5.9627182916714109E-6</v>
      </c>
    </row>
    <row r="85" spans="1:20" s="7" customFormat="1" x14ac:dyDescent="0.25">
      <c r="A85" s="19">
        <v>44900</v>
      </c>
      <c r="B85" s="16" t="s">
        <v>110</v>
      </c>
      <c r="C85" s="16"/>
      <c r="D85" s="16" t="s">
        <v>53</v>
      </c>
      <c r="E85" s="17" t="s">
        <v>129</v>
      </c>
      <c r="F85" s="17" t="s">
        <v>55</v>
      </c>
      <c r="G85" s="20"/>
      <c r="H85" s="21">
        <f t="shared" ref="H85:H88" si="32">((((R85/13650)/0.3)*0.0001)/Q85)*1000000000</f>
        <v>3.2919467081286227</v>
      </c>
      <c r="I85" s="21">
        <f t="shared" ref="I85:I88" si="33">((((S85/13650)/0.3)*0.0001)/Q85)*1000000000</f>
        <v>2.0269383632770084</v>
      </c>
      <c r="J85" s="9" t="b">
        <f t="shared" ref="J85:J88" si="34">H85&gt;(3*I85)</f>
        <v>0</v>
      </c>
      <c r="K85" s="2"/>
      <c r="M85" s="2"/>
      <c r="N85" s="2"/>
      <c r="O85" s="2"/>
      <c r="P85" s="2">
        <f t="shared" si="12"/>
        <v>0.4</v>
      </c>
      <c r="Q85" s="2">
        <f t="shared" ref="Q85:Q88" si="35">P85*0.003</f>
        <v>1.2000000000000001E-3</v>
      </c>
      <c r="R85" s="10">
        <v>1.6176626123744052E-4</v>
      </c>
      <c r="S85" s="10">
        <v>9.96037511714322E-5</v>
      </c>
    </row>
    <row r="86" spans="1:20" s="7" customFormat="1" x14ac:dyDescent="0.25">
      <c r="A86" s="19">
        <v>44900</v>
      </c>
      <c r="B86" s="16" t="s">
        <v>110</v>
      </c>
      <c r="C86" s="16"/>
      <c r="D86" s="16" t="s">
        <v>53</v>
      </c>
      <c r="E86" s="17">
        <v>3446</v>
      </c>
      <c r="F86" s="17" t="s">
        <v>127</v>
      </c>
      <c r="G86" s="20"/>
      <c r="H86" s="21">
        <f t="shared" si="32"/>
        <v>-1.821924085276821</v>
      </c>
      <c r="I86" s="21">
        <f t="shared" si="33"/>
        <v>1.6093402193634532</v>
      </c>
      <c r="J86" s="9" t="b">
        <f t="shared" si="34"/>
        <v>0</v>
      </c>
      <c r="K86" s="2"/>
      <c r="M86" s="2"/>
      <c r="N86" s="2"/>
      <c r="O86" s="2"/>
      <c r="P86" s="2">
        <f t="shared" si="12"/>
        <v>0.4</v>
      </c>
      <c r="Q86" s="2">
        <f t="shared" si="35"/>
        <v>1.2000000000000001E-3</v>
      </c>
      <c r="R86" s="10">
        <v>-8.9529349550502993E-5</v>
      </c>
      <c r="S86" s="10">
        <v>7.9082978379520073E-5</v>
      </c>
    </row>
    <row r="87" spans="1:20" s="7" customFormat="1" x14ac:dyDescent="0.25">
      <c r="A87" s="19">
        <v>44900</v>
      </c>
      <c r="B87" s="16" t="s">
        <v>110</v>
      </c>
      <c r="C87" s="16"/>
      <c r="D87" s="16" t="s">
        <v>53</v>
      </c>
      <c r="E87" s="17">
        <v>2998</v>
      </c>
      <c r="F87" s="17" t="s">
        <v>56</v>
      </c>
      <c r="G87" s="20"/>
      <c r="H87" s="21">
        <f t="shared" si="32"/>
        <v>-4.1765430448667047</v>
      </c>
      <c r="I87" s="21">
        <f t="shared" si="33"/>
        <v>0.3167552266820125</v>
      </c>
      <c r="J87" s="9" t="b">
        <f t="shared" si="34"/>
        <v>0</v>
      </c>
      <c r="K87" s="2"/>
      <c r="M87" s="2"/>
      <c r="N87" s="2"/>
      <c r="O87" s="2"/>
      <c r="P87" s="2">
        <f t="shared" si="12"/>
        <v>0.4</v>
      </c>
      <c r="Q87" s="2">
        <f t="shared" si="35"/>
        <v>1.2000000000000001E-3</v>
      </c>
      <c r="R87" s="10">
        <v>-2.0523532522474989E-4</v>
      </c>
      <c r="S87" s="10">
        <v>1.5565351839154095E-5</v>
      </c>
    </row>
    <row r="88" spans="1:20" s="7" customFormat="1" x14ac:dyDescent="0.25">
      <c r="A88" s="19">
        <v>44900</v>
      </c>
      <c r="B88" s="16" t="s">
        <v>110</v>
      </c>
      <c r="C88" s="16"/>
      <c r="D88" s="16" t="s">
        <v>53</v>
      </c>
      <c r="E88" s="17" t="s">
        <v>130</v>
      </c>
      <c r="F88" s="17" t="s">
        <v>55</v>
      </c>
      <c r="G88" s="20"/>
      <c r="H88" s="21">
        <f t="shared" si="32"/>
        <v>0.27710894976887146</v>
      </c>
      <c r="I88" s="21">
        <f t="shared" si="33"/>
        <v>0.42240180083505763</v>
      </c>
      <c r="J88" s="9" t="b">
        <f t="shared" si="34"/>
        <v>0</v>
      </c>
      <c r="K88" s="2"/>
      <c r="M88" s="2"/>
      <c r="N88" s="2"/>
      <c r="O88" s="2"/>
      <c r="P88" s="2">
        <f t="shared" si="12"/>
        <v>0.4</v>
      </c>
      <c r="Q88" s="2">
        <f t="shared" si="35"/>
        <v>1.2000000000000001E-3</v>
      </c>
      <c r="R88" s="10">
        <v>1.3617133791642341E-5</v>
      </c>
      <c r="S88" s="10">
        <v>2.0756824493034734E-5</v>
      </c>
    </row>
    <row r="89" spans="1:20" s="7" customFormat="1" x14ac:dyDescent="0.25">
      <c r="A89" s="19">
        <v>44900</v>
      </c>
      <c r="B89" s="16" t="s">
        <v>108</v>
      </c>
      <c r="C89" s="16"/>
      <c r="D89" s="16" t="s">
        <v>53</v>
      </c>
      <c r="E89" s="17" t="s">
        <v>26</v>
      </c>
      <c r="F89" s="20" t="s">
        <v>9</v>
      </c>
      <c r="G89" s="20"/>
      <c r="H89" s="21">
        <f t="shared" si="28"/>
        <v>23.777562117064974</v>
      </c>
      <c r="I89" s="21">
        <f t="shared" si="29"/>
        <v>0.50524301815610184</v>
      </c>
      <c r="J89" s="9" t="b">
        <f t="shared" si="30"/>
        <v>1</v>
      </c>
      <c r="K89" s="2"/>
      <c r="M89" s="2"/>
      <c r="N89" s="2"/>
      <c r="O89" s="2"/>
      <c r="P89" s="2">
        <f t="shared" si="12"/>
        <v>0.4</v>
      </c>
      <c r="Q89" s="2">
        <f t="shared" si="31"/>
        <v>1.2000000000000001E-3</v>
      </c>
      <c r="R89" s="10">
        <v>1.1684294024325729E-3</v>
      </c>
      <c r="S89" s="10">
        <v>2.4827641912190843E-5</v>
      </c>
    </row>
    <row r="90" spans="1:20" s="7" customFormat="1" x14ac:dyDescent="0.25">
      <c r="A90" s="19">
        <v>44900</v>
      </c>
      <c r="B90" s="16" t="s">
        <v>108</v>
      </c>
      <c r="C90" s="16"/>
      <c r="D90" s="16" t="s">
        <v>53</v>
      </c>
      <c r="E90" s="17" t="s">
        <v>26</v>
      </c>
      <c r="F90" s="20" t="s">
        <v>9</v>
      </c>
      <c r="G90" s="20"/>
      <c r="H90" s="21">
        <f t="shared" si="28"/>
        <v>20.835364568838887</v>
      </c>
      <c r="I90" s="21">
        <f t="shared" si="29"/>
        <v>0.46996199052946608</v>
      </c>
      <c r="J90" s="9" t="b">
        <f t="shared" si="30"/>
        <v>1</v>
      </c>
      <c r="K90" s="2"/>
      <c r="M90" s="2"/>
      <c r="N90" s="2"/>
      <c r="O90" s="2"/>
      <c r="P90" s="2">
        <f t="shared" si="12"/>
        <v>0.4</v>
      </c>
      <c r="Q90" s="2">
        <f t="shared" si="31"/>
        <v>1.2000000000000001E-3</v>
      </c>
      <c r="R90" s="10">
        <v>1.0238498149127428E-3</v>
      </c>
      <c r="S90" s="10">
        <v>2.3093932214617966E-5</v>
      </c>
    </row>
    <row r="91" spans="1:20" s="7" customFormat="1" x14ac:dyDescent="0.25">
      <c r="A91" s="19">
        <v>44900</v>
      </c>
      <c r="B91" s="16" t="s">
        <v>108</v>
      </c>
      <c r="C91" s="16"/>
      <c r="D91" s="16" t="s">
        <v>53</v>
      </c>
      <c r="E91" s="17">
        <v>2604</v>
      </c>
      <c r="F91" s="22" t="s">
        <v>101</v>
      </c>
      <c r="G91" s="20"/>
      <c r="H91" s="21">
        <f t="shared" ref="H91:H112" si="36">((((R91/13650)/0.3)*0.0001)/Q91)*1000000000</f>
        <v>1.9984128921199404</v>
      </c>
      <c r="I91" s="21">
        <f t="shared" ref="I91:I112" si="37">((((S91/13650)/0.3)*0.0001)/Q91)*1000000000</f>
        <v>5.6787689586530694E-2</v>
      </c>
      <c r="J91" s="9" t="b">
        <f t="shared" ref="J91:J112" si="38">H91&gt;(3*I91)</f>
        <v>1</v>
      </c>
      <c r="K91" s="2"/>
      <c r="M91" s="2"/>
      <c r="N91" s="2"/>
      <c r="O91" s="2"/>
      <c r="P91" s="2">
        <f t="shared" si="12"/>
        <v>0.4</v>
      </c>
      <c r="Q91" s="2">
        <f t="shared" ref="Q91:Q112" si="39">P91*0.003</f>
        <v>1.2000000000000001E-3</v>
      </c>
      <c r="R91" s="10">
        <v>9.8202009518773864E-5</v>
      </c>
      <c r="S91" s="10">
        <v>2.7905470662821184E-6</v>
      </c>
    </row>
    <row r="92" spans="1:20" s="7" customFormat="1" x14ac:dyDescent="0.25">
      <c r="A92" s="19">
        <v>44900</v>
      </c>
      <c r="B92" s="16" t="s">
        <v>108</v>
      </c>
      <c r="C92" s="16"/>
      <c r="D92" s="16" t="s">
        <v>53</v>
      </c>
      <c r="E92" s="17">
        <v>2672</v>
      </c>
      <c r="F92" s="22" t="s">
        <v>102</v>
      </c>
      <c r="G92" s="20"/>
      <c r="H92" s="21">
        <f t="shared" si="36"/>
        <v>-2.1700590182874651</v>
      </c>
      <c r="I92" s="21">
        <f t="shared" si="37"/>
        <v>0.14532991276828702</v>
      </c>
      <c r="J92" s="9" t="b">
        <f t="shared" si="38"/>
        <v>0</v>
      </c>
      <c r="K92" s="2"/>
      <c r="M92" s="2"/>
      <c r="N92" s="2"/>
      <c r="O92" s="2"/>
      <c r="P92" s="2">
        <f t="shared" si="12"/>
        <v>0.4</v>
      </c>
      <c r="Q92" s="2">
        <f t="shared" si="39"/>
        <v>1.2000000000000001E-3</v>
      </c>
      <c r="R92" s="10">
        <v>-1.0663670015864603E-4</v>
      </c>
      <c r="S92" s="10">
        <v>7.1415119134336229E-6</v>
      </c>
    </row>
    <row r="93" spans="1:20" s="7" customFormat="1" x14ac:dyDescent="0.25">
      <c r="A93" s="19">
        <v>44900</v>
      </c>
      <c r="B93" s="16" t="s">
        <v>108</v>
      </c>
      <c r="C93" s="16"/>
      <c r="D93" s="16" t="s">
        <v>53</v>
      </c>
      <c r="E93" s="17" t="s">
        <v>85</v>
      </c>
      <c r="F93" s="22" t="s">
        <v>103</v>
      </c>
      <c r="G93" s="20"/>
      <c r="H93" s="21">
        <f t="shared" si="36"/>
        <v>-123.78860342900532</v>
      </c>
      <c r="I93" s="21">
        <f t="shared" si="37"/>
        <v>13.215347381289176</v>
      </c>
      <c r="J93" s="9" t="b">
        <f t="shared" si="38"/>
        <v>0</v>
      </c>
      <c r="K93" s="2"/>
      <c r="M93" s="2"/>
      <c r="N93" s="2"/>
      <c r="O93" s="2"/>
      <c r="P93" s="2">
        <f t="shared" si="12"/>
        <v>0.4</v>
      </c>
      <c r="Q93" s="2">
        <f t="shared" si="39"/>
        <v>1.2000000000000001E-3</v>
      </c>
      <c r="R93" s="10">
        <v>-6.0829719725013212E-3</v>
      </c>
      <c r="S93" s="10">
        <v>6.4940217031655013E-4</v>
      </c>
      <c r="T93" s="6" t="s">
        <v>107</v>
      </c>
    </row>
    <row r="94" spans="1:20" s="7" customFormat="1" x14ac:dyDescent="0.25">
      <c r="A94" s="19">
        <v>44900</v>
      </c>
      <c r="B94" s="16" t="s">
        <v>108</v>
      </c>
      <c r="C94" s="16"/>
      <c r="D94" s="16" t="s">
        <v>53</v>
      </c>
      <c r="E94" s="17">
        <v>2666</v>
      </c>
      <c r="F94" s="22" t="s">
        <v>102</v>
      </c>
      <c r="G94" s="20"/>
      <c r="H94" s="21">
        <f t="shared" si="36"/>
        <v>-3.3581300106948095</v>
      </c>
      <c r="I94" s="21">
        <f t="shared" si="37"/>
        <v>0.10352032758238079</v>
      </c>
      <c r="J94" s="9" t="b">
        <f t="shared" si="38"/>
        <v>0</v>
      </c>
      <c r="K94" s="2"/>
      <c r="M94" s="2"/>
      <c r="N94" s="2"/>
      <c r="O94" s="2"/>
      <c r="P94" s="2">
        <f t="shared" si="12"/>
        <v>0.4</v>
      </c>
      <c r="Q94" s="2">
        <f t="shared" si="39"/>
        <v>1.2000000000000001E-3</v>
      </c>
      <c r="R94" s="10">
        <v>-1.6501850872554293E-4</v>
      </c>
      <c r="S94" s="10">
        <v>5.0869888973981923E-6</v>
      </c>
    </row>
    <row r="95" spans="1:20" s="7" customFormat="1" x14ac:dyDescent="0.25">
      <c r="A95" s="19">
        <v>44900</v>
      </c>
      <c r="B95" s="16" t="s">
        <v>108</v>
      </c>
      <c r="C95" s="16"/>
      <c r="D95" s="16" t="s">
        <v>53</v>
      </c>
      <c r="E95" s="17" t="s">
        <v>88</v>
      </c>
      <c r="F95" s="22" t="s">
        <v>103</v>
      </c>
      <c r="G95" s="20"/>
      <c r="H95" s="21">
        <f t="shared" si="36"/>
        <v>-1.1218876898411547</v>
      </c>
      <c r="I95" s="21">
        <f t="shared" si="37"/>
        <v>0.27859919379860504</v>
      </c>
      <c r="J95" s="9" t="b">
        <f t="shared" si="38"/>
        <v>0</v>
      </c>
      <c r="K95" s="2"/>
      <c r="M95" s="2"/>
      <c r="N95" s="2"/>
      <c r="O95" s="2"/>
      <c r="P95" s="2">
        <f t="shared" si="12"/>
        <v>0.4</v>
      </c>
      <c r="Q95" s="2">
        <f t="shared" si="39"/>
        <v>1.2000000000000001E-3</v>
      </c>
      <c r="R95" s="10">
        <v>-5.5129561078794333E-5</v>
      </c>
      <c r="S95" s="10">
        <v>1.369036438326345E-5</v>
      </c>
    </row>
    <row r="96" spans="1:20" s="7" customFormat="1" x14ac:dyDescent="0.25">
      <c r="A96" s="19">
        <v>44900</v>
      </c>
      <c r="B96" s="16" t="s">
        <v>108</v>
      </c>
      <c r="C96" s="16"/>
      <c r="D96" s="16" t="s">
        <v>53</v>
      </c>
      <c r="E96" s="17" t="s">
        <v>86</v>
      </c>
      <c r="F96" s="22" t="s">
        <v>101</v>
      </c>
      <c r="G96" s="20"/>
      <c r="H96" s="21">
        <f t="shared" si="36"/>
        <v>0.75976279043437522</v>
      </c>
      <c r="I96" s="21">
        <f t="shared" si="37"/>
        <v>7.4500531567518319E-2</v>
      </c>
      <c r="J96" s="9" t="b">
        <f t="shared" si="38"/>
        <v>1</v>
      </c>
      <c r="K96" s="2"/>
      <c r="M96" s="2"/>
      <c r="N96" s="2"/>
      <c r="O96" s="2"/>
      <c r="P96" s="2">
        <f t="shared" si="12"/>
        <v>0.4</v>
      </c>
      <c r="Q96" s="2">
        <f t="shared" si="39"/>
        <v>1.2000000000000001E-3</v>
      </c>
      <c r="R96" s="10">
        <v>3.7334743521945203E-5</v>
      </c>
      <c r="S96" s="10">
        <v>3.6609561212278503E-6</v>
      </c>
    </row>
    <row r="97" spans="1:20" s="7" customFormat="1" x14ac:dyDescent="0.25">
      <c r="A97" s="19">
        <v>44900</v>
      </c>
      <c r="B97" s="16" t="s">
        <v>108</v>
      </c>
      <c r="C97" s="16"/>
      <c r="D97" s="16" t="s">
        <v>53</v>
      </c>
      <c r="E97" s="17" t="s">
        <v>87</v>
      </c>
      <c r="F97" s="22" t="s">
        <v>101</v>
      </c>
      <c r="G97" s="20"/>
      <c r="H97" s="21">
        <f t="shared" si="36"/>
        <v>21.401958207880924</v>
      </c>
      <c r="I97" s="21">
        <f t="shared" si="37"/>
        <v>3.3364603339556878</v>
      </c>
      <c r="J97" s="9" t="b">
        <f t="shared" si="38"/>
        <v>1</v>
      </c>
      <c r="K97" s="2"/>
      <c r="M97" s="2"/>
      <c r="N97" s="2"/>
      <c r="O97" s="2"/>
      <c r="P97" s="2">
        <f t="shared" si="12"/>
        <v>0.4</v>
      </c>
      <c r="Q97" s="2">
        <f t="shared" si="39"/>
        <v>1.2000000000000001E-3</v>
      </c>
      <c r="R97" s="10">
        <v>1.0516922263352686E-3</v>
      </c>
      <c r="S97" s="10">
        <v>1.6395366081058249E-4</v>
      </c>
      <c r="T97" s="6" t="s">
        <v>107</v>
      </c>
    </row>
    <row r="98" spans="1:20" s="7" customFormat="1" x14ac:dyDescent="0.25">
      <c r="A98" s="19">
        <v>44900</v>
      </c>
      <c r="B98" s="16" t="s">
        <v>108</v>
      </c>
      <c r="C98" s="16"/>
      <c r="D98" s="16" t="s">
        <v>53</v>
      </c>
      <c r="E98" s="17" t="s">
        <v>89</v>
      </c>
      <c r="F98" s="22" t="s">
        <v>104</v>
      </c>
      <c r="G98" s="20"/>
      <c r="H98" s="21">
        <f t="shared" si="36"/>
        <v>7.6944815178553494</v>
      </c>
      <c r="I98" s="21">
        <f t="shared" si="37"/>
        <v>0.49483257039272116</v>
      </c>
      <c r="J98" s="9" t="b">
        <f t="shared" si="38"/>
        <v>1</v>
      </c>
      <c r="K98" s="2"/>
      <c r="M98" s="2"/>
      <c r="N98" s="2"/>
      <c r="O98" s="2"/>
      <c r="P98" s="2">
        <f t="shared" si="12"/>
        <v>0.4</v>
      </c>
      <c r="Q98" s="2">
        <f t="shared" si="39"/>
        <v>1.2000000000000001E-3</v>
      </c>
      <c r="R98" s="10">
        <v>3.7810682178741184E-4</v>
      </c>
      <c r="S98" s="10">
        <v>2.4316072509098314E-5</v>
      </c>
    </row>
    <row r="99" spans="1:20" s="7" customFormat="1" x14ac:dyDescent="0.25">
      <c r="A99" s="19">
        <v>44900</v>
      </c>
      <c r="B99" s="16" t="s">
        <v>108</v>
      </c>
      <c r="C99" s="16"/>
      <c r="D99" s="16" t="s">
        <v>53</v>
      </c>
      <c r="E99" s="17">
        <v>2667</v>
      </c>
      <c r="F99" s="22" t="s">
        <v>102</v>
      </c>
      <c r="G99" s="20"/>
      <c r="H99" s="21">
        <f t="shared" si="36"/>
        <v>-1.2445689336223391</v>
      </c>
      <c r="I99" s="21">
        <f t="shared" si="37"/>
        <v>0.18255758513440276</v>
      </c>
      <c r="J99" s="9" t="b">
        <f t="shared" si="38"/>
        <v>0</v>
      </c>
      <c r="K99" s="2"/>
      <c r="M99" s="2"/>
      <c r="N99" s="2"/>
      <c r="O99" s="2"/>
      <c r="P99" s="2">
        <f t="shared" si="12"/>
        <v>0.4</v>
      </c>
      <c r="Q99" s="2">
        <f t="shared" si="39"/>
        <v>1.2000000000000001E-3</v>
      </c>
      <c r="R99" s="10">
        <v>-6.1158117398201742E-5</v>
      </c>
      <c r="S99" s="10">
        <v>8.9708797335045521E-6</v>
      </c>
    </row>
    <row r="100" spans="1:20" s="7" customFormat="1" x14ac:dyDescent="0.25">
      <c r="A100" s="19">
        <v>44900</v>
      </c>
      <c r="B100" s="16" t="s">
        <v>108</v>
      </c>
      <c r="C100" s="16"/>
      <c r="D100" s="16" t="s">
        <v>53</v>
      </c>
      <c r="E100" s="17" t="s">
        <v>90</v>
      </c>
      <c r="F100" s="22" t="s">
        <v>102</v>
      </c>
      <c r="G100" s="20"/>
      <c r="H100" s="21">
        <f t="shared" si="36"/>
        <v>-4.6075416249926953</v>
      </c>
      <c r="I100" s="21">
        <f t="shared" si="37"/>
        <v>0.22881124472257219</v>
      </c>
      <c r="J100" s="9" t="b">
        <f t="shared" si="38"/>
        <v>0</v>
      </c>
      <c r="K100" s="2"/>
      <c r="M100" s="2"/>
      <c r="N100" s="2"/>
      <c r="O100" s="2"/>
      <c r="P100" s="2">
        <f t="shared" si="12"/>
        <v>0.4</v>
      </c>
      <c r="Q100" s="2">
        <f t="shared" si="39"/>
        <v>1.2000000000000001E-3</v>
      </c>
      <c r="R100" s="10">
        <v>-2.2641459545214102E-4</v>
      </c>
      <c r="S100" s="10">
        <v>1.1243784565667196E-5</v>
      </c>
    </row>
    <row r="101" spans="1:20" s="7" customFormat="1" x14ac:dyDescent="0.25">
      <c r="A101" s="19">
        <v>44900</v>
      </c>
      <c r="B101" s="16" t="s">
        <v>108</v>
      </c>
      <c r="C101" s="16"/>
      <c r="D101" s="16" t="s">
        <v>53</v>
      </c>
      <c r="E101" s="17" t="s">
        <v>91</v>
      </c>
      <c r="F101" s="22" t="s">
        <v>101</v>
      </c>
      <c r="G101" s="20"/>
      <c r="H101" s="21">
        <f t="shared" si="36"/>
        <v>2.7716275733197548</v>
      </c>
      <c r="I101" s="21">
        <f t="shared" si="37"/>
        <v>5.7167287357976791E-2</v>
      </c>
      <c r="J101" s="9" t="b">
        <f t="shared" si="38"/>
        <v>1</v>
      </c>
      <c r="K101" s="2"/>
      <c r="M101" s="2"/>
      <c r="N101" s="2"/>
      <c r="O101" s="2"/>
      <c r="P101" s="2">
        <f t="shared" si="12"/>
        <v>0.4</v>
      </c>
      <c r="Q101" s="2">
        <f t="shared" si="39"/>
        <v>1.2000000000000001E-3</v>
      </c>
      <c r="R101" s="10">
        <v>1.3619777895293277E-4</v>
      </c>
      <c r="S101" s="10">
        <v>2.8092005007709798E-6</v>
      </c>
    </row>
    <row r="102" spans="1:20" s="7" customFormat="1" x14ac:dyDescent="0.25">
      <c r="A102" s="19">
        <v>44900</v>
      </c>
      <c r="B102" s="16" t="s">
        <v>108</v>
      </c>
      <c r="C102" s="16"/>
      <c r="D102" s="16" t="s">
        <v>53</v>
      </c>
      <c r="E102" s="17" t="s">
        <v>92</v>
      </c>
      <c r="F102" s="22" t="s">
        <v>105</v>
      </c>
      <c r="G102" s="20"/>
      <c r="H102" s="21">
        <f t="shared" si="36"/>
        <v>5.3129587767345194</v>
      </c>
      <c r="I102" s="21">
        <f t="shared" si="37"/>
        <v>6.821820188248269E-2</v>
      </c>
      <c r="J102" s="9" t="b">
        <f t="shared" si="38"/>
        <v>1</v>
      </c>
      <c r="K102" s="2"/>
      <c r="M102" s="2"/>
      <c r="N102" s="2"/>
      <c r="O102" s="2"/>
      <c r="P102" s="2">
        <f t="shared" si="12"/>
        <v>0.4</v>
      </c>
      <c r="Q102" s="2">
        <f t="shared" si="39"/>
        <v>1.2000000000000001E-3</v>
      </c>
      <c r="R102" s="10">
        <v>2.6107879428873427E-4</v>
      </c>
      <c r="S102" s="10">
        <v>3.3522424405051997E-6</v>
      </c>
    </row>
    <row r="103" spans="1:20" s="7" customFormat="1" x14ac:dyDescent="0.25">
      <c r="A103" s="19">
        <v>44900</v>
      </c>
      <c r="B103" s="16" t="s">
        <v>108</v>
      </c>
      <c r="C103" s="16"/>
      <c r="D103" s="16" t="s">
        <v>53</v>
      </c>
      <c r="E103" s="17" t="s">
        <v>93</v>
      </c>
      <c r="F103" s="22" t="s">
        <v>101</v>
      </c>
      <c r="G103" s="20"/>
      <c r="H103" s="21">
        <f t="shared" si="36"/>
        <v>0.78290004255097367</v>
      </c>
      <c r="I103" s="21">
        <f t="shared" si="37"/>
        <v>0.1013694783682489</v>
      </c>
      <c r="J103" s="9" t="b">
        <f t="shared" si="38"/>
        <v>1</v>
      </c>
      <c r="K103" s="2"/>
      <c r="M103" s="2"/>
      <c r="N103" s="2"/>
      <c r="O103" s="2"/>
      <c r="P103" s="2">
        <f t="shared" si="12"/>
        <v>0.4</v>
      </c>
      <c r="Q103" s="2">
        <f t="shared" si="39"/>
        <v>1.2000000000000001E-3</v>
      </c>
      <c r="R103" s="10">
        <v>3.8471708090954847E-5</v>
      </c>
      <c r="S103" s="10">
        <v>4.9812961670157508E-6</v>
      </c>
    </row>
    <row r="104" spans="1:20" s="7" customFormat="1" x14ac:dyDescent="0.25">
      <c r="A104" s="19">
        <v>44900</v>
      </c>
      <c r="B104" s="16" t="s">
        <v>108</v>
      </c>
      <c r="C104" s="16"/>
      <c r="D104" s="16" t="s">
        <v>53</v>
      </c>
      <c r="E104" s="17" t="s">
        <v>94</v>
      </c>
      <c r="F104" s="22" t="s">
        <v>101</v>
      </c>
      <c r="G104" s="20"/>
      <c r="H104" s="21">
        <f t="shared" si="36"/>
        <v>5.7477238862748772</v>
      </c>
      <c r="I104" s="21">
        <f t="shared" si="37"/>
        <v>0.22655666794794163</v>
      </c>
      <c r="J104" s="9" t="b">
        <f t="shared" si="38"/>
        <v>1</v>
      </c>
      <c r="K104" s="2"/>
      <c r="M104" s="2"/>
      <c r="N104" s="2"/>
      <c r="O104" s="2"/>
      <c r="P104" s="2">
        <f t="shared" si="12"/>
        <v>0.4</v>
      </c>
      <c r="Q104" s="2">
        <f t="shared" si="39"/>
        <v>1.2000000000000001E-3</v>
      </c>
      <c r="R104" s="10">
        <v>2.8244315177154754E-4</v>
      </c>
      <c r="S104" s="10">
        <v>1.1132994662961853E-5</v>
      </c>
    </row>
    <row r="105" spans="1:20" s="7" customFormat="1" x14ac:dyDescent="0.25">
      <c r="A105" s="19">
        <v>44900</v>
      </c>
      <c r="B105" s="16" t="s">
        <v>108</v>
      </c>
      <c r="C105" s="16"/>
      <c r="D105" s="16" t="s">
        <v>53</v>
      </c>
      <c r="E105" s="17" t="s">
        <v>95</v>
      </c>
      <c r="F105" s="22" t="s">
        <v>105</v>
      </c>
      <c r="G105" s="20"/>
      <c r="H105" s="21">
        <f t="shared" si="36"/>
        <v>-2.469229068911825</v>
      </c>
      <c r="I105" s="21">
        <f t="shared" si="37"/>
        <v>0.11826339385122407</v>
      </c>
      <c r="J105" s="9" t="b">
        <f t="shared" si="38"/>
        <v>0</v>
      </c>
      <c r="K105" s="2"/>
      <c r="M105" s="2"/>
      <c r="N105" s="2"/>
      <c r="O105" s="2"/>
      <c r="P105" s="2">
        <f t="shared" si="12"/>
        <v>0.4</v>
      </c>
      <c r="Q105" s="2">
        <f t="shared" si="39"/>
        <v>1.2000000000000001E-3</v>
      </c>
      <c r="R105" s="10">
        <v>-1.213379164463271E-4</v>
      </c>
      <c r="S105" s="10">
        <v>5.8114631738491508E-6</v>
      </c>
    </row>
    <row r="106" spans="1:20" s="7" customFormat="1" x14ac:dyDescent="0.25">
      <c r="A106" s="19">
        <v>44900</v>
      </c>
      <c r="B106" s="16" t="s">
        <v>108</v>
      </c>
      <c r="C106" s="16"/>
      <c r="D106" s="16" t="s">
        <v>53</v>
      </c>
      <c r="E106" s="17" t="s">
        <v>96</v>
      </c>
      <c r="F106" s="22" t="s">
        <v>103</v>
      </c>
      <c r="G106" s="20"/>
      <c r="H106" s="21">
        <f t="shared" si="36"/>
        <v>1.3817782194302535</v>
      </c>
      <c r="I106" s="21">
        <f t="shared" si="37"/>
        <v>0.65831381750975748</v>
      </c>
      <c r="J106" s="9" t="b">
        <f t="shared" si="38"/>
        <v>0</v>
      </c>
      <c r="K106" s="2"/>
      <c r="M106" s="2"/>
      <c r="N106" s="2"/>
      <c r="O106" s="2"/>
      <c r="P106" s="2">
        <f t="shared" si="12"/>
        <v>0.4</v>
      </c>
      <c r="Q106" s="2">
        <f t="shared" si="39"/>
        <v>1.2000000000000001E-3</v>
      </c>
      <c r="R106" s="10">
        <v>6.790058170280265E-5</v>
      </c>
      <c r="S106" s="10">
        <v>3.2349540992429482E-5</v>
      </c>
    </row>
    <row r="107" spans="1:20" s="7" customFormat="1" x14ac:dyDescent="0.25">
      <c r="A107" s="19">
        <v>44900</v>
      </c>
      <c r="B107" s="16" t="s">
        <v>108</v>
      </c>
      <c r="C107" s="16"/>
      <c r="D107" s="16" t="s">
        <v>53</v>
      </c>
      <c r="E107" s="17" t="s">
        <v>97</v>
      </c>
      <c r="F107" s="22" t="s">
        <v>104</v>
      </c>
      <c r="G107" s="20"/>
      <c r="H107" s="21">
        <f t="shared" si="36"/>
        <v>-7.2640210133585528E-2</v>
      </c>
      <c r="I107" s="21">
        <f t="shared" si="37"/>
        <v>0.14665967960414264</v>
      </c>
      <c r="J107" s="9" t="b">
        <f t="shared" si="38"/>
        <v>0</v>
      </c>
      <c r="K107" s="2"/>
      <c r="M107" s="2"/>
      <c r="N107" s="2"/>
      <c r="O107" s="2"/>
      <c r="P107" s="2">
        <f t="shared" si="12"/>
        <v>0.4</v>
      </c>
      <c r="Q107" s="2">
        <f t="shared" si="39"/>
        <v>1.2000000000000001E-3</v>
      </c>
      <c r="R107" s="10">
        <v>-3.5695399259643929E-6</v>
      </c>
      <c r="S107" s="10">
        <v>7.2068566557475697E-6</v>
      </c>
    </row>
    <row r="108" spans="1:20" s="7" customFormat="1" x14ac:dyDescent="0.25">
      <c r="A108" s="19">
        <v>44900</v>
      </c>
      <c r="B108" s="16" t="s">
        <v>108</v>
      </c>
      <c r="C108" s="16"/>
      <c r="D108" s="16" t="s">
        <v>53</v>
      </c>
      <c r="E108" s="17" t="s">
        <v>98</v>
      </c>
      <c r="F108" s="22" t="s">
        <v>101</v>
      </c>
      <c r="G108" s="20"/>
      <c r="H108" s="21">
        <f t="shared" si="36"/>
        <v>3.0137616070984312</v>
      </c>
      <c r="I108" s="21">
        <f t="shared" si="37"/>
        <v>0.10800791131378026</v>
      </c>
      <c r="J108" s="9" t="b">
        <f t="shared" si="38"/>
        <v>1</v>
      </c>
      <c r="K108" s="2"/>
      <c r="M108" s="2"/>
      <c r="N108" s="2"/>
      <c r="O108" s="2"/>
      <c r="P108" s="2">
        <f t="shared" si="12"/>
        <v>0.4</v>
      </c>
      <c r="Q108" s="2">
        <f t="shared" si="39"/>
        <v>1.2000000000000001E-3</v>
      </c>
      <c r="R108" s="10">
        <v>1.4809624537281691E-4</v>
      </c>
      <c r="S108" s="10">
        <v>5.3075087619591618E-6</v>
      </c>
    </row>
    <row r="109" spans="1:20" s="7" customFormat="1" x14ac:dyDescent="0.25">
      <c r="A109" s="19">
        <v>44900</v>
      </c>
      <c r="B109" s="16" t="s">
        <v>108</v>
      </c>
      <c r="C109" s="16"/>
      <c r="D109" s="16" t="s">
        <v>53</v>
      </c>
      <c r="E109" s="17">
        <v>2669</v>
      </c>
      <c r="F109" s="22" t="s">
        <v>102</v>
      </c>
      <c r="G109" s="20"/>
      <c r="H109" s="21">
        <f t="shared" si="36"/>
        <v>7.1397255426869091</v>
      </c>
      <c r="I109" s="21">
        <f t="shared" si="37"/>
        <v>0.68754248279337071</v>
      </c>
      <c r="J109" s="9" t="b">
        <f t="shared" si="38"/>
        <v>1</v>
      </c>
      <c r="K109" s="2"/>
      <c r="M109" s="2"/>
      <c r="N109" s="2"/>
      <c r="O109" s="2"/>
      <c r="P109" s="2">
        <f t="shared" si="12"/>
        <v>0.4</v>
      </c>
      <c r="Q109" s="2">
        <f t="shared" si="39"/>
        <v>1.2000000000000001E-3</v>
      </c>
      <c r="R109" s="10">
        <v>3.5084611316763475E-4</v>
      </c>
      <c r="S109" s="10">
        <v>3.3785837604466237E-5</v>
      </c>
      <c r="T109" s="6" t="s">
        <v>107</v>
      </c>
    </row>
    <row r="110" spans="1:20" s="7" customFormat="1" x14ac:dyDescent="0.25">
      <c r="A110" s="19">
        <v>44900</v>
      </c>
      <c r="B110" s="16" t="s">
        <v>108</v>
      </c>
      <c r="C110" s="16"/>
      <c r="D110" s="16" t="s">
        <v>53</v>
      </c>
      <c r="E110" s="17" t="s">
        <v>99</v>
      </c>
      <c r="F110" s="22" t="s">
        <v>105</v>
      </c>
      <c r="G110" s="20"/>
      <c r="H110" s="21">
        <f t="shared" si="36"/>
        <v>-0.20070221022098253</v>
      </c>
      <c r="I110" s="21">
        <f t="shared" si="37"/>
        <v>0.12738647428258645</v>
      </c>
      <c r="J110" s="9" t="b">
        <f t="shared" si="38"/>
        <v>0</v>
      </c>
      <c r="K110" s="2"/>
      <c r="M110" s="2"/>
      <c r="N110" s="2"/>
      <c r="O110" s="2"/>
      <c r="P110" s="2">
        <f t="shared" si="12"/>
        <v>0.4</v>
      </c>
      <c r="Q110" s="2">
        <f t="shared" si="39"/>
        <v>1.2000000000000001E-3</v>
      </c>
      <c r="R110" s="10">
        <v>-9.862506610259082E-6</v>
      </c>
      <c r="S110" s="10">
        <v>6.2597713462463E-6</v>
      </c>
    </row>
    <row r="111" spans="1:20" s="7" customFormat="1" x14ac:dyDescent="0.25">
      <c r="A111" s="19">
        <v>44900</v>
      </c>
      <c r="B111" s="16" t="s">
        <v>108</v>
      </c>
      <c r="C111" s="16"/>
      <c r="D111" s="16" t="s">
        <v>53</v>
      </c>
      <c r="E111" s="17" t="s">
        <v>100</v>
      </c>
      <c r="F111" s="22" t="s">
        <v>55</v>
      </c>
      <c r="G111" s="20"/>
      <c r="H111" s="21">
        <f t="shared" si="36"/>
        <v>2.596752993368546</v>
      </c>
      <c r="I111" s="21">
        <f t="shared" si="37"/>
        <v>0.12159984643169083</v>
      </c>
      <c r="J111" s="9" t="b">
        <f t="shared" si="38"/>
        <v>1</v>
      </c>
      <c r="K111" s="2"/>
      <c r="M111" s="2"/>
      <c r="N111" s="2"/>
      <c r="O111" s="2"/>
      <c r="P111" s="2">
        <f t="shared" si="12"/>
        <v>0.4</v>
      </c>
      <c r="Q111" s="2">
        <f t="shared" si="39"/>
        <v>1.2000000000000001E-3</v>
      </c>
      <c r="R111" s="10">
        <v>1.2760444209413034E-4</v>
      </c>
      <c r="S111" s="10">
        <v>5.9754164536532867E-6</v>
      </c>
    </row>
    <row r="112" spans="1:20" s="7" customFormat="1" x14ac:dyDescent="0.25">
      <c r="A112" s="19">
        <v>44900</v>
      </c>
      <c r="B112" s="16" t="s">
        <v>108</v>
      </c>
      <c r="C112" s="16"/>
      <c r="D112" s="16" t="s">
        <v>53</v>
      </c>
      <c r="E112" s="17">
        <v>2934</v>
      </c>
      <c r="F112" s="22" t="s">
        <v>106</v>
      </c>
      <c r="G112" s="20"/>
      <c r="H112" s="21">
        <f t="shared" si="36"/>
        <v>6.9454802400333593</v>
      </c>
      <c r="I112" s="21">
        <f t="shared" si="37"/>
        <v>13.505038628583623</v>
      </c>
      <c r="J112" s="9" t="b">
        <f t="shared" si="38"/>
        <v>0</v>
      </c>
      <c r="K112" s="2"/>
      <c r="M112" s="2"/>
      <c r="N112" s="2"/>
      <c r="O112" s="2"/>
      <c r="P112" s="2">
        <f t="shared" si="12"/>
        <v>0.4</v>
      </c>
      <c r="Q112" s="2">
        <f t="shared" si="39"/>
        <v>1.2000000000000001E-3</v>
      </c>
      <c r="R112" s="10">
        <v>3.4130089899523931E-4</v>
      </c>
      <c r="S112" s="10">
        <v>6.6363759820859921E-4</v>
      </c>
      <c r="T112" s="6" t="s">
        <v>107</v>
      </c>
    </row>
    <row r="113" spans="1:20" s="7" customFormat="1" x14ac:dyDescent="0.25">
      <c r="A113" s="19">
        <v>44901</v>
      </c>
      <c r="B113" s="16" t="s">
        <v>110</v>
      </c>
      <c r="C113" s="16"/>
      <c r="D113" s="16" t="s">
        <v>53</v>
      </c>
      <c r="E113" s="17" t="s">
        <v>26</v>
      </c>
      <c r="F113" s="22" t="s">
        <v>9</v>
      </c>
      <c r="G113" s="20"/>
      <c r="H113" s="21">
        <f t="shared" ref="H113:H136" si="40">((((R113/13650)/0.3)*0.0001)/Q113)*1000000000</f>
        <v>14.884786169820538</v>
      </c>
      <c r="I113" s="21">
        <f t="shared" ref="I113:I136" si="41">((((S113/13650)/0.3)*0.0001)/Q113)*1000000000</f>
        <v>0.22974334308969085</v>
      </c>
      <c r="J113" s="9" t="b">
        <f t="shared" ref="J113:J136" si="42">H113&gt;(3*I113)</f>
        <v>1</v>
      </c>
      <c r="K113" s="2"/>
      <c r="M113" s="2"/>
      <c r="N113" s="2"/>
      <c r="O113" s="2"/>
      <c r="P113" s="2">
        <f t="shared" si="12"/>
        <v>0.4</v>
      </c>
      <c r="Q113" s="2">
        <f t="shared" ref="Q113:Q136" si="43">P113*0.003</f>
        <v>1.2000000000000001E-3</v>
      </c>
      <c r="R113" s="10">
        <v>7.3143839238498122E-4</v>
      </c>
      <c r="S113" s="10">
        <v>1.1289587879427408E-5</v>
      </c>
      <c r="T113" s="6"/>
    </row>
    <row r="114" spans="1:20" s="7" customFormat="1" x14ac:dyDescent="0.25">
      <c r="A114" s="19">
        <v>44901</v>
      </c>
      <c r="B114" s="16" t="s">
        <v>110</v>
      </c>
      <c r="C114" s="16"/>
      <c r="D114" s="16" t="s">
        <v>53</v>
      </c>
      <c r="E114" s="17" t="s">
        <v>26</v>
      </c>
      <c r="F114" s="22" t="s">
        <v>9</v>
      </c>
      <c r="G114" s="20"/>
      <c r="H114" s="21">
        <f t="shared" si="40"/>
        <v>15.31578474994653</v>
      </c>
      <c r="I114" s="21">
        <f t="shared" si="41"/>
        <v>0.36858546158332672</v>
      </c>
      <c r="J114" s="9" t="b">
        <f t="shared" si="42"/>
        <v>1</v>
      </c>
      <c r="K114" s="2"/>
      <c r="M114" s="2"/>
      <c r="N114" s="2"/>
      <c r="O114" s="2"/>
      <c r="P114" s="2">
        <f t="shared" si="12"/>
        <v>0.4</v>
      </c>
      <c r="Q114" s="2">
        <f t="shared" si="43"/>
        <v>1.2000000000000001E-3</v>
      </c>
      <c r="R114" s="10">
        <v>7.5261766261237254E-4</v>
      </c>
      <c r="S114" s="10">
        <v>1.8112289582204677E-5</v>
      </c>
      <c r="T114" s="6"/>
    </row>
    <row r="115" spans="1:20" s="7" customFormat="1" x14ac:dyDescent="0.25">
      <c r="A115" s="19">
        <v>44901</v>
      </c>
      <c r="B115" s="16" t="s">
        <v>110</v>
      </c>
      <c r="C115" s="16"/>
      <c r="D115" s="16" t="s">
        <v>53</v>
      </c>
      <c r="E115" s="17">
        <v>2670</v>
      </c>
      <c r="F115" s="22" t="s">
        <v>102</v>
      </c>
      <c r="G115" s="20"/>
      <c r="H115" s="21">
        <f t="shared" si="40"/>
        <v>-3.499105825917018</v>
      </c>
      <c r="I115" s="21">
        <f t="shared" si="41"/>
        <v>0.48947436668473587</v>
      </c>
      <c r="J115" s="9" t="b">
        <f t="shared" si="42"/>
        <v>0</v>
      </c>
      <c r="K115" s="2"/>
      <c r="M115" s="2"/>
      <c r="N115" s="2"/>
      <c r="O115" s="2"/>
      <c r="P115" s="2">
        <f t="shared" si="12"/>
        <v>0.4</v>
      </c>
      <c r="Q115" s="2">
        <f t="shared" si="43"/>
        <v>1.2000000000000001E-3</v>
      </c>
      <c r="R115" s="10">
        <v>-1.7194606028556226E-4</v>
      </c>
      <c r="S115" s="10">
        <v>2.4052770378887923E-5</v>
      </c>
      <c r="T115" s="6"/>
    </row>
    <row r="116" spans="1:20" s="7" customFormat="1" x14ac:dyDescent="0.25">
      <c r="A116" s="19">
        <v>44901</v>
      </c>
      <c r="B116" s="16" t="s">
        <v>110</v>
      </c>
      <c r="C116" s="16"/>
      <c r="D116" s="16" t="s">
        <v>111</v>
      </c>
      <c r="E116" s="17" t="s">
        <v>112</v>
      </c>
      <c r="F116" s="22" t="s">
        <v>127</v>
      </c>
      <c r="G116" s="20"/>
      <c r="H116" s="21">
        <f t="shared" si="40"/>
        <v>0.99920644605995679</v>
      </c>
      <c r="I116" s="21">
        <f t="shared" si="41"/>
        <v>0.27785362267065872</v>
      </c>
      <c r="J116" s="9" t="b">
        <f t="shared" si="42"/>
        <v>1</v>
      </c>
      <c r="K116" s="2"/>
      <c r="M116" s="2"/>
      <c r="N116" s="2"/>
      <c r="O116" s="2"/>
      <c r="P116" s="2">
        <f t="shared" si="12"/>
        <v>0.4</v>
      </c>
      <c r="Q116" s="2">
        <f t="shared" si="43"/>
        <v>1.2000000000000001E-3</v>
      </c>
      <c r="R116" s="10">
        <v>4.9101004759386275E-5</v>
      </c>
      <c r="S116" s="10">
        <v>1.3653727018036171E-5</v>
      </c>
      <c r="T116" s="6"/>
    </row>
    <row r="117" spans="1:20" s="7" customFormat="1" x14ac:dyDescent="0.25">
      <c r="A117" s="19">
        <v>44901</v>
      </c>
      <c r="B117" s="16" t="s">
        <v>110</v>
      </c>
      <c r="C117" s="16"/>
      <c r="D117" s="16" t="s">
        <v>53</v>
      </c>
      <c r="E117" s="17" t="s">
        <v>113</v>
      </c>
      <c r="F117" s="22" t="s">
        <v>55</v>
      </c>
      <c r="G117" s="20"/>
      <c r="H117" s="21">
        <f t="shared" si="40"/>
        <v>0</v>
      </c>
      <c r="I117" s="21">
        <f t="shared" si="41"/>
        <v>0</v>
      </c>
      <c r="J117" s="9" t="b">
        <f t="shared" si="42"/>
        <v>0</v>
      </c>
      <c r="K117" s="2"/>
      <c r="M117" s="2"/>
      <c r="N117" s="2"/>
      <c r="O117" s="2"/>
      <c r="P117" s="2">
        <f t="shared" si="12"/>
        <v>0.4</v>
      </c>
      <c r="Q117" s="2">
        <f t="shared" si="43"/>
        <v>1.2000000000000001E-3</v>
      </c>
      <c r="R117" s="10"/>
      <c r="S117" s="10"/>
      <c r="T117" s="6"/>
    </row>
    <row r="118" spans="1:20" s="7" customFormat="1" x14ac:dyDescent="0.25">
      <c r="A118" s="19">
        <v>44901</v>
      </c>
      <c r="B118" s="16" t="s">
        <v>110</v>
      </c>
      <c r="C118" s="16"/>
      <c r="D118" s="16" t="s">
        <v>111</v>
      </c>
      <c r="E118" s="17" t="s">
        <v>114</v>
      </c>
      <c r="F118" s="22" t="s">
        <v>127</v>
      </c>
      <c r="G118" s="20"/>
      <c r="H118" s="21">
        <f t="shared" si="40"/>
        <v>0</v>
      </c>
      <c r="I118" s="21">
        <f t="shared" si="41"/>
        <v>0</v>
      </c>
      <c r="J118" s="9" t="b">
        <f t="shared" si="42"/>
        <v>0</v>
      </c>
      <c r="K118" s="2"/>
      <c r="M118" s="2"/>
      <c r="N118" s="2"/>
      <c r="O118" s="2"/>
      <c r="P118" s="2">
        <f t="shared" si="12"/>
        <v>0.4</v>
      </c>
      <c r="Q118" s="2">
        <f t="shared" si="43"/>
        <v>1.2000000000000001E-3</v>
      </c>
      <c r="R118" s="10"/>
      <c r="S118" s="10"/>
      <c r="T118" s="6"/>
    </row>
    <row r="119" spans="1:20" s="7" customFormat="1" x14ac:dyDescent="0.25">
      <c r="A119" s="19">
        <v>44901</v>
      </c>
      <c r="B119" s="16" t="s">
        <v>110</v>
      </c>
      <c r="C119" s="16"/>
      <c r="D119" s="16" t="s">
        <v>53</v>
      </c>
      <c r="E119" s="17" t="s">
        <v>115</v>
      </c>
      <c r="F119" s="22" t="s">
        <v>57</v>
      </c>
      <c r="G119" s="20"/>
      <c r="H119" s="21">
        <f t="shared" si="40"/>
        <v>0</v>
      </c>
      <c r="I119" s="21">
        <f t="shared" si="41"/>
        <v>0</v>
      </c>
      <c r="J119" s="9" t="b">
        <f t="shared" si="42"/>
        <v>0</v>
      </c>
      <c r="K119" s="2"/>
      <c r="M119" s="2"/>
      <c r="N119" s="2"/>
      <c r="O119" s="2"/>
      <c r="P119" s="2">
        <f t="shared" si="12"/>
        <v>0.4</v>
      </c>
      <c r="Q119" s="2">
        <f t="shared" si="43"/>
        <v>1.2000000000000001E-3</v>
      </c>
      <c r="R119" s="10"/>
      <c r="S119" s="10"/>
      <c r="T119" s="6"/>
    </row>
    <row r="120" spans="1:20" s="7" customFormat="1" x14ac:dyDescent="0.25">
      <c r="A120" s="19">
        <v>44901</v>
      </c>
      <c r="B120" s="16" t="s">
        <v>110</v>
      </c>
      <c r="C120" s="16"/>
      <c r="D120" s="16" t="s">
        <v>53</v>
      </c>
      <c r="E120" s="17">
        <v>2673</v>
      </c>
      <c r="F120" s="22" t="s">
        <v>102</v>
      </c>
      <c r="G120" s="20"/>
      <c r="H120" s="21">
        <f t="shared" si="40"/>
        <v>0</v>
      </c>
      <c r="I120" s="21">
        <f t="shared" si="41"/>
        <v>0</v>
      </c>
      <c r="J120" s="9" t="b">
        <f t="shared" si="42"/>
        <v>0</v>
      </c>
      <c r="K120" s="2"/>
      <c r="M120" s="2"/>
      <c r="N120" s="2"/>
      <c r="O120" s="2"/>
      <c r="P120" s="2">
        <f t="shared" si="12"/>
        <v>0.4</v>
      </c>
      <c r="Q120" s="2">
        <f t="shared" si="43"/>
        <v>1.2000000000000001E-3</v>
      </c>
      <c r="R120" s="10"/>
      <c r="S120" s="10"/>
      <c r="T120" s="6"/>
    </row>
    <row r="121" spans="1:20" s="7" customFormat="1" x14ac:dyDescent="0.25">
      <c r="A121" s="19">
        <v>44901</v>
      </c>
      <c r="B121" s="16" t="s">
        <v>110</v>
      </c>
      <c r="C121" s="16"/>
      <c r="D121" s="16" t="s">
        <v>111</v>
      </c>
      <c r="E121" s="17" t="s">
        <v>116</v>
      </c>
      <c r="F121" s="22" t="s">
        <v>127</v>
      </c>
      <c r="G121" s="20"/>
      <c r="H121" s="21">
        <f t="shared" si="40"/>
        <v>0</v>
      </c>
      <c r="I121" s="21">
        <f t="shared" si="41"/>
        <v>0</v>
      </c>
      <c r="J121" s="9" t="b">
        <f t="shared" si="42"/>
        <v>0</v>
      </c>
      <c r="K121" s="2"/>
      <c r="M121" s="2"/>
      <c r="N121" s="2"/>
      <c r="O121" s="2"/>
      <c r="P121" s="2">
        <f t="shared" si="12"/>
        <v>0.4</v>
      </c>
      <c r="Q121" s="2">
        <f t="shared" si="43"/>
        <v>1.2000000000000001E-3</v>
      </c>
      <c r="R121" s="10"/>
      <c r="S121" s="10"/>
      <c r="T121" s="6"/>
    </row>
    <row r="122" spans="1:20" s="7" customFormat="1" x14ac:dyDescent="0.25">
      <c r="A122" s="19">
        <v>44901</v>
      </c>
      <c r="B122" s="16" t="s">
        <v>110</v>
      </c>
      <c r="C122" s="16"/>
      <c r="D122" s="16" t="s">
        <v>53</v>
      </c>
      <c r="E122" s="17" t="s">
        <v>117</v>
      </c>
      <c r="F122" s="22" t="s">
        <v>101</v>
      </c>
      <c r="G122" s="20"/>
      <c r="H122" s="21">
        <f t="shared" si="40"/>
        <v>0</v>
      </c>
      <c r="I122" s="21">
        <f t="shared" si="41"/>
        <v>0</v>
      </c>
      <c r="J122" s="9" t="b">
        <f t="shared" si="42"/>
        <v>0</v>
      </c>
      <c r="K122" s="2"/>
      <c r="M122" s="2"/>
      <c r="N122" s="2"/>
      <c r="O122" s="2"/>
      <c r="P122" s="2">
        <f t="shared" si="12"/>
        <v>0.4</v>
      </c>
      <c r="Q122" s="2">
        <f t="shared" si="43"/>
        <v>1.2000000000000001E-3</v>
      </c>
      <c r="R122" s="10"/>
      <c r="S122" s="10"/>
      <c r="T122" s="6"/>
    </row>
    <row r="123" spans="1:20" s="7" customFormat="1" x14ac:dyDescent="0.25">
      <c r="A123" s="19">
        <v>44901</v>
      </c>
      <c r="B123" s="16" t="s">
        <v>110</v>
      </c>
      <c r="C123" s="16"/>
      <c r="D123" s="16" t="s">
        <v>53</v>
      </c>
      <c r="E123" s="17">
        <v>2668</v>
      </c>
      <c r="F123" s="22" t="s">
        <v>102</v>
      </c>
      <c r="G123" s="20"/>
      <c r="H123" s="21">
        <f t="shared" si="40"/>
        <v>0</v>
      </c>
      <c r="I123" s="21">
        <f t="shared" si="41"/>
        <v>0</v>
      </c>
      <c r="J123" s="9" t="b">
        <f t="shared" si="42"/>
        <v>0</v>
      </c>
      <c r="K123" s="2"/>
      <c r="M123" s="2"/>
      <c r="N123" s="2"/>
      <c r="O123" s="2"/>
      <c r="P123" s="2">
        <f t="shared" si="12"/>
        <v>0.4</v>
      </c>
      <c r="Q123" s="2">
        <f t="shared" si="43"/>
        <v>1.2000000000000001E-3</v>
      </c>
      <c r="R123" s="10"/>
      <c r="S123" s="10"/>
      <c r="T123" s="6"/>
    </row>
    <row r="124" spans="1:20" s="7" customFormat="1" x14ac:dyDescent="0.25">
      <c r="A124" s="19">
        <v>44901</v>
      </c>
      <c r="B124" s="16" t="s">
        <v>110</v>
      </c>
      <c r="C124" s="16"/>
      <c r="D124" s="16" t="s">
        <v>111</v>
      </c>
      <c r="E124" s="17" t="s">
        <v>118</v>
      </c>
      <c r="F124" s="22" t="s">
        <v>127</v>
      </c>
      <c r="G124" s="20"/>
      <c r="H124" s="21">
        <f t="shared" si="40"/>
        <v>0</v>
      </c>
      <c r="I124" s="21">
        <f t="shared" si="41"/>
        <v>0</v>
      </c>
      <c r="J124" s="9" t="b">
        <f t="shared" si="42"/>
        <v>0</v>
      </c>
      <c r="K124" s="2"/>
      <c r="M124" s="2"/>
      <c r="N124" s="2"/>
      <c r="O124" s="2"/>
      <c r="P124" s="2">
        <f t="shared" si="12"/>
        <v>0.4</v>
      </c>
      <c r="Q124" s="2">
        <f t="shared" si="43"/>
        <v>1.2000000000000001E-3</v>
      </c>
      <c r="R124" s="10"/>
      <c r="S124" s="10"/>
      <c r="T124" s="6"/>
    </row>
    <row r="125" spans="1:20" s="7" customFormat="1" x14ac:dyDescent="0.25">
      <c r="A125" s="19">
        <v>44901</v>
      </c>
      <c r="B125" s="16" t="s">
        <v>110</v>
      </c>
      <c r="C125" s="16"/>
      <c r="D125" s="16" t="s">
        <v>53</v>
      </c>
      <c r="E125" s="17">
        <v>2665</v>
      </c>
      <c r="F125" s="22" t="s">
        <v>102</v>
      </c>
      <c r="G125" s="20"/>
      <c r="H125" s="21">
        <f t="shared" si="40"/>
        <v>0</v>
      </c>
      <c r="I125" s="21">
        <f t="shared" si="41"/>
        <v>0</v>
      </c>
      <c r="J125" s="9" t="b">
        <f t="shared" si="42"/>
        <v>0</v>
      </c>
      <c r="K125" s="2"/>
      <c r="M125" s="2"/>
      <c r="N125" s="2"/>
      <c r="O125" s="2"/>
      <c r="P125" s="2">
        <f t="shared" si="12"/>
        <v>0.4</v>
      </c>
      <c r="Q125" s="2">
        <f t="shared" si="43"/>
        <v>1.2000000000000001E-3</v>
      </c>
      <c r="R125" s="10"/>
      <c r="S125" s="10"/>
      <c r="T125" s="6"/>
    </row>
    <row r="126" spans="1:20" s="7" customFormat="1" x14ac:dyDescent="0.25">
      <c r="A126" s="19">
        <v>44901</v>
      </c>
      <c r="B126" s="16" t="s">
        <v>110</v>
      </c>
      <c r="C126" s="16"/>
      <c r="D126" s="16" t="s">
        <v>53</v>
      </c>
      <c r="E126" s="17" t="s">
        <v>119</v>
      </c>
      <c r="F126" s="22" t="s">
        <v>55</v>
      </c>
      <c r="G126" s="20"/>
      <c r="H126" s="21">
        <f t="shared" si="40"/>
        <v>0</v>
      </c>
      <c r="I126" s="21">
        <f t="shared" si="41"/>
        <v>0</v>
      </c>
      <c r="J126" s="9" t="b">
        <f t="shared" si="42"/>
        <v>0</v>
      </c>
      <c r="K126" s="2"/>
      <c r="M126" s="2"/>
      <c r="N126" s="2"/>
      <c r="O126" s="2"/>
      <c r="P126" s="2">
        <f t="shared" si="12"/>
        <v>0.4</v>
      </c>
      <c r="Q126" s="2">
        <f t="shared" si="43"/>
        <v>1.2000000000000001E-3</v>
      </c>
      <c r="R126" s="10"/>
      <c r="S126" s="10"/>
      <c r="T126" s="6"/>
    </row>
    <row r="127" spans="1:20" s="7" customFormat="1" x14ac:dyDescent="0.25">
      <c r="A127" s="19">
        <v>44901</v>
      </c>
      <c r="B127" s="16" t="s">
        <v>110</v>
      </c>
      <c r="C127" s="16"/>
      <c r="D127" s="16" t="s">
        <v>111</v>
      </c>
      <c r="E127" s="17" t="s">
        <v>120</v>
      </c>
      <c r="F127" s="22" t="s">
        <v>127</v>
      </c>
      <c r="G127" s="20"/>
      <c r="H127" s="21">
        <f t="shared" si="40"/>
        <v>0</v>
      </c>
      <c r="I127" s="21">
        <f t="shared" si="41"/>
        <v>0</v>
      </c>
      <c r="J127" s="9" t="b">
        <f t="shared" si="42"/>
        <v>0</v>
      </c>
      <c r="K127" s="2"/>
      <c r="M127" s="2"/>
      <c r="N127" s="2"/>
      <c r="O127" s="2"/>
      <c r="P127" s="2">
        <f t="shared" si="12"/>
        <v>0.4</v>
      </c>
      <c r="Q127" s="2">
        <f t="shared" si="43"/>
        <v>1.2000000000000001E-3</v>
      </c>
      <c r="R127" s="10"/>
      <c r="S127" s="10"/>
      <c r="T127" s="6"/>
    </row>
    <row r="128" spans="1:20" s="7" customFormat="1" x14ac:dyDescent="0.25">
      <c r="A128" s="19">
        <v>44901</v>
      </c>
      <c r="B128" s="16" t="s">
        <v>110</v>
      </c>
      <c r="C128" s="16"/>
      <c r="D128" s="16" t="s">
        <v>53</v>
      </c>
      <c r="E128" s="17">
        <v>2815</v>
      </c>
      <c r="F128" s="22" t="s">
        <v>103</v>
      </c>
      <c r="G128" s="20"/>
      <c r="H128" s="21">
        <f t="shared" si="40"/>
        <v>0</v>
      </c>
      <c r="I128" s="21">
        <f t="shared" si="41"/>
        <v>0</v>
      </c>
      <c r="J128" s="9" t="b">
        <f t="shared" si="42"/>
        <v>0</v>
      </c>
      <c r="K128" s="2"/>
      <c r="M128" s="2"/>
      <c r="N128" s="2"/>
      <c r="O128" s="2"/>
      <c r="P128" s="2">
        <f t="shared" si="12"/>
        <v>0.4</v>
      </c>
      <c r="Q128" s="2">
        <f t="shared" si="43"/>
        <v>1.2000000000000001E-3</v>
      </c>
      <c r="R128" s="10"/>
      <c r="S128" s="10"/>
      <c r="T128" s="6"/>
    </row>
    <row r="129" spans="1:20" s="7" customFormat="1" x14ac:dyDescent="0.25">
      <c r="A129" s="19">
        <v>44901</v>
      </c>
      <c r="B129" s="16" t="s">
        <v>110</v>
      </c>
      <c r="C129" s="16"/>
      <c r="D129" s="16" t="s">
        <v>53</v>
      </c>
      <c r="E129" s="17">
        <v>2664</v>
      </c>
      <c r="F129" s="22" t="s">
        <v>102</v>
      </c>
      <c r="G129" s="20"/>
      <c r="H129" s="21">
        <f t="shared" si="40"/>
        <v>0</v>
      </c>
      <c r="I129" s="21">
        <f t="shared" si="41"/>
        <v>0</v>
      </c>
      <c r="J129" s="9" t="b">
        <f t="shared" si="42"/>
        <v>0</v>
      </c>
      <c r="K129" s="2"/>
      <c r="M129" s="2"/>
      <c r="N129" s="2"/>
      <c r="O129" s="2"/>
      <c r="P129" s="2">
        <f t="shared" si="12"/>
        <v>0.4</v>
      </c>
      <c r="Q129" s="2">
        <f t="shared" si="43"/>
        <v>1.2000000000000001E-3</v>
      </c>
      <c r="R129" s="10"/>
      <c r="S129" s="10"/>
      <c r="T129" s="6"/>
    </row>
    <row r="130" spans="1:20" s="7" customFormat="1" x14ac:dyDescent="0.25">
      <c r="A130" s="19">
        <v>44901</v>
      </c>
      <c r="B130" s="16" t="s">
        <v>110</v>
      </c>
      <c r="C130" s="16"/>
      <c r="D130" s="16" t="s">
        <v>111</v>
      </c>
      <c r="E130" s="17" t="s">
        <v>121</v>
      </c>
      <c r="F130" s="22" t="s">
        <v>127</v>
      </c>
      <c r="G130" s="20"/>
      <c r="H130" s="21">
        <f t="shared" si="40"/>
        <v>0</v>
      </c>
      <c r="I130" s="21">
        <f t="shared" si="41"/>
        <v>0</v>
      </c>
      <c r="J130" s="9" t="b">
        <f t="shared" si="42"/>
        <v>0</v>
      </c>
      <c r="K130" s="2"/>
      <c r="M130" s="2"/>
      <c r="N130" s="2"/>
      <c r="O130" s="2"/>
      <c r="P130" s="2">
        <f t="shared" si="12"/>
        <v>0.4</v>
      </c>
      <c r="Q130" s="2">
        <f t="shared" si="43"/>
        <v>1.2000000000000001E-3</v>
      </c>
      <c r="R130" s="10"/>
      <c r="S130" s="10"/>
      <c r="T130" s="6"/>
    </row>
    <row r="131" spans="1:20" s="7" customFormat="1" x14ac:dyDescent="0.25">
      <c r="A131" s="19">
        <v>44901</v>
      </c>
      <c r="B131" s="16" t="s">
        <v>110</v>
      </c>
      <c r="C131" s="16"/>
      <c r="D131" s="16" t="s">
        <v>53</v>
      </c>
      <c r="E131" s="17" t="s">
        <v>122</v>
      </c>
      <c r="F131" s="22" t="s">
        <v>103</v>
      </c>
      <c r="G131" s="20"/>
      <c r="H131" s="21">
        <f t="shared" si="40"/>
        <v>0</v>
      </c>
      <c r="I131" s="21">
        <f t="shared" si="41"/>
        <v>0</v>
      </c>
      <c r="J131" s="9" t="b">
        <f t="shared" si="42"/>
        <v>0</v>
      </c>
      <c r="K131" s="2"/>
      <c r="M131" s="2"/>
      <c r="N131" s="2"/>
      <c r="O131" s="2"/>
      <c r="P131" s="2">
        <f t="shared" si="12"/>
        <v>0.4</v>
      </c>
      <c r="Q131" s="2">
        <f t="shared" si="43"/>
        <v>1.2000000000000001E-3</v>
      </c>
      <c r="R131" s="10"/>
      <c r="S131" s="10"/>
      <c r="T131" s="6"/>
    </row>
    <row r="132" spans="1:20" s="7" customFormat="1" x14ac:dyDescent="0.25">
      <c r="A132" s="19">
        <v>44901</v>
      </c>
      <c r="B132" s="16" t="s">
        <v>110</v>
      </c>
      <c r="C132" s="16"/>
      <c r="D132" s="16" t="s">
        <v>53</v>
      </c>
      <c r="E132" s="17" t="s">
        <v>123</v>
      </c>
      <c r="F132" s="22" t="s">
        <v>105</v>
      </c>
      <c r="G132" s="20"/>
      <c r="H132" s="21">
        <f t="shared" si="40"/>
        <v>0</v>
      </c>
      <c r="I132" s="21">
        <f t="shared" si="41"/>
        <v>0</v>
      </c>
      <c r="J132" s="9" t="b">
        <f t="shared" si="42"/>
        <v>0</v>
      </c>
      <c r="K132" s="2"/>
      <c r="M132" s="2"/>
      <c r="N132" s="2"/>
      <c r="O132" s="2"/>
      <c r="P132" s="2">
        <f t="shared" si="12"/>
        <v>0.4</v>
      </c>
      <c r="Q132" s="2">
        <f t="shared" si="43"/>
        <v>1.2000000000000001E-3</v>
      </c>
      <c r="R132" s="10"/>
      <c r="S132" s="10"/>
      <c r="T132" s="6"/>
    </row>
    <row r="133" spans="1:20" s="7" customFormat="1" x14ac:dyDescent="0.25">
      <c r="A133" s="19">
        <v>44901</v>
      </c>
      <c r="B133" s="16" t="s">
        <v>110</v>
      </c>
      <c r="C133" s="16"/>
      <c r="D133" s="16" t="s">
        <v>111</v>
      </c>
      <c r="E133" s="17" t="s">
        <v>124</v>
      </c>
      <c r="F133" s="22" t="s">
        <v>127</v>
      </c>
      <c r="G133" s="20"/>
      <c r="H133" s="21">
        <f t="shared" si="40"/>
        <v>0</v>
      </c>
      <c r="I133" s="21">
        <f t="shared" si="41"/>
        <v>0</v>
      </c>
      <c r="J133" s="9" t="b">
        <f t="shared" si="42"/>
        <v>0</v>
      </c>
      <c r="K133" s="2"/>
      <c r="M133" s="2"/>
      <c r="N133" s="2"/>
      <c r="O133" s="2"/>
      <c r="P133" s="2">
        <f t="shared" si="12"/>
        <v>0.4</v>
      </c>
      <c r="Q133" s="2">
        <f t="shared" si="43"/>
        <v>1.2000000000000001E-3</v>
      </c>
      <c r="R133" s="10"/>
      <c r="S133" s="10"/>
      <c r="T133" s="6"/>
    </row>
    <row r="134" spans="1:20" s="7" customFormat="1" x14ac:dyDescent="0.25">
      <c r="A134" s="19">
        <v>44901</v>
      </c>
      <c r="B134" s="16" t="s">
        <v>110</v>
      </c>
      <c r="C134" s="16"/>
      <c r="D134" s="16" t="s">
        <v>53</v>
      </c>
      <c r="E134" s="17">
        <v>2606</v>
      </c>
      <c r="F134" s="22" t="s">
        <v>101</v>
      </c>
      <c r="G134" s="20"/>
      <c r="H134" s="21">
        <f t="shared" si="40"/>
        <v>0</v>
      </c>
      <c r="I134" s="21">
        <f t="shared" si="41"/>
        <v>0</v>
      </c>
      <c r="J134" s="9" t="b">
        <f t="shared" si="42"/>
        <v>0</v>
      </c>
      <c r="K134" s="2"/>
      <c r="M134" s="2"/>
      <c r="N134" s="2"/>
      <c r="O134" s="2"/>
      <c r="P134" s="2">
        <f t="shared" si="12"/>
        <v>0.4</v>
      </c>
      <c r="Q134" s="2">
        <f t="shared" si="43"/>
        <v>1.2000000000000001E-3</v>
      </c>
      <c r="R134" s="10"/>
      <c r="S134" s="10"/>
      <c r="T134" s="6"/>
    </row>
    <row r="135" spans="1:20" s="7" customFormat="1" x14ac:dyDescent="0.25">
      <c r="A135" s="19">
        <v>44901</v>
      </c>
      <c r="B135" s="16" t="s">
        <v>110</v>
      </c>
      <c r="C135" s="16"/>
      <c r="D135" s="16" t="s">
        <v>53</v>
      </c>
      <c r="E135" s="17" t="s">
        <v>125</v>
      </c>
      <c r="F135" s="22" t="s">
        <v>103</v>
      </c>
      <c r="G135" s="20"/>
      <c r="H135" s="21">
        <f t="shared" si="40"/>
        <v>0</v>
      </c>
      <c r="I135" s="21">
        <f t="shared" si="41"/>
        <v>0</v>
      </c>
      <c r="J135" s="9" t="b">
        <f t="shared" si="42"/>
        <v>0</v>
      </c>
      <c r="K135" s="2"/>
      <c r="M135" s="2"/>
      <c r="N135" s="2"/>
      <c r="O135" s="2"/>
      <c r="P135" s="2">
        <f t="shared" si="12"/>
        <v>0.4</v>
      </c>
      <c r="Q135" s="2">
        <f t="shared" si="43"/>
        <v>1.2000000000000001E-3</v>
      </c>
      <c r="R135" s="10"/>
      <c r="S135" s="10"/>
      <c r="T135" s="6"/>
    </row>
    <row r="136" spans="1:20" s="7" customFormat="1" x14ac:dyDescent="0.25">
      <c r="A136" s="19">
        <v>44901</v>
      </c>
      <c r="B136" s="16" t="s">
        <v>110</v>
      </c>
      <c r="C136" s="16"/>
      <c r="D136" s="16" t="s">
        <v>111</v>
      </c>
      <c r="E136" s="17" t="s">
        <v>126</v>
      </c>
      <c r="F136" s="22" t="s">
        <v>127</v>
      </c>
      <c r="G136" s="20"/>
      <c r="H136" s="21">
        <f t="shared" si="40"/>
        <v>0</v>
      </c>
      <c r="I136" s="21">
        <f t="shared" si="41"/>
        <v>0</v>
      </c>
      <c r="J136" s="9" t="b">
        <f t="shared" si="42"/>
        <v>0</v>
      </c>
      <c r="K136" s="2"/>
      <c r="M136" s="2"/>
      <c r="N136" s="2"/>
      <c r="O136" s="2"/>
      <c r="P136" s="2">
        <f t="shared" si="12"/>
        <v>0.4</v>
      </c>
      <c r="Q136" s="2">
        <f t="shared" si="43"/>
        <v>1.2000000000000001E-3</v>
      </c>
      <c r="R136" s="10"/>
      <c r="S136" s="10"/>
      <c r="T136" s="6"/>
    </row>
    <row r="137" spans="1:20" s="7" customFormat="1" x14ac:dyDescent="0.25">
      <c r="A137" s="13">
        <v>44901</v>
      </c>
      <c r="B137" s="14" t="s">
        <v>108</v>
      </c>
      <c r="C137" s="25" t="s">
        <v>200</v>
      </c>
      <c r="D137" s="25" t="s">
        <v>53</v>
      </c>
      <c r="E137" s="24" t="s">
        <v>26</v>
      </c>
      <c r="F137" s="26" t="s">
        <v>9</v>
      </c>
      <c r="G137" s="2"/>
      <c r="H137" s="23">
        <f t="shared" ref="H137:H160" si="44">((((R137/13650)/0.3)*0.0001)/Q137)*1000000000</f>
        <v>18.662615172398368</v>
      </c>
      <c r="I137" s="23">
        <f t="shared" ref="I137:I160" si="45">((((S137/13650)/0.3)*0.0001)/Q137)*1000000000</f>
        <v>0.30188891704133403</v>
      </c>
      <c r="J137" s="9" t="b">
        <f t="shared" ref="J137:J160" si="46">H137&gt;(3*I137)</f>
        <v>1</v>
      </c>
      <c r="K137" s="2"/>
      <c r="M137" s="2"/>
      <c r="N137" s="2"/>
      <c r="O137" s="2"/>
      <c r="P137" s="2">
        <f t="shared" si="12"/>
        <v>0.4</v>
      </c>
      <c r="Q137" s="2">
        <f t="shared" ref="Q137:Q160" si="47">P137*0.003</f>
        <v>1.2000000000000001E-3</v>
      </c>
      <c r="R137" s="10">
        <v>9.1708090957165575E-4</v>
      </c>
      <c r="S137" s="10">
        <v>1.4834821383411152E-5</v>
      </c>
      <c r="T137" s="6"/>
    </row>
    <row r="138" spans="1:20" s="7" customFormat="1" x14ac:dyDescent="0.25">
      <c r="A138" s="13">
        <v>44901</v>
      </c>
      <c r="B138" s="14" t="s">
        <v>108</v>
      </c>
      <c r="C138" s="25" t="s">
        <v>201</v>
      </c>
      <c r="D138" s="25" t="s">
        <v>53</v>
      </c>
      <c r="E138" s="24" t="s">
        <v>131</v>
      </c>
      <c r="F138" s="26" t="s">
        <v>9</v>
      </c>
      <c r="G138" s="2"/>
      <c r="H138" s="23">
        <f t="shared" si="44"/>
        <v>12.0362137813222</v>
      </c>
      <c r="I138" s="23">
        <f t="shared" si="45"/>
        <v>0.33290906784011054</v>
      </c>
      <c r="J138" s="9" t="b">
        <f t="shared" si="46"/>
        <v>1</v>
      </c>
      <c r="K138" s="2"/>
      <c r="M138" s="2"/>
      <c r="N138" s="2"/>
      <c r="O138" s="2"/>
      <c r="P138" s="2">
        <f t="shared" si="12"/>
        <v>0.4</v>
      </c>
      <c r="Q138" s="2">
        <f t="shared" si="47"/>
        <v>1.2000000000000001E-3</v>
      </c>
      <c r="R138" s="10">
        <v>5.9145954521417287E-4</v>
      </c>
      <c r="S138" s="10">
        <v>1.6359151593663031E-5</v>
      </c>
      <c r="T138" s="6"/>
    </row>
    <row r="139" spans="1:20" s="7" customFormat="1" x14ac:dyDescent="0.25">
      <c r="A139" s="13">
        <v>44901</v>
      </c>
      <c r="B139" s="14" t="s">
        <v>108</v>
      </c>
      <c r="C139" s="25" t="s">
        <v>202</v>
      </c>
      <c r="D139" s="25" t="s">
        <v>53</v>
      </c>
      <c r="E139" s="24">
        <v>2604</v>
      </c>
      <c r="F139" s="27" t="s">
        <v>101</v>
      </c>
      <c r="G139" s="2"/>
      <c r="H139" s="23">
        <f t="shared" si="44"/>
        <v>1.2182032277219965</v>
      </c>
      <c r="I139" s="23">
        <f t="shared" si="45"/>
        <v>0.10590949853768829</v>
      </c>
      <c r="J139" s="9" t="b">
        <f t="shared" si="46"/>
        <v>1</v>
      </c>
      <c r="K139" s="2"/>
      <c r="M139" s="2"/>
      <c r="N139" s="2"/>
      <c r="O139" s="2"/>
      <c r="P139" s="2">
        <f t="shared" si="12"/>
        <v>0.4</v>
      </c>
      <c r="Q139" s="2">
        <f t="shared" si="47"/>
        <v>1.2000000000000001E-3</v>
      </c>
      <c r="R139" s="10">
        <v>5.9862506610258908E-5</v>
      </c>
      <c r="S139" s="10">
        <v>5.2043927581420024E-6</v>
      </c>
      <c r="T139" s="6"/>
    </row>
    <row r="140" spans="1:20" s="7" customFormat="1" x14ac:dyDescent="0.25">
      <c r="A140" s="13">
        <v>44901</v>
      </c>
      <c r="B140" s="14" t="s">
        <v>108</v>
      </c>
      <c r="C140" s="25" t="s">
        <v>203</v>
      </c>
      <c r="D140" s="25" t="s">
        <v>53</v>
      </c>
      <c r="E140" s="24">
        <v>2672</v>
      </c>
      <c r="F140" s="27" t="s">
        <v>102</v>
      </c>
      <c r="G140" s="2"/>
      <c r="H140" s="23">
        <f t="shared" si="44"/>
        <v>-2.5725395899906918</v>
      </c>
      <c r="I140" s="23">
        <f t="shared" si="45"/>
        <v>0.14765946483785841</v>
      </c>
      <c r="J140" s="9" t="b">
        <f t="shared" si="46"/>
        <v>0</v>
      </c>
      <c r="K140" s="2"/>
      <c r="M140" s="2"/>
      <c r="N140" s="2"/>
      <c r="O140" s="2"/>
      <c r="P140" s="2">
        <f t="shared" si="12"/>
        <v>0.4</v>
      </c>
      <c r="Q140" s="2">
        <f t="shared" si="47"/>
        <v>1.2000000000000001E-3</v>
      </c>
      <c r="R140" s="10">
        <v>-1.2641459545214258E-4</v>
      </c>
      <c r="S140" s="10">
        <v>7.2559861021323619E-6</v>
      </c>
      <c r="T140" s="6"/>
    </row>
    <row r="141" spans="1:20" s="7" customFormat="1" x14ac:dyDescent="0.25">
      <c r="A141" s="13">
        <v>44901</v>
      </c>
      <c r="B141" s="14" t="s">
        <v>108</v>
      </c>
      <c r="C141" s="25" t="s">
        <v>204</v>
      </c>
      <c r="D141" s="25" t="s">
        <v>53</v>
      </c>
      <c r="E141" s="24" t="s">
        <v>85</v>
      </c>
      <c r="F141" s="27" t="s">
        <v>103</v>
      </c>
      <c r="G141" s="2"/>
      <c r="H141" s="23">
        <f t="shared" si="44"/>
        <v>0.53430910120492237</v>
      </c>
      <c r="I141" s="23">
        <f t="shared" si="45"/>
        <v>5.2693010374467983E-2</v>
      </c>
      <c r="J141" s="9" t="b">
        <f t="shared" si="46"/>
        <v>1</v>
      </c>
      <c r="K141" s="2"/>
      <c r="M141" s="2"/>
      <c r="N141" s="2"/>
      <c r="O141" s="2"/>
      <c r="P141" s="2">
        <f t="shared" si="12"/>
        <v>0.4</v>
      </c>
      <c r="Q141" s="2">
        <f t="shared" si="47"/>
        <v>1.2000000000000001E-3</v>
      </c>
      <c r="R141" s="10">
        <v>2.6255949233209889E-5</v>
      </c>
      <c r="S141" s="10">
        <v>2.5893345298013568E-6</v>
      </c>
      <c r="T141" s="6"/>
    </row>
    <row r="142" spans="1:20" s="7" customFormat="1" x14ac:dyDescent="0.25">
      <c r="A142" s="19">
        <v>44901</v>
      </c>
      <c r="B142" s="16" t="s">
        <v>108</v>
      </c>
      <c r="C142" s="25" t="s">
        <v>205</v>
      </c>
      <c r="D142" s="16" t="s">
        <v>53</v>
      </c>
      <c r="E142" s="17">
        <v>2666</v>
      </c>
      <c r="F142" s="22" t="s">
        <v>102</v>
      </c>
      <c r="G142" s="2"/>
      <c r="H142" s="23">
        <f t="shared" si="44"/>
        <v>33.319257274836268</v>
      </c>
      <c r="I142" s="23">
        <f t="shared" si="45"/>
        <v>7.1289866670591078</v>
      </c>
      <c r="J142" s="9" t="b">
        <f t="shared" si="46"/>
        <v>1</v>
      </c>
      <c r="K142" s="2"/>
      <c r="M142" s="2"/>
      <c r="N142" s="2"/>
      <c r="O142" s="2"/>
      <c r="P142" s="2">
        <f t="shared" si="12"/>
        <v>0.4</v>
      </c>
      <c r="Q142" s="2">
        <f t="shared" si="47"/>
        <v>1.2000000000000001E-3</v>
      </c>
      <c r="R142" s="10">
        <v>1.6373083024854543E-3</v>
      </c>
      <c r="S142" s="10">
        <v>3.5031840481928456E-4</v>
      </c>
      <c r="T142" s="6"/>
    </row>
    <row r="143" spans="1:20" s="7" customFormat="1" x14ac:dyDescent="0.25">
      <c r="A143" s="13">
        <v>44901</v>
      </c>
      <c r="B143" s="14" t="s">
        <v>108</v>
      </c>
      <c r="C143" s="25" t="s">
        <v>206</v>
      </c>
      <c r="D143" s="25" t="s">
        <v>53</v>
      </c>
      <c r="E143" s="24" t="s">
        <v>88</v>
      </c>
      <c r="F143" s="27" t="s">
        <v>103</v>
      </c>
      <c r="G143" s="2"/>
      <c r="H143" s="23">
        <f t="shared" si="44"/>
        <v>0.47081617679184851</v>
      </c>
      <c r="I143" s="23">
        <f t="shared" si="45"/>
        <v>0.1627516914731961</v>
      </c>
      <c r="J143" s="9" t="b">
        <f t="shared" si="46"/>
        <v>0</v>
      </c>
      <c r="K143" s="2"/>
      <c r="M143" s="2"/>
      <c r="N143" s="2"/>
      <c r="O143" s="2"/>
      <c r="P143" s="2">
        <f t="shared" si="12"/>
        <v>0.4</v>
      </c>
      <c r="Q143" s="2">
        <f t="shared" si="47"/>
        <v>1.2000000000000001E-3</v>
      </c>
      <c r="R143" s="10">
        <v>2.3135906927551438E-5</v>
      </c>
      <c r="S143" s="10">
        <v>7.9976181189928558E-6</v>
      </c>
      <c r="T143" s="6"/>
    </row>
    <row r="144" spans="1:20" s="7" customFormat="1" x14ac:dyDescent="0.25">
      <c r="A144" s="13">
        <v>44901</v>
      </c>
      <c r="B144" s="14" t="s">
        <v>108</v>
      </c>
      <c r="C144" s="25" t="s">
        <v>207</v>
      </c>
      <c r="D144" s="25" t="s">
        <v>53</v>
      </c>
      <c r="E144" s="24" t="s">
        <v>86</v>
      </c>
      <c r="F144" s="27" t="s">
        <v>101</v>
      </c>
      <c r="G144" s="2"/>
      <c r="H144" s="23">
        <f t="shared" si="44"/>
        <v>0.1334427563935793</v>
      </c>
      <c r="I144" s="23">
        <f t="shared" si="45"/>
        <v>0.1018688232613459</v>
      </c>
      <c r="J144" s="9" t="b">
        <f t="shared" si="46"/>
        <v>0</v>
      </c>
      <c r="K144" s="2"/>
      <c r="M144" s="2"/>
      <c r="N144" s="2"/>
      <c r="O144" s="2"/>
      <c r="P144" s="2">
        <f t="shared" si="12"/>
        <v>0.4</v>
      </c>
      <c r="Q144" s="2">
        <f t="shared" si="47"/>
        <v>1.2000000000000001E-3</v>
      </c>
      <c r="R144" s="10">
        <v>6.5573770491804876E-6</v>
      </c>
      <c r="S144" s="10">
        <v>5.0058339750625378E-6</v>
      </c>
      <c r="T144" s="6"/>
    </row>
    <row r="145" spans="1:20" s="7" customFormat="1" x14ac:dyDescent="0.25">
      <c r="A145" s="13">
        <v>44901</v>
      </c>
      <c r="B145" s="14" t="s">
        <v>108</v>
      </c>
      <c r="C145" s="25" t="s">
        <v>208</v>
      </c>
      <c r="D145" s="25" t="s">
        <v>53</v>
      </c>
      <c r="E145" s="24" t="s">
        <v>87</v>
      </c>
      <c r="F145" s="27" t="s">
        <v>101</v>
      </c>
      <c r="G145" s="2"/>
      <c r="H145" s="23">
        <f t="shared" si="44"/>
        <v>-1.6621156229828853</v>
      </c>
      <c r="I145" s="23">
        <f t="shared" si="45"/>
        <v>9.264024229151098E-2</v>
      </c>
      <c r="J145" s="9" t="b">
        <f t="shared" si="46"/>
        <v>0</v>
      </c>
      <c r="K145" s="2"/>
      <c r="M145" s="2"/>
      <c r="N145" s="2"/>
      <c r="O145" s="2"/>
      <c r="P145" s="2">
        <f t="shared" si="12"/>
        <v>0.4</v>
      </c>
      <c r="Q145" s="2">
        <f t="shared" si="47"/>
        <v>1.2000000000000001E-3</v>
      </c>
      <c r="R145" s="10">
        <v>-8.1676361713378984E-5</v>
      </c>
      <c r="S145" s="10">
        <v>4.5523415062048499E-6</v>
      </c>
      <c r="T145" s="6"/>
    </row>
    <row r="146" spans="1:20" s="7" customFormat="1" x14ac:dyDescent="0.25">
      <c r="A146" s="13">
        <v>44901</v>
      </c>
      <c r="B146" s="14" t="s">
        <v>108</v>
      </c>
      <c r="C146" s="25" t="s">
        <v>209</v>
      </c>
      <c r="D146" s="25" t="s">
        <v>53</v>
      </c>
      <c r="E146" s="24" t="s">
        <v>89</v>
      </c>
      <c r="F146" s="27" t="s">
        <v>104</v>
      </c>
      <c r="G146" s="2"/>
      <c r="H146" s="23">
        <f t="shared" si="44"/>
        <v>-1.4592611102394377</v>
      </c>
      <c r="I146" s="23">
        <f t="shared" si="45"/>
        <v>0.19417224108533773</v>
      </c>
      <c r="J146" s="9" t="b">
        <f t="shared" si="46"/>
        <v>0</v>
      </c>
      <c r="K146" s="2"/>
      <c r="M146" s="2"/>
      <c r="N146" s="2"/>
      <c r="O146" s="2"/>
      <c r="P146" s="2">
        <f t="shared" si="12"/>
        <v>0.4</v>
      </c>
      <c r="Q146" s="2">
        <f t="shared" si="47"/>
        <v>1.2000000000000001E-3</v>
      </c>
      <c r="R146" s="10">
        <v>-7.1708090957165965E-5</v>
      </c>
      <c r="S146" s="10">
        <v>9.5416239269334955E-6</v>
      </c>
      <c r="T146" s="6"/>
    </row>
    <row r="147" spans="1:20" s="7" customFormat="1" x14ac:dyDescent="0.25">
      <c r="A147" s="19">
        <v>44901</v>
      </c>
      <c r="B147" s="16" t="s">
        <v>108</v>
      </c>
      <c r="C147" s="25" t="s">
        <v>210</v>
      </c>
      <c r="D147" s="16" t="s">
        <v>53</v>
      </c>
      <c r="E147" s="17">
        <v>2667</v>
      </c>
      <c r="F147" s="22" t="s">
        <v>102</v>
      </c>
      <c r="G147" s="2"/>
      <c r="H147" s="23">
        <f t="shared" si="44"/>
        <v>89.230157976852823</v>
      </c>
      <c r="I147" s="23">
        <f t="shared" si="45"/>
        <v>12.86379115409532</v>
      </c>
      <c r="J147" s="9" t="b">
        <f t="shared" si="46"/>
        <v>1</v>
      </c>
      <c r="K147" s="2"/>
      <c r="M147" s="2"/>
      <c r="N147" s="2"/>
      <c r="O147" s="2"/>
      <c r="P147" s="2">
        <f t="shared" si="12"/>
        <v>0.4</v>
      </c>
      <c r="Q147" s="2">
        <f t="shared" si="47"/>
        <v>1.2000000000000001E-3</v>
      </c>
      <c r="R147" s="10">
        <v>4.384769962982548E-3</v>
      </c>
      <c r="S147" s="10">
        <v>6.3212669731224397E-4</v>
      </c>
      <c r="T147" s="6"/>
    </row>
    <row r="148" spans="1:20" s="7" customFormat="1" x14ac:dyDescent="0.25">
      <c r="A148" s="19">
        <v>44901</v>
      </c>
      <c r="B148" s="16" t="s">
        <v>108</v>
      </c>
      <c r="C148" s="25" t="s">
        <v>211</v>
      </c>
      <c r="D148" s="16" t="s">
        <v>53</v>
      </c>
      <c r="E148" s="17" t="s">
        <v>90</v>
      </c>
      <c r="F148" s="22" t="s">
        <v>102</v>
      </c>
      <c r="G148" s="2"/>
      <c r="H148" s="23">
        <f t="shared" si="44"/>
        <v>-2.6387228925568396</v>
      </c>
      <c r="I148" s="23">
        <f t="shared" si="45"/>
        <v>6.4205688064232658E-2</v>
      </c>
      <c r="J148" s="9" t="b">
        <f t="shared" si="46"/>
        <v>0</v>
      </c>
      <c r="K148" s="2"/>
      <c r="M148" s="2"/>
      <c r="N148" s="2"/>
      <c r="O148" s="2"/>
      <c r="P148" s="2">
        <f t="shared" si="12"/>
        <v>0.4</v>
      </c>
      <c r="Q148" s="2">
        <f t="shared" si="47"/>
        <v>1.2000000000000001E-3</v>
      </c>
      <c r="R148" s="10">
        <v>-1.2966684294024312E-4</v>
      </c>
      <c r="S148" s="10">
        <v>3.1550675114763922E-6</v>
      </c>
      <c r="T148" s="6"/>
    </row>
    <row r="149" spans="1:20" s="7" customFormat="1" x14ac:dyDescent="0.25">
      <c r="A149" s="13">
        <v>44901</v>
      </c>
      <c r="B149" s="14" t="s">
        <v>108</v>
      </c>
      <c r="C149" s="25" t="s">
        <v>212</v>
      </c>
      <c r="D149" s="25" t="s">
        <v>53</v>
      </c>
      <c r="E149" s="24" t="s">
        <v>91</v>
      </c>
      <c r="F149" s="27" t="s">
        <v>101</v>
      </c>
      <c r="G149" s="2"/>
      <c r="H149" s="23">
        <f t="shared" si="44"/>
        <v>-5.9726394998733216E-2</v>
      </c>
      <c r="I149" s="23">
        <f t="shared" si="45"/>
        <v>5.5051684159261684E-2</v>
      </c>
      <c r="J149" s="9" t="b">
        <f t="shared" si="46"/>
        <v>0</v>
      </c>
      <c r="K149" s="2"/>
      <c r="M149" s="2"/>
      <c r="N149" s="2"/>
      <c r="O149" s="2"/>
      <c r="P149" s="2">
        <f t="shared" si="12"/>
        <v>0.4</v>
      </c>
      <c r="Q149" s="2">
        <f t="shared" si="47"/>
        <v>1.2000000000000001E-3</v>
      </c>
      <c r="R149" s="10">
        <v>-2.9349550502377508E-6</v>
      </c>
      <c r="S149" s="10">
        <v>2.7052397595861191E-6</v>
      </c>
      <c r="T149" s="6"/>
    </row>
    <row r="150" spans="1:20" s="7" customFormat="1" x14ac:dyDescent="0.25">
      <c r="A150" s="13">
        <v>44901</v>
      </c>
      <c r="B150" s="14" t="s">
        <v>108</v>
      </c>
      <c r="C150" s="25" t="s">
        <v>213</v>
      </c>
      <c r="D150" s="25" t="s">
        <v>53</v>
      </c>
      <c r="E150" s="24" t="s">
        <v>92</v>
      </c>
      <c r="F150" s="27" t="s">
        <v>105</v>
      </c>
      <c r="G150" s="2"/>
      <c r="H150" s="23">
        <f t="shared" si="44"/>
        <v>-1.601313076722914</v>
      </c>
      <c r="I150" s="23">
        <f t="shared" si="45"/>
        <v>0.1250069403344149</v>
      </c>
      <c r="J150" s="9" t="b">
        <f t="shared" si="46"/>
        <v>0</v>
      </c>
      <c r="K150" s="2"/>
      <c r="M150" s="2"/>
      <c r="N150" s="2"/>
      <c r="O150" s="2"/>
      <c r="P150" s="2">
        <f t="shared" si="12"/>
        <v>0.4</v>
      </c>
      <c r="Q150" s="2">
        <f t="shared" si="47"/>
        <v>1.2000000000000001E-3</v>
      </c>
      <c r="R150" s="10">
        <v>-7.8688524590163995E-5</v>
      </c>
      <c r="S150" s="10">
        <v>6.1428410480331483E-6</v>
      </c>
      <c r="T150" s="6"/>
    </row>
    <row r="151" spans="1:20" s="7" customFormat="1" x14ac:dyDescent="0.25">
      <c r="A151" s="13">
        <v>44901</v>
      </c>
      <c r="B151" s="14" t="s">
        <v>108</v>
      </c>
      <c r="C151" s="25" t="s">
        <v>214</v>
      </c>
      <c r="D151" s="25" t="s">
        <v>53</v>
      </c>
      <c r="E151" s="24" t="s">
        <v>93</v>
      </c>
      <c r="F151" s="27" t="s">
        <v>101</v>
      </c>
      <c r="G151" s="2"/>
      <c r="H151" s="23">
        <f t="shared" si="44"/>
        <v>0.40086634481134548</v>
      </c>
      <c r="I151" s="23">
        <f t="shared" si="45"/>
        <v>6.0769608756482331E-2</v>
      </c>
      <c r="J151" s="9" t="b">
        <f t="shared" si="46"/>
        <v>1</v>
      </c>
      <c r="K151" s="2"/>
      <c r="M151" s="2"/>
      <c r="N151" s="2"/>
      <c r="O151" s="2"/>
      <c r="P151" s="2">
        <f t="shared" si="12"/>
        <v>0.4</v>
      </c>
      <c r="Q151" s="2">
        <f t="shared" si="47"/>
        <v>1.2000000000000001E-3</v>
      </c>
      <c r="R151" s="10">
        <v>1.9698572184029517E-5</v>
      </c>
      <c r="S151" s="10">
        <v>2.9862185742935419E-6</v>
      </c>
      <c r="T151" s="6"/>
    </row>
    <row r="152" spans="1:20" s="7" customFormat="1" x14ac:dyDescent="0.25">
      <c r="A152" s="13">
        <v>44901</v>
      </c>
      <c r="B152" s="14" t="s">
        <v>108</v>
      </c>
      <c r="C152" s="25" t="s">
        <v>215</v>
      </c>
      <c r="D152" s="25" t="s">
        <v>53</v>
      </c>
      <c r="E152" s="24" t="s">
        <v>94</v>
      </c>
      <c r="F152" s="27" t="s">
        <v>101</v>
      </c>
      <c r="G152" s="2"/>
      <c r="H152" s="23">
        <f t="shared" si="44"/>
        <v>3.0584218844398716</v>
      </c>
      <c r="I152" s="23">
        <f t="shared" si="45"/>
        <v>5.5284067329687145E-2</v>
      </c>
      <c r="J152" s="9" t="b">
        <f t="shared" si="46"/>
        <v>1</v>
      </c>
      <c r="K152" s="2"/>
      <c r="M152" s="2"/>
      <c r="N152" s="2"/>
      <c r="O152" s="2"/>
      <c r="P152" s="2">
        <f t="shared" si="12"/>
        <v>0.4</v>
      </c>
      <c r="Q152" s="2">
        <f t="shared" si="47"/>
        <v>1.2000000000000001E-3</v>
      </c>
      <c r="R152" s="10">
        <v>1.5029085140137529E-4</v>
      </c>
      <c r="S152" s="10">
        <v>2.7166590685808261E-6</v>
      </c>
      <c r="T152" s="6"/>
    </row>
    <row r="153" spans="1:20" s="7" customFormat="1" x14ac:dyDescent="0.25">
      <c r="A153" s="13">
        <v>44901</v>
      </c>
      <c r="B153" s="14" t="s">
        <v>108</v>
      </c>
      <c r="C153" s="25" t="s">
        <v>216</v>
      </c>
      <c r="D153" s="25" t="s">
        <v>53</v>
      </c>
      <c r="E153" s="24" t="s">
        <v>95</v>
      </c>
      <c r="F153" s="27" t="s">
        <v>105</v>
      </c>
      <c r="G153" s="2"/>
      <c r="H153" s="23">
        <f t="shared" si="44"/>
        <v>0.63923384917568749</v>
      </c>
      <c r="I153" s="23">
        <f t="shared" si="45"/>
        <v>0.1062234556644929</v>
      </c>
      <c r="J153" s="9" t="b">
        <f t="shared" si="46"/>
        <v>1</v>
      </c>
      <c r="K153" s="2"/>
      <c r="M153" s="2"/>
      <c r="N153" s="2"/>
      <c r="O153" s="2"/>
      <c r="P153" s="2">
        <f t="shared" si="12"/>
        <v>0.4</v>
      </c>
      <c r="Q153" s="2">
        <f t="shared" si="47"/>
        <v>1.2000000000000001E-3</v>
      </c>
      <c r="R153" s="10">
        <v>3.1411951348493284E-5</v>
      </c>
      <c r="S153" s="10">
        <v>5.2198206113531813E-6</v>
      </c>
      <c r="T153" s="6"/>
    </row>
    <row r="154" spans="1:20" s="7" customFormat="1" x14ac:dyDescent="0.25">
      <c r="A154" s="13">
        <v>44901</v>
      </c>
      <c r="B154" s="14" t="s">
        <v>108</v>
      </c>
      <c r="C154" s="25" t="s">
        <v>217</v>
      </c>
      <c r="D154" s="25" t="s">
        <v>53</v>
      </c>
      <c r="E154" s="24" t="s">
        <v>96</v>
      </c>
      <c r="F154" s="27" t="s">
        <v>103</v>
      </c>
      <c r="G154" s="2"/>
      <c r="H154" s="23">
        <f t="shared" si="44"/>
        <v>-1.4178292866817097</v>
      </c>
      <c r="I154" s="23">
        <f t="shared" si="45"/>
        <v>0.1062234556644929</v>
      </c>
      <c r="J154" s="9" t="b">
        <f t="shared" si="46"/>
        <v>0</v>
      </c>
      <c r="K154" s="2"/>
      <c r="M154" s="2"/>
      <c r="N154" s="2"/>
      <c r="O154" s="2"/>
      <c r="P154" s="2">
        <f t="shared" si="12"/>
        <v>0.4</v>
      </c>
      <c r="Q154" s="2">
        <f t="shared" si="47"/>
        <v>1.2000000000000001E-3</v>
      </c>
      <c r="R154" s="10">
        <v>-6.9672131147539205E-5</v>
      </c>
      <c r="S154" s="10">
        <v>5.2198206113531813E-6</v>
      </c>
      <c r="T154" s="6"/>
    </row>
    <row r="155" spans="1:20" s="7" customFormat="1" x14ac:dyDescent="0.25">
      <c r="A155" s="13">
        <v>44901</v>
      </c>
      <c r="B155" s="14" t="s">
        <v>108</v>
      </c>
      <c r="C155" s="25" t="s">
        <v>218</v>
      </c>
      <c r="D155" s="25" t="s">
        <v>53</v>
      </c>
      <c r="E155" s="24" t="s">
        <v>97</v>
      </c>
      <c r="F155" s="27" t="s">
        <v>104</v>
      </c>
      <c r="G155" s="2"/>
      <c r="H155" s="23">
        <f t="shared" si="44"/>
        <v>0.94109427795308254</v>
      </c>
      <c r="I155" s="23">
        <f t="shared" si="45"/>
        <v>6.421008261122628E-2</v>
      </c>
      <c r="J155" s="9" t="b">
        <f t="shared" si="46"/>
        <v>1</v>
      </c>
      <c r="K155" s="2"/>
      <c r="M155" s="2"/>
      <c r="N155" s="2"/>
      <c r="O155" s="2"/>
      <c r="P155" s="2">
        <f t="shared" si="12"/>
        <v>0.4</v>
      </c>
      <c r="Q155" s="2">
        <f t="shared" si="47"/>
        <v>1.2000000000000001E-3</v>
      </c>
      <c r="R155" s="10">
        <v>4.6245372818614483E-5</v>
      </c>
      <c r="S155" s="10">
        <v>3.1552834595156596E-6</v>
      </c>
      <c r="T155" s="6"/>
    </row>
    <row r="156" spans="1:20" s="7" customFormat="1" x14ac:dyDescent="0.25">
      <c r="A156" s="13">
        <v>44901</v>
      </c>
      <c r="B156" s="14" t="s">
        <v>108</v>
      </c>
      <c r="C156" s="25" t="s">
        <v>219</v>
      </c>
      <c r="D156" s="25" t="s">
        <v>53</v>
      </c>
      <c r="E156" s="24" t="s">
        <v>98</v>
      </c>
      <c r="F156" s="27" t="s">
        <v>101</v>
      </c>
      <c r="G156" s="2"/>
      <c r="H156" s="23">
        <f t="shared" si="44"/>
        <v>1.6583490935685388</v>
      </c>
      <c r="I156" s="23">
        <f t="shared" si="45"/>
        <v>7.2559808957123467E-2</v>
      </c>
      <c r="J156" s="9" t="b">
        <f t="shared" si="46"/>
        <v>1</v>
      </c>
      <c r="K156" s="2"/>
      <c r="M156" s="2"/>
      <c r="N156" s="2"/>
      <c r="O156" s="2"/>
      <c r="P156" s="2">
        <f t="shared" si="12"/>
        <v>0.4</v>
      </c>
      <c r="Q156" s="2">
        <f t="shared" si="47"/>
        <v>1.2000000000000001E-3</v>
      </c>
      <c r="R156" s="10">
        <v>8.1491274457957998E-5</v>
      </c>
      <c r="S156" s="10">
        <v>3.5655890121530476E-6</v>
      </c>
      <c r="T156" s="6"/>
    </row>
    <row r="157" spans="1:20" s="7" customFormat="1" x14ac:dyDescent="0.25">
      <c r="A157" s="13">
        <v>44901</v>
      </c>
      <c r="B157" s="14" t="s">
        <v>108</v>
      </c>
      <c r="C157" s="25" t="s">
        <v>220</v>
      </c>
      <c r="D157" s="25" t="s">
        <v>53</v>
      </c>
      <c r="E157" s="24">
        <v>2669</v>
      </c>
      <c r="F157" s="27" t="s">
        <v>102</v>
      </c>
      <c r="G157" s="2"/>
      <c r="H157" s="23">
        <f t="shared" si="44"/>
        <v>6.8335605088611029E-2</v>
      </c>
      <c r="I157" s="23">
        <f t="shared" si="45"/>
        <v>0.53531685323523259</v>
      </c>
      <c r="J157" s="9" t="b">
        <f t="shared" si="46"/>
        <v>0</v>
      </c>
      <c r="K157" s="2"/>
      <c r="M157" s="2"/>
      <c r="N157" s="2"/>
      <c r="O157" s="2"/>
      <c r="P157" s="2">
        <f t="shared" si="12"/>
        <v>0.4</v>
      </c>
      <c r="Q157" s="2">
        <f t="shared" si="47"/>
        <v>1.2000000000000001E-3</v>
      </c>
      <c r="R157" s="10">
        <v>3.3580116340543468E-6</v>
      </c>
      <c r="S157" s="10">
        <v>2.6305470167979331E-5</v>
      </c>
      <c r="T157" s="6"/>
    </row>
    <row r="158" spans="1:20" s="7" customFormat="1" x14ac:dyDescent="0.25">
      <c r="A158" s="19">
        <v>44901</v>
      </c>
      <c r="B158" s="16" t="s">
        <v>108</v>
      </c>
      <c r="C158" s="25" t="s">
        <v>221</v>
      </c>
      <c r="D158" s="16" t="s">
        <v>53</v>
      </c>
      <c r="E158" s="17" t="s">
        <v>99</v>
      </c>
      <c r="F158" s="22" t="s">
        <v>105</v>
      </c>
      <c r="G158" s="2"/>
      <c r="H158" s="23">
        <f t="shared" si="44"/>
        <v>22.995200150144598</v>
      </c>
      <c r="I158" s="23">
        <f t="shared" si="45"/>
        <v>1.5061435541534771</v>
      </c>
      <c r="J158" s="9" t="b">
        <f t="shared" si="46"/>
        <v>1</v>
      </c>
      <c r="K158" s="2"/>
      <c r="M158" s="2"/>
      <c r="N158" s="2"/>
      <c r="O158" s="2"/>
      <c r="P158" s="2">
        <f t="shared" si="12"/>
        <v>0.4</v>
      </c>
      <c r="Q158" s="2">
        <f t="shared" si="47"/>
        <v>1.2000000000000001E-3</v>
      </c>
      <c r="R158" s="10">
        <v>1.1299841353781055E-3</v>
      </c>
      <c r="S158" s="10">
        <v>7.4011894251101873E-5</v>
      </c>
      <c r="T158" s="6"/>
    </row>
    <row r="159" spans="1:20" s="7" customFormat="1" x14ac:dyDescent="0.25">
      <c r="A159" s="13">
        <v>44901</v>
      </c>
      <c r="B159" s="14" t="s">
        <v>108</v>
      </c>
      <c r="C159" s="25" t="s">
        <v>222</v>
      </c>
      <c r="D159" s="25" t="s">
        <v>53</v>
      </c>
      <c r="E159" s="24" t="s">
        <v>100</v>
      </c>
      <c r="F159" s="27" t="s">
        <v>55</v>
      </c>
      <c r="G159" s="2"/>
      <c r="H159" s="23">
        <f t="shared" si="44"/>
        <v>4.9971083815610529</v>
      </c>
      <c r="I159" s="23">
        <f t="shared" si="45"/>
        <v>9.9739901937496517E-2</v>
      </c>
      <c r="J159" s="9" t="b">
        <f t="shared" si="46"/>
        <v>1</v>
      </c>
      <c r="K159" s="2"/>
      <c r="M159" s="2"/>
      <c r="N159" s="2"/>
      <c r="O159" s="2"/>
      <c r="P159" s="2">
        <f t="shared" si="12"/>
        <v>0.4</v>
      </c>
      <c r="Q159" s="2">
        <f t="shared" si="47"/>
        <v>1.2000000000000001E-3</v>
      </c>
      <c r="R159" s="10">
        <v>2.4555790586991015E-4</v>
      </c>
      <c r="S159" s="10">
        <v>4.9012187812085793E-6</v>
      </c>
      <c r="T159" s="6"/>
    </row>
    <row r="160" spans="1:20" s="7" customFormat="1" x14ac:dyDescent="0.25">
      <c r="A160" s="13">
        <v>44901</v>
      </c>
      <c r="B160" s="14" t="s">
        <v>108</v>
      </c>
      <c r="C160" s="25" t="s">
        <v>223</v>
      </c>
      <c r="D160" s="25" t="s">
        <v>53</v>
      </c>
      <c r="E160" s="24">
        <v>2934</v>
      </c>
      <c r="F160" s="27" t="s">
        <v>106</v>
      </c>
      <c r="G160" s="2"/>
      <c r="H160" s="23">
        <f t="shared" si="44"/>
        <v>-1.4641037909149968</v>
      </c>
      <c r="I160" s="23">
        <f t="shared" si="45"/>
        <v>7.0880848862680229E-2</v>
      </c>
      <c r="J160" s="9" t="b">
        <f t="shared" si="46"/>
        <v>0</v>
      </c>
      <c r="K160" s="2"/>
      <c r="M160" s="2"/>
      <c r="N160" s="2"/>
      <c r="O160" s="2"/>
      <c r="P160" s="2">
        <f t="shared" si="12"/>
        <v>0.4</v>
      </c>
      <c r="Q160" s="2">
        <f t="shared" si="47"/>
        <v>1.2000000000000001E-3</v>
      </c>
      <c r="R160" s="10">
        <v>-7.1946060285562951E-5</v>
      </c>
      <c r="S160" s="10">
        <v>3.4830849131121073E-6</v>
      </c>
      <c r="T160" s="6"/>
    </row>
    <row r="161" spans="1:20" s="7" customFormat="1" x14ac:dyDescent="0.25">
      <c r="A161" s="13">
        <v>44902</v>
      </c>
      <c r="B161" s="14" t="s">
        <v>110</v>
      </c>
      <c r="C161" s="25" t="s">
        <v>200</v>
      </c>
      <c r="D161" s="14" t="s">
        <v>53</v>
      </c>
      <c r="E161" s="4" t="s">
        <v>26</v>
      </c>
      <c r="F161" s="18" t="s">
        <v>9</v>
      </c>
      <c r="G161" s="2"/>
      <c r="H161" s="23">
        <f t="shared" ref="H161:H184" si="48">((((R161/13650)/0.3)*0.0001)/Q161)*1000000000</f>
        <v>14.815912489101288</v>
      </c>
      <c r="I161" s="23">
        <f t="shared" ref="I161:I184" si="49">((((S161/13650)/0.3)*0.0001)/Q161)*1000000000</f>
        <v>0.26448024316322977</v>
      </c>
      <c r="J161" s="9" t="b">
        <f t="shared" ref="J161:J184" si="50">H161&gt;(3*I161)</f>
        <v>1</v>
      </c>
      <c r="K161" s="2"/>
      <c r="M161" s="2"/>
      <c r="N161" s="2"/>
      <c r="O161" s="2"/>
      <c r="P161" s="2">
        <f t="shared" si="12"/>
        <v>0.4</v>
      </c>
      <c r="Q161" s="2">
        <f t="shared" ref="Q161:Q184" si="51">P161*0.003</f>
        <v>1.2000000000000001E-3</v>
      </c>
      <c r="R161" s="10">
        <v>7.2805393971443733E-4</v>
      </c>
      <c r="S161" s="10">
        <v>1.2996559149041113E-5</v>
      </c>
      <c r="T161" s="6"/>
    </row>
    <row r="162" spans="1:20" s="7" customFormat="1" x14ac:dyDescent="0.25">
      <c r="A162" s="13">
        <v>44902</v>
      </c>
      <c r="B162" s="14" t="s">
        <v>110</v>
      </c>
      <c r="C162" s="25" t="s">
        <v>201</v>
      </c>
      <c r="D162" s="14" t="s">
        <v>53</v>
      </c>
      <c r="E162" s="4" t="s">
        <v>131</v>
      </c>
      <c r="F162" s="18" t="s">
        <v>9</v>
      </c>
      <c r="G162" s="2"/>
      <c r="H162" s="23">
        <f t="shared" si="48"/>
        <v>12.585589000184463</v>
      </c>
      <c r="I162" s="23">
        <f t="shared" si="49"/>
        <v>0.32860536432043042</v>
      </c>
      <c r="J162" s="9" t="b">
        <f t="shared" si="50"/>
        <v>1</v>
      </c>
      <c r="K162" s="2"/>
      <c r="M162" s="2"/>
      <c r="N162" s="2"/>
      <c r="O162" s="2"/>
      <c r="P162" s="2">
        <f t="shared" si="12"/>
        <v>0.4</v>
      </c>
      <c r="Q162" s="2">
        <f t="shared" si="51"/>
        <v>1.2000000000000001E-3</v>
      </c>
      <c r="R162" s="10">
        <v>6.1845584346906463E-4</v>
      </c>
      <c r="S162" s="10">
        <v>1.6147667602705952E-5</v>
      </c>
      <c r="T162" s="6"/>
    </row>
    <row r="163" spans="1:20" s="7" customFormat="1" x14ac:dyDescent="0.25">
      <c r="A163" s="19">
        <v>44902</v>
      </c>
      <c r="B163" s="16" t="s">
        <v>110</v>
      </c>
      <c r="C163" s="25" t="s">
        <v>202</v>
      </c>
      <c r="D163" s="16" t="s">
        <v>53</v>
      </c>
      <c r="E163" s="17">
        <v>2670</v>
      </c>
      <c r="F163" s="22" t="s">
        <v>102</v>
      </c>
      <c r="G163" s="2"/>
      <c r="H163" s="23">
        <f t="shared" si="48"/>
        <v>12.497344596762902</v>
      </c>
      <c r="I163" s="23">
        <f t="shared" si="49"/>
        <v>3.4455916839420104</v>
      </c>
      <c r="J163" s="9" t="b">
        <f t="shared" si="50"/>
        <v>1</v>
      </c>
      <c r="K163" s="2"/>
      <c r="M163" s="2"/>
      <c r="N163" s="2"/>
      <c r="O163" s="2"/>
      <c r="P163" s="2">
        <f t="shared" si="12"/>
        <v>0.4</v>
      </c>
      <c r="Q163" s="2">
        <f t="shared" si="51"/>
        <v>1.2000000000000001E-3</v>
      </c>
      <c r="R163" s="10">
        <v>6.1411951348492894E-4</v>
      </c>
      <c r="S163" s="10">
        <v>1.693163753489104E-4</v>
      </c>
      <c r="T163" s="6"/>
    </row>
    <row r="164" spans="1:20" s="7" customFormat="1" x14ac:dyDescent="0.25">
      <c r="A164" s="13">
        <v>44902</v>
      </c>
      <c r="B164" s="14" t="s">
        <v>110</v>
      </c>
      <c r="C164" s="25" t="s">
        <v>203</v>
      </c>
      <c r="D164" s="14" t="s">
        <v>111</v>
      </c>
      <c r="E164" s="4" t="s">
        <v>112</v>
      </c>
      <c r="F164" s="18" t="s">
        <v>127</v>
      </c>
      <c r="G164" s="2"/>
      <c r="H164" s="23">
        <f t="shared" si="48"/>
        <v>-1.7336796818552589</v>
      </c>
      <c r="I164" s="23">
        <f t="shared" si="49"/>
        <v>9.127027782246333E-2</v>
      </c>
      <c r="J164" s="9" t="b">
        <f t="shared" si="50"/>
        <v>0</v>
      </c>
      <c r="K164" s="2"/>
      <c r="M164" s="2"/>
      <c r="N164" s="2"/>
      <c r="O164" s="2"/>
      <c r="P164" s="2">
        <f t="shared" si="12"/>
        <v>0.4</v>
      </c>
      <c r="Q164" s="2">
        <f t="shared" si="51"/>
        <v>1.2000000000000001E-3</v>
      </c>
      <c r="R164" s="10">
        <v>-8.5193019566367429E-5</v>
      </c>
      <c r="S164" s="10">
        <v>4.4850214521958481E-6</v>
      </c>
      <c r="T164" s="6"/>
    </row>
    <row r="165" spans="1:20" s="7" customFormat="1" x14ac:dyDescent="0.25">
      <c r="A165" s="13">
        <v>44902</v>
      </c>
      <c r="B165" s="14" t="s">
        <v>110</v>
      </c>
      <c r="C165" s="25" t="s">
        <v>204</v>
      </c>
      <c r="D165" s="14" t="s">
        <v>53</v>
      </c>
      <c r="E165" s="4" t="s">
        <v>113</v>
      </c>
      <c r="F165" s="18" t="s">
        <v>55</v>
      </c>
      <c r="G165" s="2"/>
      <c r="H165" s="23">
        <f t="shared" si="48"/>
        <v>-0.99543991664562703</v>
      </c>
      <c r="I165" s="23">
        <f t="shared" si="49"/>
        <v>7.4898759780816282E-2</v>
      </c>
      <c r="J165" s="9" t="b">
        <f t="shared" si="50"/>
        <v>0</v>
      </c>
      <c r="K165" s="2"/>
      <c r="M165" s="2"/>
      <c r="N165" s="2"/>
      <c r="O165" s="2"/>
      <c r="P165" s="2">
        <f t="shared" si="12"/>
        <v>0.4</v>
      </c>
      <c r="Q165" s="2">
        <f t="shared" si="51"/>
        <v>1.2000000000000001E-3</v>
      </c>
      <c r="R165" s="10">
        <v>-4.8915917503966108E-5</v>
      </c>
      <c r="S165" s="10">
        <v>3.6805250556293121E-6</v>
      </c>
      <c r="T165" s="6"/>
    </row>
    <row r="166" spans="1:20" s="7" customFormat="1" x14ac:dyDescent="0.25">
      <c r="A166" s="13">
        <v>44902</v>
      </c>
      <c r="B166" s="14" t="s">
        <v>110</v>
      </c>
      <c r="C166" s="25" t="s">
        <v>205</v>
      </c>
      <c r="D166" s="14" t="s">
        <v>111</v>
      </c>
      <c r="E166" s="4" t="s">
        <v>114</v>
      </c>
      <c r="F166" s="18" t="s">
        <v>127</v>
      </c>
      <c r="G166" s="2"/>
      <c r="H166" s="23">
        <f t="shared" si="48"/>
        <v>-2.2513084385109767</v>
      </c>
      <c r="I166" s="23">
        <f t="shared" si="49"/>
        <v>0.13514134350434909</v>
      </c>
      <c r="J166" s="9" t="b">
        <f t="shared" si="50"/>
        <v>0</v>
      </c>
      <c r="K166" s="2"/>
      <c r="M166" s="2"/>
      <c r="N166" s="2"/>
      <c r="O166" s="2"/>
      <c r="P166" s="2">
        <f t="shared" si="12"/>
        <v>0.4</v>
      </c>
      <c r="Q166" s="2">
        <f t="shared" si="51"/>
        <v>1.2000000000000001E-3</v>
      </c>
      <c r="R166" s="10">
        <v>-1.1062929666842941E-4</v>
      </c>
      <c r="S166" s="10">
        <v>6.6408456198037144E-6</v>
      </c>
      <c r="T166" s="6"/>
    </row>
    <row r="167" spans="1:20" s="7" customFormat="1" x14ac:dyDescent="0.25">
      <c r="A167" s="13">
        <v>44902</v>
      </c>
      <c r="B167" s="14" t="s">
        <v>110</v>
      </c>
      <c r="C167" s="25" t="s">
        <v>206</v>
      </c>
      <c r="D167" s="14" t="s">
        <v>53</v>
      </c>
      <c r="E167" s="4" t="s">
        <v>115</v>
      </c>
      <c r="F167" s="18" t="s">
        <v>57</v>
      </c>
      <c r="G167" s="2"/>
      <c r="H167" s="23">
        <f t="shared" si="48"/>
        <v>1.0271863788521767</v>
      </c>
      <c r="I167" s="23">
        <f t="shared" si="49"/>
        <v>5.7906733318190372E-2</v>
      </c>
      <c r="J167" s="9" t="b">
        <f t="shared" si="50"/>
        <v>1</v>
      </c>
      <c r="K167" s="2"/>
      <c r="M167" s="2"/>
      <c r="N167" s="2"/>
      <c r="O167" s="2"/>
      <c r="P167" s="2">
        <f t="shared" si="12"/>
        <v>0.4</v>
      </c>
      <c r="Q167" s="2">
        <f t="shared" si="51"/>
        <v>1.2000000000000001E-3</v>
      </c>
      <c r="R167" s="10">
        <v>5.0475938656795967E-5</v>
      </c>
      <c r="S167" s="10">
        <v>2.8455368752558748E-6</v>
      </c>
      <c r="T167" s="6"/>
    </row>
    <row r="168" spans="1:20" s="7" customFormat="1" x14ac:dyDescent="0.25">
      <c r="A168" s="13">
        <v>44902</v>
      </c>
      <c r="B168" s="14" t="s">
        <v>110</v>
      </c>
      <c r="C168" s="25" t="s">
        <v>207</v>
      </c>
      <c r="D168" s="14" t="s">
        <v>53</v>
      </c>
      <c r="E168" s="4">
        <v>2673</v>
      </c>
      <c r="F168" s="18" t="s">
        <v>102</v>
      </c>
      <c r="G168" s="2"/>
      <c r="H168" s="23">
        <f t="shared" si="48"/>
        <v>-1.7584311608637091</v>
      </c>
      <c r="I168" s="23">
        <f t="shared" si="49"/>
        <v>0.96137084633156444</v>
      </c>
      <c r="J168" s="9" t="b">
        <f t="shared" si="50"/>
        <v>0</v>
      </c>
      <c r="K168" s="2"/>
      <c r="M168" s="2"/>
      <c r="N168" s="2"/>
      <c r="O168" s="2"/>
      <c r="P168" s="2">
        <f t="shared" si="12"/>
        <v>0.4</v>
      </c>
      <c r="Q168" s="2">
        <f t="shared" si="51"/>
        <v>1.2000000000000001E-3</v>
      </c>
      <c r="R168" s="10">
        <v>-8.6409307244842665E-5</v>
      </c>
      <c r="S168" s="10">
        <v>4.7241763388733077E-5</v>
      </c>
      <c r="T168" s="6"/>
    </row>
    <row r="169" spans="1:20" s="7" customFormat="1" x14ac:dyDescent="0.25">
      <c r="A169" s="13">
        <v>44902</v>
      </c>
      <c r="B169" s="14" t="s">
        <v>110</v>
      </c>
      <c r="C169" s="25" t="s">
        <v>208</v>
      </c>
      <c r="D169" s="14" t="s">
        <v>111</v>
      </c>
      <c r="E169" s="4" t="s">
        <v>116</v>
      </c>
      <c r="F169" s="18" t="s">
        <v>127</v>
      </c>
      <c r="G169" s="2"/>
      <c r="H169" s="23">
        <f t="shared" si="48"/>
        <v>-1.5243682615443532</v>
      </c>
      <c r="I169" s="23">
        <f t="shared" si="49"/>
        <v>7.1642871976655045E-2</v>
      </c>
      <c r="J169" s="9" t="b">
        <f t="shared" si="50"/>
        <v>0</v>
      </c>
      <c r="K169" s="2"/>
      <c r="M169" s="2"/>
      <c r="N169" s="2"/>
      <c r="O169" s="2"/>
      <c r="P169" s="2">
        <f t="shared" si="12"/>
        <v>0.4</v>
      </c>
      <c r="Q169" s="2">
        <f t="shared" si="51"/>
        <v>1.2000000000000001E-3</v>
      </c>
      <c r="R169" s="10">
        <v>-7.4907456372289507E-5</v>
      </c>
      <c r="S169" s="10">
        <v>3.5205307289328294E-6</v>
      </c>
      <c r="T169" s="6"/>
    </row>
    <row r="170" spans="1:20" s="7" customFormat="1" x14ac:dyDescent="0.25">
      <c r="A170" s="13">
        <v>44902</v>
      </c>
      <c r="B170" s="14" t="s">
        <v>110</v>
      </c>
      <c r="C170" s="25" t="s">
        <v>209</v>
      </c>
      <c r="D170" s="14" t="s">
        <v>53</v>
      </c>
      <c r="E170" s="4" t="s">
        <v>117</v>
      </c>
      <c r="F170" s="18" t="s">
        <v>101</v>
      </c>
      <c r="G170" s="2"/>
      <c r="H170" s="23">
        <f t="shared" si="48"/>
        <v>2.4520106487319775</v>
      </c>
      <c r="I170" s="23">
        <f t="shared" si="49"/>
        <v>4.8403038449178905E-2</v>
      </c>
      <c r="J170" s="9" t="b">
        <f t="shared" si="50"/>
        <v>1</v>
      </c>
      <c r="K170" s="2"/>
      <c r="M170" s="2"/>
      <c r="N170" s="2"/>
      <c r="O170" s="2"/>
      <c r="P170" s="2">
        <f t="shared" si="12"/>
        <v>0.4</v>
      </c>
      <c r="Q170" s="2">
        <f t="shared" si="51"/>
        <v>1.2000000000000001E-3</v>
      </c>
      <c r="R170" s="10">
        <v>1.2049180327868938E-4</v>
      </c>
      <c r="S170" s="10">
        <v>2.378525309392651E-6</v>
      </c>
      <c r="T170" s="6"/>
    </row>
    <row r="171" spans="1:20" s="7" customFormat="1" x14ac:dyDescent="0.25">
      <c r="A171" s="13">
        <v>44902</v>
      </c>
      <c r="B171" s="14" t="s">
        <v>110</v>
      </c>
      <c r="C171" s="25" t="s">
        <v>210</v>
      </c>
      <c r="D171" s="14" t="s">
        <v>53</v>
      </c>
      <c r="E171" s="4">
        <v>2668</v>
      </c>
      <c r="F171" s="18" t="s">
        <v>102</v>
      </c>
      <c r="G171" s="2"/>
      <c r="H171" s="23">
        <f t="shared" si="48"/>
        <v>1.4797079842029319</v>
      </c>
      <c r="I171" s="23">
        <f t="shared" si="49"/>
        <v>0.18751827452181585</v>
      </c>
      <c r="J171" s="9" t="b">
        <f t="shared" si="50"/>
        <v>1</v>
      </c>
      <c r="K171" s="2"/>
      <c r="M171" s="2"/>
      <c r="N171" s="2"/>
      <c r="O171" s="2"/>
      <c r="P171" s="2">
        <f t="shared" si="12"/>
        <v>0.4</v>
      </c>
      <c r="Q171" s="2">
        <f t="shared" si="51"/>
        <v>1.2000000000000001E-3</v>
      </c>
      <c r="R171" s="10">
        <v>7.2712850343732078E-5</v>
      </c>
      <c r="S171" s="10">
        <v>9.2146480100020305E-6</v>
      </c>
      <c r="T171" s="6"/>
    </row>
    <row r="172" spans="1:20" s="7" customFormat="1" x14ac:dyDescent="0.25">
      <c r="A172" s="13">
        <v>44902</v>
      </c>
      <c r="B172" s="14" t="s">
        <v>110</v>
      </c>
      <c r="C172" s="25" t="s">
        <v>211</v>
      </c>
      <c r="D172" s="14" t="s">
        <v>111</v>
      </c>
      <c r="E172" s="4" t="s">
        <v>118</v>
      </c>
      <c r="F172" s="18" t="s">
        <v>127</v>
      </c>
      <c r="G172" s="2"/>
      <c r="H172" s="23">
        <f t="shared" si="48"/>
        <v>-3.3317643047944285</v>
      </c>
      <c r="I172" s="23">
        <f t="shared" si="49"/>
        <v>9.7661813554096352E-2</v>
      </c>
      <c r="J172" s="9" t="b">
        <f t="shared" si="50"/>
        <v>0</v>
      </c>
      <c r="K172" s="2"/>
      <c r="M172" s="2"/>
      <c r="N172" s="2"/>
      <c r="O172" s="2"/>
      <c r="P172" s="2">
        <f t="shared" si="12"/>
        <v>0.4</v>
      </c>
      <c r="Q172" s="2">
        <f t="shared" si="51"/>
        <v>1.2000000000000001E-3</v>
      </c>
      <c r="R172" s="10">
        <v>-1.6372289793759818E-4</v>
      </c>
      <c r="S172" s="10">
        <v>4.7991015180482946E-6</v>
      </c>
      <c r="T172" s="6"/>
    </row>
    <row r="173" spans="1:20" s="7" customFormat="1" x14ac:dyDescent="0.25">
      <c r="A173" s="19">
        <v>44902</v>
      </c>
      <c r="B173" s="16" t="s">
        <v>110</v>
      </c>
      <c r="C173" s="25" t="s">
        <v>212</v>
      </c>
      <c r="D173" s="16" t="s">
        <v>53</v>
      </c>
      <c r="E173" s="17">
        <v>2665</v>
      </c>
      <c r="F173" s="22" t="s">
        <v>102</v>
      </c>
      <c r="G173" s="2"/>
      <c r="H173" s="23">
        <f t="shared" si="48"/>
        <v>17.312045339544017</v>
      </c>
      <c r="I173" s="23">
        <f t="shared" si="49"/>
        <v>4.4104831194254217</v>
      </c>
      <c r="J173" s="9" t="b">
        <f t="shared" si="50"/>
        <v>1</v>
      </c>
      <c r="K173" s="2"/>
      <c r="M173" s="2"/>
      <c r="N173" s="2"/>
      <c r="O173" s="2"/>
      <c r="P173" s="2">
        <f t="shared" si="12"/>
        <v>0.4</v>
      </c>
      <c r="Q173" s="2">
        <f t="shared" si="51"/>
        <v>1.2000000000000001E-3</v>
      </c>
      <c r="R173" s="10">
        <v>8.507139079851929E-4</v>
      </c>
      <c r="S173" s="10">
        <v>2.1673114048856521E-4</v>
      </c>
      <c r="T173" s="6"/>
    </row>
    <row r="174" spans="1:20" s="7" customFormat="1" x14ac:dyDescent="0.25">
      <c r="A174" s="13">
        <v>44902</v>
      </c>
      <c r="B174" s="14" t="s">
        <v>110</v>
      </c>
      <c r="C174" s="25" t="s">
        <v>213</v>
      </c>
      <c r="D174" s="14" t="s">
        <v>53</v>
      </c>
      <c r="E174" s="4" t="s">
        <v>119</v>
      </c>
      <c r="F174" s="18" t="s">
        <v>55</v>
      </c>
      <c r="G174" s="2"/>
      <c r="H174" s="23">
        <f t="shared" si="48"/>
        <v>0.2184587060314519</v>
      </c>
      <c r="I174" s="23">
        <f t="shared" si="49"/>
        <v>7.4925093349732602E-2</v>
      </c>
      <c r="J174" s="9" t="b">
        <f t="shared" si="50"/>
        <v>0</v>
      </c>
      <c r="K174" s="2"/>
      <c r="M174" s="2"/>
      <c r="N174" s="2"/>
      <c r="O174" s="2"/>
      <c r="P174" s="2">
        <f t="shared" si="12"/>
        <v>0.4</v>
      </c>
      <c r="Q174" s="2">
        <f t="shared" si="51"/>
        <v>1.2000000000000001E-3</v>
      </c>
      <c r="R174" s="10">
        <v>1.0735060814385545E-5</v>
      </c>
      <c r="S174" s="10">
        <v>3.6818190872058599E-6</v>
      </c>
      <c r="T174" s="6"/>
    </row>
    <row r="175" spans="1:20" s="7" customFormat="1" x14ac:dyDescent="0.25">
      <c r="A175" s="13">
        <v>44902</v>
      </c>
      <c r="B175" s="14" t="s">
        <v>110</v>
      </c>
      <c r="C175" s="25" t="s">
        <v>214</v>
      </c>
      <c r="D175" s="14" t="s">
        <v>111</v>
      </c>
      <c r="E175" s="4" t="s">
        <v>120</v>
      </c>
      <c r="F175" s="18" t="s">
        <v>127</v>
      </c>
      <c r="G175" s="2"/>
      <c r="H175" s="23">
        <f t="shared" si="48"/>
        <v>-4.0285722464464016</v>
      </c>
      <c r="I175" s="23">
        <f t="shared" si="49"/>
        <v>7.3641100228839185E-2</v>
      </c>
      <c r="J175" s="9" t="b">
        <f t="shared" si="50"/>
        <v>0</v>
      </c>
      <c r="K175" s="2"/>
      <c r="M175" s="2"/>
      <c r="N175" s="2"/>
      <c r="O175" s="2"/>
      <c r="P175" s="2">
        <f t="shared" si="12"/>
        <v>0.4</v>
      </c>
      <c r="Q175" s="2">
        <f t="shared" si="51"/>
        <v>1.2000000000000001E-3</v>
      </c>
      <c r="R175" s="10">
        <v>-1.9796404019037616E-4</v>
      </c>
      <c r="S175" s="10">
        <v>3.6187236652451575E-6</v>
      </c>
      <c r="T175" s="6"/>
    </row>
    <row r="176" spans="1:20" s="7" customFormat="1" x14ac:dyDescent="0.25">
      <c r="A176" s="13">
        <v>44902</v>
      </c>
      <c r="B176" s="14" t="s">
        <v>110</v>
      </c>
      <c r="C176" s="25" t="s">
        <v>215</v>
      </c>
      <c r="D176" s="14" t="s">
        <v>53</v>
      </c>
      <c r="E176" s="4">
        <v>2815</v>
      </c>
      <c r="F176" s="18" t="s">
        <v>103</v>
      </c>
      <c r="G176" s="2"/>
      <c r="H176" s="23">
        <f t="shared" si="48"/>
        <v>1.436123858122804</v>
      </c>
      <c r="I176" s="23">
        <f t="shared" si="49"/>
        <v>7.403149022444637E-2</v>
      </c>
      <c r="J176" s="9" t="b">
        <f t="shared" si="50"/>
        <v>1</v>
      </c>
      <c r="K176" s="2"/>
      <c r="M176" s="2"/>
      <c r="N176" s="2"/>
      <c r="O176" s="2"/>
      <c r="P176" s="2">
        <f t="shared" si="12"/>
        <v>0.4</v>
      </c>
      <c r="Q176" s="2">
        <f t="shared" si="51"/>
        <v>1.2000000000000001E-3</v>
      </c>
      <c r="R176" s="10">
        <v>7.057112638815458E-5</v>
      </c>
      <c r="S176" s="10">
        <v>3.6379074296292943E-6</v>
      </c>
      <c r="T176" s="6"/>
    </row>
    <row r="177" spans="1:20" s="7" customFormat="1" x14ac:dyDescent="0.25">
      <c r="A177" s="19">
        <v>44902</v>
      </c>
      <c r="B177" s="16" t="s">
        <v>110</v>
      </c>
      <c r="C177" s="25" t="s">
        <v>216</v>
      </c>
      <c r="D177" s="16" t="s">
        <v>53</v>
      </c>
      <c r="E177" s="17">
        <v>2664</v>
      </c>
      <c r="F177" s="22" t="s">
        <v>102</v>
      </c>
      <c r="G177" s="2"/>
      <c r="H177" s="23">
        <f t="shared" si="48"/>
        <v>6.931490273637257</v>
      </c>
      <c r="I177" s="23">
        <f t="shared" si="49"/>
        <v>13.432892950658676</v>
      </c>
      <c r="J177" s="9" t="b">
        <f t="shared" si="50"/>
        <v>0</v>
      </c>
      <c r="K177" s="2"/>
      <c r="M177" s="2"/>
      <c r="N177" s="2"/>
      <c r="O177" s="2"/>
      <c r="P177" s="2">
        <f t="shared" si="12"/>
        <v>0.4</v>
      </c>
      <c r="Q177" s="2">
        <f t="shared" si="51"/>
        <v>1.2000000000000001E-3</v>
      </c>
      <c r="R177" s="10">
        <v>3.4061343204653481E-4</v>
      </c>
      <c r="S177" s="10">
        <v>6.600923595953673E-4</v>
      </c>
      <c r="T177" s="6"/>
    </row>
    <row r="178" spans="1:20" s="7" customFormat="1" x14ac:dyDescent="0.25">
      <c r="A178" s="13">
        <v>44902</v>
      </c>
      <c r="B178" s="14" t="s">
        <v>110</v>
      </c>
      <c r="C178" s="25" t="s">
        <v>217</v>
      </c>
      <c r="D178" s="14" t="s">
        <v>111</v>
      </c>
      <c r="E178" s="4" t="s">
        <v>121</v>
      </c>
      <c r="F178" s="18" t="s">
        <v>127</v>
      </c>
      <c r="G178" s="2"/>
      <c r="H178" s="23">
        <f t="shared" si="48"/>
        <v>-1.5582670262733702</v>
      </c>
      <c r="I178" s="23">
        <f t="shared" si="49"/>
        <v>0.217347787915842</v>
      </c>
      <c r="J178" s="9" t="b">
        <f t="shared" si="50"/>
        <v>0</v>
      </c>
      <c r="K178" s="2"/>
      <c r="M178" s="2"/>
      <c r="N178" s="2"/>
      <c r="O178" s="2"/>
      <c r="P178" s="2">
        <f t="shared" si="12"/>
        <v>0.4</v>
      </c>
      <c r="Q178" s="2">
        <f t="shared" si="51"/>
        <v>1.2000000000000001E-3</v>
      </c>
      <c r="R178" s="10">
        <v>-7.6573241671073412E-5</v>
      </c>
      <c r="S178" s="10">
        <v>1.0680470298184475E-5</v>
      </c>
      <c r="T178" s="6"/>
    </row>
    <row r="179" spans="1:20" s="7" customFormat="1" x14ac:dyDescent="0.25">
      <c r="A179" s="13">
        <v>44902</v>
      </c>
      <c r="B179" s="14" t="s">
        <v>110</v>
      </c>
      <c r="C179" s="25" t="s">
        <v>218</v>
      </c>
      <c r="D179" s="14" t="s">
        <v>53</v>
      </c>
      <c r="E179" s="4" t="s">
        <v>122</v>
      </c>
      <c r="F179" s="18" t="s">
        <v>103</v>
      </c>
      <c r="G179" s="2"/>
      <c r="H179" s="23">
        <f t="shared" si="48"/>
        <v>1.7745734297822966</v>
      </c>
      <c r="I179" s="23">
        <f t="shared" si="49"/>
        <v>5.9733665848480964E-2</v>
      </c>
      <c r="J179" s="9" t="b">
        <f t="shared" si="50"/>
        <v>1</v>
      </c>
      <c r="K179" s="2"/>
      <c r="M179" s="2"/>
      <c r="N179" s="2"/>
      <c r="O179" s="2"/>
      <c r="P179" s="2">
        <f t="shared" si="12"/>
        <v>0.4</v>
      </c>
      <c r="Q179" s="2">
        <f t="shared" si="51"/>
        <v>1.2000000000000001E-3</v>
      </c>
      <c r="R179" s="10">
        <v>8.7202538339502055E-5</v>
      </c>
      <c r="S179" s="10">
        <v>2.9353123397943543E-6</v>
      </c>
      <c r="T179" s="6"/>
    </row>
    <row r="180" spans="1:20" s="7" customFormat="1" x14ac:dyDescent="0.25">
      <c r="A180" s="13">
        <v>44902</v>
      </c>
      <c r="B180" s="14" t="s">
        <v>110</v>
      </c>
      <c r="C180" s="25" t="s">
        <v>219</v>
      </c>
      <c r="D180" s="14" t="s">
        <v>53</v>
      </c>
      <c r="E180" s="4" t="s">
        <v>123</v>
      </c>
      <c r="F180" s="18" t="s">
        <v>105</v>
      </c>
      <c r="G180" s="2"/>
      <c r="H180" s="23">
        <f t="shared" si="48"/>
        <v>-0.41270400868497092</v>
      </c>
      <c r="I180" s="23">
        <f t="shared" si="49"/>
        <v>5.5956664749621868E-2</v>
      </c>
      <c r="J180" s="9" t="b">
        <f t="shared" si="50"/>
        <v>0</v>
      </c>
      <c r="K180" s="2"/>
      <c r="M180" s="2"/>
      <c r="N180" s="2"/>
      <c r="O180" s="2"/>
      <c r="P180" s="2">
        <f t="shared" si="12"/>
        <v>0.4</v>
      </c>
      <c r="Q180" s="2">
        <f t="shared" si="51"/>
        <v>1.2000000000000001E-3</v>
      </c>
      <c r="R180" s="10">
        <v>-2.028027498677947E-5</v>
      </c>
      <c r="S180" s="10">
        <v>2.7497105057964185E-6</v>
      </c>
      <c r="T180" s="6"/>
    </row>
    <row r="181" spans="1:20" s="7" customFormat="1" x14ac:dyDescent="0.25">
      <c r="A181" s="13">
        <v>44902</v>
      </c>
      <c r="B181" s="14" t="s">
        <v>110</v>
      </c>
      <c r="C181" s="25" t="s">
        <v>220</v>
      </c>
      <c r="D181" s="14" t="s">
        <v>111</v>
      </c>
      <c r="E181" s="4" t="s">
        <v>124</v>
      </c>
      <c r="F181" s="18" t="s">
        <v>127</v>
      </c>
      <c r="G181" s="2"/>
      <c r="H181" s="23">
        <f t="shared" si="48"/>
        <v>-2.4670767663892996</v>
      </c>
      <c r="I181" s="23">
        <f t="shared" si="49"/>
        <v>8.9608275443357727E-2</v>
      </c>
      <c r="J181" s="9" t="b">
        <f t="shared" si="50"/>
        <v>0</v>
      </c>
      <c r="K181" s="2"/>
      <c r="M181" s="2"/>
      <c r="N181" s="2"/>
      <c r="O181" s="2"/>
      <c r="P181" s="2">
        <f t="shared" si="12"/>
        <v>0.4</v>
      </c>
      <c r="Q181" s="2">
        <f t="shared" si="51"/>
        <v>1.2000000000000001E-3</v>
      </c>
      <c r="R181" s="10">
        <v>-1.2123215230037017E-4</v>
      </c>
      <c r="S181" s="10">
        <v>4.403350655286599E-6</v>
      </c>
      <c r="T181" s="6"/>
    </row>
    <row r="182" spans="1:20" s="7" customFormat="1" x14ac:dyDescent="0.25">
      <c r="A182" s="13">
        <v>44902</v>
      </c>
      <c r="B182" s="14" t="s">
        <v>110</v>
      </c>
      <c r="C182" s="25" t="s">
        <v>221</v>
      </c>
      <c r="D182" s="14" t="s">
        <v>53</v>
      </c>
      <c r="E182" s="4">
        <v>2606</v>
      </c>
      <c r="F182" s="18" t="s">
        <v>101</v>
      </c>
      <c r="G182" s="2"/>
      <c r="H182" s="23">
        <f t="shared" si="48"/>
        <v>2.4062742201293217</v>
      </c>
      <c r="I182" s="23">
        <f t="shared" si="49"/>
        <v>5.114890281080342E-2</v>
      </c>
      <c r="J182" s="9" t="b">
        <f t="shared" si="50"/>
        <v>1</v>
      </c>
      <c r="K182" s="2"/>
      <c r="M182" s="2"/>
      <c r="N182" s="2"/>
      <c r="O182" s="2"/>
      <c r="P182" s="2">
        <f t="shared" si="12"/>
        <v>0.4</v>
      </c>
      <c r="Q182" s="2">
        <f t="shared" si="51"/>
        <v>1.2000000000000001E-3</v>
      </c>
      <c r="R182" s="10">
        <v>1.182443151771549E-4</v>
      </c>
      <c r="S182" s="10">
        <v>2.5134570841228803E-6</v>
      </c>
      <c r="T182" s="6"/>
    </row>
    <row r="183" spans="1:20" s="7" customFormat="1" x14ac:dyDescent="0.25">
      <c r="A183" s="13">
        <v>44902</v>
      </c>
      <c r="B183" s="14" t="s">
        <v>110</v>
      </c>
      <c r="C183" s="25" t="s">
        <v>222</v>
      </c>
      <c r="D183" s="14" t="s">
        <v>53</v>
      </c>
      <c r="E183" s="4" t="s">
        <v>125</v>
      </c>
      <c r="F183" s="18" t="s">
        <v>103</v>
      </c>
      <c r="G183" s="2"/>
      <c r="H183" s="23">
        <f t="shared" si="48"/>
        <v>0.27764702539956587</v>
      </c>
      <c r="I183" s="23">
        <f t="shared" si="49"/>
        <v>7.3932161142451547E-2</v>
      </c>
      <c r="J183" s="9" t="b">
        <f t="shared" si="50"/>
        <v>1</v>
      </c>
      <c r="K183" s="2"/>
      <c r="M183" s="2"/>
      <c r="N183" s="2"/>
      <c r="O183" s="2"/>
      <c r="P183" s="2">
        <f t="shared" si="12"/>
        <v>0.4</v>
      </c>
      <c r="Q183" s="2">
        <f t="shared" si="51"/>
        <v>1.2000000000000001E-3</v>
      </c>
      <c r="R183" s="10">
        <v>1.3643574828134668E-5</v>
      </c>
      <c r="S183" s="10">
        <v>3.6330263985400695E-6</v>
      </c>
      <c r="T183" s="6"/>
    </row>
    <row r="184" spans="1:20" s="7" customFormat="1" x14ac:dyDescent="0.25">
      <c r="A184" s="13">
        <v>44902</v>
      </c>
      <c r="B184" s="14" t="s">
        <v>110</v>
      </c>
      <c r="C184" s="25" t="s">
        <v>223</v>
      </c>
      <c r="D184" s="14" t="s">
        <v>111</v>
      </c>
      <c r="E184" s="4" t="s">
        <v>126</v>
      </c>
      <c r="F184" s="18" t="s">
        <v>127</v>
      </c>
      <c r="G184" s="2"/>
      <c r="H184" s="23">
        <f t="shared" si="48"/>
        <v>-0.99221146286190964</v>
      </c>
      <c r="I184" s="23">
        <f t="shared" si="49"/>
        <v>5.1317861367038156E-2</v>
      </c>
      <c r="J184" s="9" t="b">
        <f t="shared" si="50"/>
        <v>0</v>
      </c>
      <c r="K184" s="2"/>
      <c r="M184" s="2"/>
      <c r="N184" s="2"/>
      <c r="O184" s="2"/>
      <c r="P184" s="2">
        <f t="shared" si="12"/>
        <v>0.4</v>
      </c>
      <c r="Q184" s="2">
        <f t="shared" si="51"/>
        <v>1.2000000000000001E-3</v>
      </c>
      <c r="R184" s="10">
        <v>-4.8757271285034239E-5</v>
      </c>
      <c r="S184" s="10">
        <v>2.5217597075762549E-6</v>
      </c>
      <c r="T184" s="6"/>
    </row>
    <row r="185" spans="1:20" s="7" customFormat="1" x14ac:dyDescent="0.25">
      <c r="A185" s="28">
        <v>44902</v>
      </c>
      <c r="B185" s="14" t="s">
        <v>108</v>
      </c>
      <c r="C185" s="25" t="s">
        <v>200</v>
      </c>
      <c r="D185" s="25" t="s">
        <v>53</v>
      </c>
      <c r="E185" s="24" t="s">
        <v>26</v>
      </c>
      <c r="F185" s="26" t="s">
        <v>9</v>
      </c>
      <c r="G185" s="2"/>
      <c r="H185" s="23">
        <f t="shared" ref="H185:H208" si="52">((((R185/13650)/0.3)*0.0001)/Q185)*1000000000</f>
        <v>16.162177716910659</v>
      </c>
      <c r="I185" s="23">
        <f t="shared" ref="I185:I208" si="53">((((S185/13650)/0.3)*0.0001)/Q185)*1000000000</f>
        <v>0.30748746812105271</v>
      </c>
      <c r="J185" s="9" t="b">
        <f t="shared" ref="J185:J208" si="54">H185&gt;(3*I185)</f>
        <v>1</v>
      </c>
      <c r="K185" s="2"/>
      <c r="M185" s="2"/>
      <c r="N185" s="2"/>
      <c r="O185" s="2"/>
      <c r="P185" s="2">
        <f t="shared" si="12"/>
        <v>0.4</v>
      </c>
      <c r="Q185" s="2">
        <f t="shared" ref="Q185:Q208" si="55">P185*0.003</f>
        <v>1.2000000000000001E-3</v>
      </c>
      <c r="R185" s="10">
        <v>7.9420941300898979E-4</v>
      </c>
      <c r="S185" s="10">
        <v>1.5109934183468531E-5</v>
      </c>
      <c r="T185" s="6"/>
    </row>
    <row r="186" spans="1:20" s="7" customFormat="1" x14ac:dyDescent="0.25">
      <c r="A186" s="28">
        <v>44902</v>
      </c>
      <c r="B186" s="14" t="s">
        <v>108</v>
      </c>
      <c r="C186" s="25" t="s">
        <v>201</v>
      </c>
      <c r="D186" s="25" t="s">
        <v>53</v>
      </c>
      <c r="E186" s="24" t="s">
        <v>131</v>
      </c>
      <c r="F186" s="26" t="s">
        <v>9</v>
      </c>
      <c r="G186" s="2"/>
      <c r="H186" s="23">
        <f t="shared" si="52"/>
        <v>11.749419470202128</v>
      </c>
      <c r="I186" s="23">
        <f t="shared" si="53"/>
        <v>0.33392214437117579</v>
      </c>
      <c r="J186" s="9" t="b">
        <f t="shared" si="54"/>
        <v>1</v>
      </c>
      <c r="K186" s="2"/>
      <c r="M186" s="2"/>
      <c r="N186" s="2"/>
      <c r="O186" s="2"/>
      <c r="P186" s="2">
        <f t="shared" si="12"/>
        <v>0.4</v>
      </c>
      <c r="Q186" s="2">
        <f t="shared" si="55"/>
        <v>1.2000000000000001E-3</v>
      </c>
      <c r="R186" s="10">
        <v>5.7736647276573254E-4</v>
      </c>
      <c r="S186" s="10">
        <v>1.6408934174399579E-5</v>
      </c>
      <c r="T186" s="6"/>
    </row>
    <row r="187" spans="1:20" s="7" customFormat="1" x14ac:dyDescent="0.25">
      <c r="A187" s="28">
        <v>44902</v>
      </c>
      <c r="B187" s="14" t="s">
        <v>108</v>
      </c>
      <c r="C187" s="25" t="s">
        <v>202</v>
      </c>
      <c r="D187" s="14" t="s">
        <v>132</v>
      </c>
      <c r="E187" s="4" t="s">
        <v>133</v>
      </c>
      <c r="F187" s="18" t="s">
        <v>147</v>
      </c>
      <c r="G187" s="2"/>
      <c r="H187" s="23">
        <f t="shared" si="52"/>
        <v>-9.8467840403326248E-2</v>
      </c>
      <c r="I187" s="23">
        <f t="shared" si="53"/>
        <v>0.11453858335819792</v>
      </c>
      <c r="J187" s="9" t="b">
        <f t="shared" si="54"/>
        <v>0</v>
      </c>
      <c r="K187" s="2"/>
      <c r="M187" s="2"/>
      <c r="N187" s="2"/>
      <c r="O187" s="2"/>
      <c r="P187" s="2">
        <f t="shared" si="12"/>
        <v>0.4</v>
      </c>
      <c r="Q187" s="2">
        <f t="shared" si="55"/>
        <v>1.2000000000000001E-3</v>
      </c>
      <c r="R187" s="10">
        <v>-4.8387096774194518E-6</v>
      </c>
      <c r="S187" s="10">
        <v>5.6284259862218458E-6</v>
      </c>
      <c r="T187" s="6"/>
    </row>
    <row r="188" spans="1:20" s="7" customFormat="1" x14ac:dyDescent="0.25">
      <c r="A188" s="28">
        <v>44902</v>
      </c>
      <c r="B188" s="14" t="s">
        <v>108</v>
      </c>
      <c r="C188" s="25" t="s">
        <v>203</v>
      </c>
      <c r="D188" s="14" t="s">
        <v>111</v>
      </c>
      <c r="E188" s="4" t="s">
        <v>134</v>
      </c>
      <c r="F188" s="18" t="s">
        <v>148</v>
      </c>
      <c r="G188" s="2"/>
      <c r="H188" s="23">
        <f t="shared" si="52"/>
        <v>-1.1019788915082396</v>
      </c>
      <c r="I188" s="23">
        <f t="shared" si="53"/>
        <v>6.3850531387157433E-2</v>
      </c>
      <c r="J188" s="9" t="b">
        <f t="shared" si="54"/>
        <v>0</v>
      </c>
      <c r="K188" s="2"/>
      <c r="M188" s="2"/>
      <c r="N188" s="2"/>
      <c r="O188" s="2"/>
      <c r="P188" s="2">
        <f t="shared" si="12"/>
        <v>0.4</v>
      </c>
      <c r="Q188" s="2">
        <f t="shared" si="55"/>
        <v>1.2000000000000001E-3</v>
      </c>
      <c r="R188" s="10">
        <v>-5.4151242728714898E-5</v>
      </c>
      <c r="S188" s="10">
        <v>3.1376151123649166E-6</v>
      </c>
      <c r="T188" s="6"/>
    </row>
    <row r="189" spans="1:20" s="7" customFormat="1" x14ac:dyDescent="0.25">
      <c r="A189" s="28">
        <v>44902</v>
      </c>
      <c r="B189" s="14" t="s">
        <v>108</v>
      </c>
      <c r="C189" s="25" t="s">
        <v>204</v>
      </c>
      <c r="D189" s="14" t="s">
        <v>132</v>
      </c>
      <c r="E189" s="4" t="s">
        <v>135</v>
      </c>
      <c r="F189" s="18" t="s">
        <v>147</v>
      </c>
      <c r="G189" s="2"/>
      <c r="H189" s="23">
        <f t="shared" si="52"/>
        <v>4.5467390787327249</v>
      </c>
      <c r="I189" s="23">
        <f t="shared" si="53"/>
        <v>0.14934311886561749</v>
      </c>
      <c r="J189" s="9" t="b">
        <f t="shared" si="54"/>
        <v>1</v>
      </c>
      <c r="K189" s="2"/>
      <c r="M189" s="2"/>
      <c r="N189" s="2"/>
      <c r="O189" s="2"/>
      <c r="P189" s="2">
        <f t="shared" si="12"/>
        <v>0.4</v>
      </c>
      <c r="Q189" s="2">
        <f t="shared" si="55"/>
        <v>1.2000000000000001E-3</v>
      </c>
      <c r="R189" s="10">
        <v>2.2342675832892609E-4</v>
      </c>
      <c r="S189" s="10">
        <v>7.3387208610564436E-6</v>
      </c>
      <c r="T189" s="6"/>
    </row>
    <row r="190" spans="1:20" s="7" customFormat="1" x14ac:dyDescent="0.25">
      <c r="A190" s="28">
        <v>44902</v>
      </c>
      <c r="B190" s="14" t="s">
        <v>108</v>
      </c>
      <c r="C190" s="25" t="s">
        <v>205</v>
      </c>
      <c r="D190" s="14" t="s">
        <v>111</v>
      </c>
      <c r="E190" s="4" t="s">
        <v>136</v>
      </c>
      <c r="F190" s="18" t="s">
        <v>148</v>
      </c>
      <c r="G190" s="2"/>
      <c r="H190" s="23">
        <f t="shared" si="52"/>
        <v>2.1592975056750507</v>
      </c>
      <c r="I190" s="23">
        <f t="shared" si="53"/>
        <v>8.0284344940113564E-2</v>
      </c>
      <c r="J190" s="9" t="b">
        <f t="shared" si="54"/>
        <v>1</v>
      </c>
      <c r="K190" s="2"/>
      <c r="M190" s="2"/>
      <c r="N190" s="2"/>
      <c r="O190" s="2"/>
      <c r="P190" s="2">
        <f t="shared" si="12"/>
        <v>0.4</v>
      </c>
      <c r="Q190" s="2">
        <f t="shared" si="55"/>
        <v>1.2000000000000001E-3</v>
      </c>
      <c r="R190" s="10">
        <v>1.0610787942887199E-4</v>
      </c>
      <c r="S190" s="10">
        <v>3.9451727103571805E-6</v>
      </c>
      <c r="T190" s="6"/>
    </row>
    <row r="191" spans="1:20" s="7" customFormat="1" x14ac:dyDescent="0.25">
      <c r="A191" s="19">
        <v>44902</v>
      </c>
      <c r="B191" s="16" t="s">
        <v>108</v>
      </c>
      <c r="C191" s="25" t="s">
        <v>206</v>
      </c>
      <c r="D191" s="16" t="s">
        <v>132</v>
      </c>
      <c r="E191" s="17">
        <v>923</v>
      </c>
      <c r="F191" s="22" t="s">
        <v>102</v>
      </c>
      <c r="G191" s="2"/>
      <c r="H191" s="23">
        <f t="shared" si="52"/>
        <v>2.6085906572421487</v>
      </c>
      <c r="I191" s="23">
        <f t="shared" si="53"/>
        <v>5.3243549205691028E-2</v>
      </c>
      <c r="J191" s="9" t="b">
        <f t="shared" si="54"/>
        <v>1</v>
      </c>
      <c r="K191" s="2"/>
      <c r="M191" s="2"/>
      <c r="N191" s="2"/>
      <c r="O191" s="2"/>
      <c r="P191" s="2">
        <f t="shared" si="12"/>
        <v>0.4</v>
      </c>
      <c r="Q191" s="2">
        <f t="shared" si="55"/>
        <v>1.2000000000000001E-3</v>
      </c>
      <c r="R191" s="10">
        <v>1.2818614489687921E-4</v>
      </c>
      <c r="S191" s="10">
        <v>2.6163880079676575E-6</v>
      </c>
      <c r="T191" s="6"/>
    </row>
    <row r="192" spans="1:20" s="7" customFormat="1" x14ac:dyDescent="0.25">
      <c r="A192" s="28">
        <v>44902</v>
      </c>
      <c r="B192" s="14" t="s">
        <v>108</v>
      </c>
      <c r="C192" s="25" t="s">
        <v>207</v>
      </c>
      <c r="D192" s="14" t="s">
        <v>137</v>
      </c>
      <c r="E192" s="4">
        <v>1021</v>
      </c>
      <c r="F192" s="18" t="s">
        <v>102</v>
      </c>
      <c r="G192" s="2"/>
      <c r="H192" s="23">
        <f t="shared" si="52"/>
        <v>-1.10628349655321</v>
      </c>
      <c r="I192" s="23">
        <f t="shared" si="53"/>
        <v>7.0010978911677235E-2</v>
      </c>
      <c r="J192" s="9" t="b">
        <f t="shared" si="54"/>
        <v>0</v>
      </c>
      <c r="K192" s="2"/>
      <c r="M192" s="2"/>
      <c r="N192" s="2"/>
      <c r="O192" s="2"/>
      <c r="P192" s="2">
        <f t="shared" si="12"/>
        <v>0.4</v>
      </c>
      <c r="Q192" s="2">
        <f t="shared" si="55"/>
        <v>1.2000000000000001E-3</v>
      </c>
      <c r="R192" s="10">
        <v>-5.4362771020624752E-5</v>
      </c>
      <c r="S192" s="10">
        <v>3.4403395037198198E-6</v>
      </c>
      <c r="T192" s="6"/>
    </row>
    <row r="193" spans="1:20" s="7" customFormat="1" x14ac:dyDescent="0.25">
      <c r="A193" s="28">
        <v>44902</v>
      </c>
      <c r="B193" s="14" t="s">
        <v>108</v>
      </c>
      <c r="C193" s="25" t="s">
        <v>208</v>
      </c>
      <c r="D193" s="14" t="s">
        <v>111</v>
      </c>
      <c r="E193" s="4" t="s">
        <v>138</v>
      </c>
      <c r="F193" s="18" t="s">
        <v>148</v>
      </c>
      <c r="G193" s="2"/>
      <c r="H193" s="23">
        <f t="shared" si="52"/>
        <v>-0.35459184057811755</v>
      </c>
      <c r="I193" s="23">
        <f t="shared" si="53"/>
        <v>5.9396013638331066E-2</v>
      </c>
      <c r="J193" s="9" t="b">
        <f t="shared" si="54"/>
        <v>0</v>
      </c>
      <c r="K193" s="2"/>
      <c r="M193" s="2"/>
      <c r="N193" s="2"/>
      <c r="O193" s="2"/>
      <c r="P193" s="2">
        <f t="shared" si="12"/>
        <v>0.4</v>
      </c>
      <c r="Q193" s="2">
        <f t="shared" si="55"/>
        <v>1.2000000000000001E-3</v>
      </c>
      <c r="R193" s="10">
        <v>-1.7424643046008699E-5</v>
      </c>
      <c r="S193" s="10">
        <v>2.9187201101875886E-6</v>
      </c>
      <c r="T193" s="6"/>
    </row>
    <row r="194" spans="1:20" s="7" customFormat="1" x14ac:dyDescent="0.25">
      <c r="A194" s="28">
        <v>44902</v>
      </c>
      <c r="B194" s="14" t="s">
        <v>108</v>
      </c>
      <c r="C194" s="25" t="s">
        <v>209</v>
      </c>
      <c r="D194" s="14" t="s">
        <v>137</v>
      </c>
      <c r="E194" s="4">
        <v>1525</v>
      </c>
      <c r="F194" s="18" t="s">
        <v>150</v>
      </c>
      <c r="G194" s="2"/>
      <c r="H194" s="23">
        <f t="shared" si="52"/>
        <v>1.2112082445239489</v>
      </c>
      <c r="I194" s="23">
        <f t="shared" si="53"/>
        <v>5.331920927666943E-2</v>
      </c>
      <c r="J194" s="9" t="b">
        <f t="shared" si="54"/>
        <v>1</v>
      </c>
      <c r="K194" s="2"/>
      <c r="M194" s="2"/>
      <c r="N194" s="2"/>
      <c r="O194" s="2"/>
      <c r="P194" s="2">
        <f t="shared" si="12"/>
        <v>0.4</v>
      </c>
      <c r="Q194" s="2">
        <f t="shared" si="55"/>
        <v>1.2000000000000001E-3</v>
      </c>
      <c r="R194" s="10">
        <v>5.9518773135906853E-5</v>
      </c>
      <c r="S194" s="10">
        <v>2.6201059438555357E-6</v>
      </c>
      <c r="T194" s="6"/>
    </row>
    <row r="195" spans="1:20" s="7" customFormat="1" x14ac:dyDescent="0.25">
      <c r="A195" s="28">
        <v>44902</v>
      </c>
      <c r="B195" s="14" t="s">
        <v>108</v>
      </c>
      <c r="C195" s="25" t="s">
        <v>210</v>
      </c>
      <c r="D195" s="14" t="s">
        <v>137</v>
      </c>
      <c r="E195" s="4">
        <v>2226</v>
      </c>
      <c r="F195" s="18" t="s">
        <v>102</v>
      </c>
      <c r="G195" s="2"/>
      <c r="H195" s="23">
        <f t="shared" si="52"/>
        <v>-0.8625352358826619</v>
      </c>
      <c r="I195" s="23">
        <f t="shared" si="53"/>
        <v>9.3923101169043177E-2</v>
      </c>
      <c r="J195" s="9" t="b">
        <f t="shared" si="54"/>
        <v>0</v>
      </c>
      <c r="K195" s="2"/>
      <c r="M195" s="2"/>
      <c r="N195" s="2"/>
      <c r="O195" s="2"/>
      <c r="P195" s="2">
        <f t="shared" si="12"/>
        <v>0.4</v>
      </c>
      <c r="Q195" s="2">
        <f t="shared" si="55"/>
        <v>1.2000000000000001E-3</v>
      </c>
      <c r="R195" s="10">
        <v>-4.2384981491274003E-5</v>
      </c>
      <c r="S195" s="10">
        <v>4.6153811914467819E-6</v>
      </c>
      <c r="T195" s="6"/>
    </row>
    <row r="196" spans="1:20" s="7" customFormat="1" x14ac:dyDescent="0.25">
      <c r="A196" s="28">
        <v>44902</v>
      </c>
      <c r="B196" s="14" t="s">
        <v>108</v>
      </c>
      <c r="C196" s="25" t="s">
        <v>211</v>
      </c>
      <c r="D196" s="14" t="s">
        <v>111</v>
      </c>
      <c r="E196" s="4" t="s">
        <v>143</v>
      </c>
      <c r="F196" s="18" t="s">
        <v>148</v>
      </c>
      <c r="G196" s="2"/>
      <c r="H196" s="23">
        <f t="shared" si="52"/>
        <v>-1.5405105304629223</v>
      </c>
      <c r="I196" s="23">
        <f t="shared" si="53"/>
        <v>6.8525638525418334E-2</v>
      </c>
      <c r="J196" s="9" t="b">
        <f t="shared" si="54"/>
        <v>0</v>
      </c>
      <c r="K196" s="2"/>
      <c r="M196" s="2"/>
      <c r="N196" s="2"/>
      <c r="O196" s="2"/>
      <c r="P196" s="2">
        <f t="shared" si="12"/>
        <v>0.4</v>
      </c>
      <c r="Q196" s="2">
        <f t="shared" si="55"/>
        <v>1.2000000000000001E-3</v>
      </c>
      <c r="R196" s="10">
        <v>-7.5700687466947989E-5</v>
      </c>
      <c r="S196" s="10">
        <v>3.3673498771390569E-6</v>
      </c>
      <c r="T196" s="6"/>
    </row>
    <row r="197" spans="1:20" s="7" customFormat="1" x14ac:dyDescent="0.25">
      <c r="A197" s="19">
        <v>44902</v>
      </c>
      <c r="B197" s="16" t="s">
        <v>108</v>
      </c>
      <c r="C197" s="25" t="s">
        <v>212</v>
      </c>
      <c r="D197" s="16" t="s">
        <v>132</v>
      </c>
      <c r="E197" s="17">
        <v>920</v>
      </c>
      <c r="F197" s="22" t="s">
        <v>102</v>
      </c>
      <c r="G197" s="2"/>
      <c r="H197" s="23">
        <f t="shared" si="52"/>
        <v>2.6311898337281896</v>
      </c>
      <c r="I197" s="23">
        <f t="shared" si="53"/>
        <v>0.10758183324425277</v>
      </c>
      <c r="J197" s="9" t="b">
        <f t="shared" si="54"/>
        <v>1</v>
      </c>
      <c r="K197" s="2"/>
      <c r="M197" s="2"/>
      <c r="N197" s="2"/>
      <c r="O197" s="2"/>
      <c r="P197" s="2">
        <f t="shared" si="12"/>
        <v>0.4</v>
      </c>
      <c r="Q197" s="2">
        <f t="shared" si="55"/>
        <v>1.2000000000000001E-3</v>
      </c>
      <c r="R197" s="10">
        <v>1.2929666842940323E-4</v>
      </c>
      <c r="S197" s="10">
        <v>5.2865712856225813E-6</v>
      </c>
      <c r="T197" s="6"/>
    </row>
    <row r="198" spans="1:20" s="7" customFormat="1" x14ac:dyDescent="0.25">
      <c r="A198" s="28">
        <v>44902</v>
      </c>
      <c r="B198" s="14" t="s">
        <v>108</v>
      </c>
      <c r="C198" s="25" t="s">
        <v>213</v>
      </c>
      <c r="D198" s="14" t="s">
        <v>137</v>
      </c>
      <c r="E198" s="4">
        <v>1699</v>
      </c>
      <c r="F198" s="18" t="s">
        <v>102</v>
      </c>
      <c r="G198" s="2"/>
      <c r="H198" s="23">
        <f t="shared" si="52"/>
        <v>1.8681985895100424</v>
      </c>
      <c r="I198" s="23">
        <f t="shared" si="53"/>
        <v>6.1836691952553105E-2</v>
      </c>
      <c r="J198" s="9" t="b">
        <f t="shared" si="54"/>
        <v>1</v>
      </c>
      <c r="K198" s="2"/>
      <c r="M198" s="2"/>
      <c r="N198" s="2"/>
      <c r="O198" s="2"/>
      <c r="P198" s="2">
        <f t="shared" si="12"/>
        <v>0.4</v>
      </c>
      <c r="Q198" s="2">
        <f t="shared" si="55"/>
        <v>1.2000000000000001E-3</v>
      </c>
      <c r="R198" s="10">
        <v>9.1803278688523473E-5</v>
      </c>
      <c r="S198" s="10">
        <v>3.0386550425484598E-6</v>
      </c>
      <c r="T198" s="6"/>
    </row>
    <row r="199" spans="1:20" s="7" customFormat="1" x14ac:dyDescent="0.25">
      <c r="A199" s="28">
        <v>44902</v>
      </c>
      <c r="B199" s="14" t="s">
        <v>108</v>
      </c>
      <c r="C199" s="25" t="s">
        <v>214</v>
      </c>
      <c r="D199" s="14" t="s">
        <v>111</v>
      </c>
      <c r="E199" s="4" t="s">
        <v>144</v>
      </c>
      <c r="F199" s="18" t="s">
        <v>148</v>
      </c>
      <c r="G199" s="2"/>
      <c r="H199" s="23">
        <f t="shared" si="52"/>
        <v>-2.3024256234198019</v>
      </c>
      <c r="I199" s="23">
        <f t="shared" si="53"/>
        <v>5.1684464546791313E-2</v>
      </c>
      <c r="J199" s="9" t="b">
        <f t="shared" si="54"/>
        <v>0</v>
      </c>
      <c r="K199" s="2"/>
      <c r="M199" s="2"/>
      <c r="N199" s="2"/>
      <c r="O199" s="2"/>
      <c r="P199" s="2">
        <f t="shared" si="12"/>
        <v>0.4</v>
      </c>
      <c r="Q199" s="2">
        <f t="shared" si="55"/>
        <v>1.2000000000000001E-3</v>
      </c>
      <c r="R199" s="10">
        <v>-1.1314119513484904E-4</v>
      </c>
      <c r="S199" s="10">
        <v>2.5397745878293254E-6</v>
      </c>
      <c r="T199" s="6"/>
    </row>
    <row r="200" spans="1:20" s="7" customFormat="1" x14ac:dyDescent="0.25">
      <c r="A200" s="19">
        <v>44902</v>
      </c>
      <c r="B200" s="16" t="s">
        <v>108</v>
      </c>
      <c r="C200" s="25" t="s">
        <v>215</v>
      </c>
      <c r="D200" s="16" t="s">
        <v>132</v>
      </c>
      <c r="E200" s="17">
        <v>921</v>
      </c>
      <c r="F200" s="22" t="s">
        <v>102</v>
      </c>
      <c r="G200" s="2"/>
      <c r="H200" s="23">
        <f t="shared" si="52"/>
        <v>2.7119011783210851</v>
      </c>
      <c r="I200" s="23">
        <f t="shared" si="53"/>
        <v>9.3357889374155734E-2</v>
      </c>
      <c r="J200" s="9" t="b">
        <f t="shared" si="54"/>
        <v>1</v>
      </c>
      <c r="K200" s="2"/>
      <c r="M200" s="2"/>
      <c r="N200" s="2"/>
      <c r="O200" s="2"/>
      <c r="P200" s="2">
        <f t="shared" si="12"/>
        <v>0.4</v>
      </c>
      <c r="Q200" s="2">
        <f t="shared" si="55"/>
        <v>1.2000000000000001E-3</v>
      </c>
      <c r="R200" s="10">
        <v>1.3326282390269814E-4</v>
      </c>
      <c r="S200" s="10">
        <v>4.5876066838460128E-6</v>
      </c>
      <c r="T200" s="6"/>
    </row>
    <row r="201" spans="1:20" s="7" customFormat="1" x14ac:dyDescent="0.25">
      <c r="A201" s="28">
        <v>44902</v>
      </c>
      <c r="B201" s="14" t="s">
        <v>108</v>
      </c>
      <c r="C201" s="25" t="s">
        <v>216</v>
      </c>
      <c r="D201" s="14" t="s">
        <v>137</v>
      </c>
      <c r="E201" s="4">
        <v>1700</v>
      </c>
      <c r="F201" s="18" t="s">
        <v>102</v>
      </c>
      <c r="G201" s="2"/>
      <c r="H201" s="23">
        <f t="shared" si="52"/>
        <v>2.2071862368002053</v>
      </c>
      <c r="I201" s="23">
        <f t="shared" si="53"/>
        <v>5.6159970796824707E-2</v>
      </c>
      <c r="J201" s="9" t="b">
        <f t="shared" si="54"/>
        <v>1</v>
      </c>
      <c r="K201" s="2"/>
      <c r="M201" s="2"/>
      <c r="N201" s="2"/>
      <c r="O201" s="2"/>
      <c r="P201" s="2">
        <f t="shared" si="12"/>
        <v>0.4</v>
      </c>
      <c r="Q201" s="2">
        <f t="shared" si="55"/>
        <v>1.2000000000000001E-3</v>
      </c>
      <c r="R201" s="10">
        <v>1.0846113167636209E-4</v>
      </c>
      <c r="S201" s="10">
        <v>2.7597009649559662E-6</v>
      </c>
      <c r="T201" s="6"/>
    </row>
    <row r="202" spans="1:20" s="7" customFormat="1" x14ac:dyDescent="0.25">
      <c r="A202" s="19">
        <v>44902</v>
      </c>
      <c r="B202" s="16" t="s">
        <v>108</v>
      </c>
      <c r="C202" s="25" t="s">
        <v>217</v>
      </c>
      <c r="D202" s="16" t="s">
        <v>111</v>
      </c>
      <c r="E202" s="17" t="s">
        <v>145</v>
      </c>
      <c r="F202" s="22" t="s">
        <v>9</v>
      </c>
      <c r="G202" s="2"/>
      <c r="H202" s="23">
        <f t="shared" si="52"/>
        <v>9.7558492587577561</v>
      </c>
      <c r="I202" s="23">
        <f t="shared" si="53"/>
        <v>0.34257536806178296</v>
      </c>
      <c r="J202" s="9" t="b">
        <f t="shared" si="54"/>
        <v>1</v>
      </c>
      <c r="K202" s="2"/>
      <c r="M202" s="2"/>
      <c r="N202" s="2"/>
      <c r="O202" s="2"/>
      <c r="P202" s="2">
        <f t="shared" si="12"/>
        <v>0.4</v>
      </c>
      <c r="Q202" s="2">
        <f t="shared" si="55"/>
        <v>1.2000000000000001E-3</v>
      </c>
      <c r="R202" s="10">
        <v>4.7940243257535615E-4</v>
      </c>
      <c r="S202" s="10">
        <v>1.6834153586556015E-5</v>
      </c>
      <c r="T202" s="6"/>
    </row>
    <row r="203" spans="1:20" s="7" customFormat="1" x14ac:dyDescent="0.25">
      <c r="A203" s="28">
        <v>44902</v>
      </c>
      <c r="B203" s="14" t="s">
        <v>108</v>
      </c>
      <c r="C203" s="25" t="s">
        <v>218</v>
      </c>
      <c r="D203" s="14" t="s">
        <v>111</v>
      </c>
      <c r="E203" s="4" t="s">
        <v>139</v>
      </c>
      <c r="F203" s="18" t="s">
        <v>149</v>
      </c>
      <c r="G203" s="2"/>
      <c r="H203" s="23">
        <f t="shared" si="52"/>
        <v>1.4484995976270778</v>
      </c>
      <c r="I203" s="23">
        <f t="shared" si="53"/>
        <v>5.8699462318863499E-2</v>
      </c>
      <c r="J203" s="9" t="b">
        <f t="shared" si="54"/>
        <v>1</v>
      </c>
      <c r="K203" s="2"/>
      <c r="M203" s="2"/>
      <c r="N203" s="2"/>
      <c r="O203" s="2"/>
      <c r="P203" s="2">
        <f t="shared" si="12"/>
        <v>0.4</v>
      </c>
      <c r="Q203" s="2">
        <f t="shared" si="55"/>
        <v>1.2000000000000001E-3</v>
      </c>
      <c r="R203" s="10">
        <v>7.1179270227394596E-5</v>
      </c>
      <c r="S203" s="10">
        <v>2.884491578348952E-6</v>
      </c>
      <c r="T203" s="6"/>
    </row>
    <row r="204" spans="1:20" s="7" customFormat="1" x14ac:dyDescent="0.25">
      <c r="A204" s="28">
        <v>44902</v>
      </c>
      <c r="B204" s="14" t="s">
        <v>108</v>
      </c>
      <c r="C204" s="25" t="s">
        <v>219</v>
      </c>
      <c r="D204" s="14" t="s">
        <v>111</v>
      </c>
      <c r="E204" s="4" t="s">
        <v>141</v>
      </c>
      <c r="F204" s="18" t="s">
        <v>9</v>
      </c>
      <c r="G204" s="2"/>
      <c r="H204" s="23">
        <f t="shared" si="52"/>
        <v>18.337617491504307</v>
      </c>
      <c r="I204" s="23">
        <f t="shared" si="53"/>
        <v>0.57343013949363353</v>
      </c>
      <c r="J204" s="9" t="b">
        <f t="shared" si="54"/>
        <v>1</v>
      </c>
      <c r="K204" s="2"/>
      <c r="M204" s="2"/>
      <c r="N204" s="2"/>
      <c r="O204" s="2"/>
      <c r="P204" s="2">
        <f t="shared" si="12"/>
        <v>0.4</v>
      </c>
      <c r="Q204" s="2">
        <f t="shared" si="55"/>
        <v>1.2000000000000001E-3</v>
      </c>
      <c r="R204" s="10">
        <v>9.0111052353252159E-4</v>
      </c>
      <c r="S204" s="10">
        <v>2.8178357054717149E-5</v>
      </c>
      <c r="T204" s="6"/>
    </row>
    <row r="205" spans="1:20" s="7" customFormat="1" x14ac:dyDescent="0.25">
      <c r="A205" s="28">
        <v>44902</v>
      </c>
      <c r="B205" s="14" t="s">
        <v>108</v>
      </c>
      <c r="C205" s="25" t="s">
        <v>220</v>
      </c>
      <c r="D205" s="14" t="s">
        <v>111</v>
      </c>
      <c r="E205" s="4" t="s">
        <v>146</v>
      </c>
      <c r="F205" s="18" t="s">
        <v>148</v>
      </c>
      <c r="G205" s="2"/>
      <c r="H205" s="23">
        <f t="shared" si="52"/>
        <v>-1.2908434378555829</v>
      </c>
      <c r="I205" s="23">
        <f t="shared" si="53"/>
        <v>5.6666365374872255E-2</v>
      </c>
      <c r="J205" s="9" t="b">
        <f t="shared" si="54"/>
        <v>0</v>
      </c>
      <c r="K205" s="2"/>
      <c r="M205" s="2"/>
      <c r="N205" s="2"/>
      <c r="O205" s="2"/>
      <c r="P205" s="2">
        <f t="shared" si="12"/>
        <v>0.4</v>
      </c>
      <c r="Q205" s="2">
        <f t="shared" si="55"/>
        <v>1.2000000000000001E-3</v>
      </c>
      <c r="R205" s="10">
        <v>-6.3432046536223346E-5</v>
      </c>
      <c r="S205" s="10">
        <v>2.7845851945212228E-6</v>
      </c>
      <c r="T205" s="6"/>
    </row>
    <row r="206" spans="1:20" s="7" customFormat="1" x14ac:dyDescent="0.25">
      <c r="A206" s="28">
        <v>44902</v>
      </c>
      <c r="B206" s="14" t="s">
        <v>108</v>
      </c>
      <c r="C206" s="25" t="s">
        <v>221</v>
      </c>
      <c r="D206" s="14" t="s">
        <v>111</v>
      </c>
      <c r="E206" s="4" t="s">
        <v>140</v>
      </c>
      <c r="F206" s="18" t="s">
        <v>149</v>
      </c>
      <c r="G206" s="2"/>
      <c r="H206" s="23">
        <f t="shared" si="52"/>
        <v>1.6126126649659156</v>
      </c>
      <c r="I206" s="23">
        <f t="shared" si="53"/>
        <v>0.14447854176771352</v>
      </c>
      <c r="J206" s="9" t="b">
        <f t="shared" si="54"/>
        <v>1</v>
      </c>
      <c r="K206" s="2"/>
      <c r="M206" s="2"/>
      <c r="N206" s="2"/>
      <c r="O206" s="2"/>
      <c r="P206" s="2">
        <f t="shared" si="12"/>
        <v>0.4</v>
      </c>
      <c r="Q206" s="2">
        <f t="shared" si="55"/>
        <v>1.2000000000000001E-3</v>
      </c>
      <c r="R206" s="10">
        <v>7.9243786356425085E-5</v>
      </c>
      <c r="S206" s="10">
        <v>7.0996755424654425E-6</v>
      </c>
      <c r="T206" s="6"/>
    </row>
    <row r="207" spans="1:20" s="7" customFormat="1" x14ac:dyDescent="0.25">
      <c r="A207" s="28">
        <v>44902</v>
      </c>
      <c r="B207" s="14" t="s">
        <v>108</v>
      </c>
      <c r="C207" s="25" t="s">
        <v>222</v>
      </c>
      <c r="D207" s="14" t="s">
        <v>111</v>
      </c>
      <c r="E207" s="4" t="s">
        <v>142</v>
      </c>
      <c r="F207" s="18" t="s">
        <v>148</v>
      </c>
      <c r="G207" s="2"/>
      <c r="H207" s="23">
        <f t="shared" si="52"/>
        <v>-0.23083444553563909</v>
      </c>
      <c r="I207" s="23">
        <f t="shared" si="53"/>
        <v>5.5766390385270814E-2</v>
      </c>
      <c r="J207" s="9" t="b">
        <f t="shared" si="54"/>
        <v>0</v>
      </c>
      <c r="K207" s="2"/>
      <c r="M207" s="2"/>
      <c r="N207" s="2"/>
      <c r="O207" s="2"/>
      <c r="P207" s="2">
        <f t="shared" si="12"/>
        <v>0.4</v>
      </c>
      <c r="Q207" s="2">
        <f t="shared" si="55"/>
        <v>1.2000000000000001E-3</v>
      </c>
      <c r="R207" s="10">
        <v>-1.1343204653621306E-5</v>
      </c>
      <c r="S207" s="10">
        <v>2.7403604235322083E-6</v>
      </c>
      <c r="T207" s="6"/>
    </row>
    <row r="208" spans="1:20" s="7" customFormat="1" x14ac:dyDescent="0.25">
      <c r="A208" s="28">
        <v>44902</v>
      </c>
      <c r="B208" s="14" t="s">
        <v>108</v>
      </c>
      <c r="C208" s="25" t="s">
        <v>223</v>
      </c>
      <c r="D208" s="14" t="s">
        <v>111</v>
      </c>
      <c r="E208" s="4" t="s">
        <v>141</v>
      </c>
      <c r="F208" s="18" t="s">
        <v>9</v>
      </c>
      <c r="G208" s="2"/>
      <c r="H208" s="23">
        <f t="shared" si="52"/>
        <v>8.550021770539983</v>
      </c>
      <c r="I208" s="23">
        <f t="shared" si="53"/>
        <v>0.20671359817577464</v>
      </c>
      <c r="J208" s="9" t="b">
        <f t="shared" si="54"/>
        <v>1</v>
      </c>
      <c r="K208" s="2"/>
      <c r="M208" s="2"/>
      <c r="N208" s="2"/>
      <c r="O208" s="2"/>
      <c r="P208" s="2">
        <f t="shared" si="12"/>
        <v>0.4</v>
      </c>
      <c r="Q208" s="2">
        <f t="shared" si="55"/>
        <v>1.2000000000000001E-3</v>
      </c>
      <c r="R208" s="10">
        <v>4.2014806980433475E-4</v>
      </c>
      <c r="S208" s="10">
        <v>1.0157906214357564E-5</v>
      </c>
      <c r="T208" s="6"/>
    </row>
    <row r="209" spans="1:20" s="7" customFormat="1" x14ac:dyDescent="0.25">
      <c r="A209" s="28">
        <v>44903</v>
      </c>
      <c r="B209" s="14" t="s">
        <v>110</v>
      </c>
      <c r="C209" s="25" t="s">
        <v>200</v>
      </c>
      <c r="D209" s="25" t="s">
        <v>53</v>
      </c>
      <c r="E209" s="24" t="s">
        <v>26</v>
      </c>
      <c r="F209" s="26" t="s">
        <v>9</v>
      </c>
      <c r="G209" s="2"/>
      <c r="H209" s="23">
        <f t="shared" ref="H209:H256" si="56">((((R209/13650)/0.3)*0.0001)/Q209)*1000000000</f>
        <v>16.141730842947137</v>
      </c>
      <c r="I209" s="23">
        <f t="shared" ref="I209:I256" si="57">((((S209/13650)/0.3)*0.0001)/Q209)*1000000000</f>
        <v>0.34759922205867994</v>
      </c>
      <c r="J209" s="9" t="b">
        <f t="shared" ref="J209:J256" si="58">H209&gt;(3*I209)</f>
        <v>1</v>
      </c>
      <c r="K209" s="2"/>
      <c r="M209" s="2"/>
      <c r="N209" s="2"/>
      <c r="O209" s="2"/>
      <c r="P209" s="2">
        <f t="shared" si="12"/>
        <v>0.4</v>
      </c>
      <c r="Q209" s="2">
        <f t="shared" ref="Q209:Q256" si="59">P209*0.003</f>
        <v>1.2000000000000001E-3</v>
      </c>
      <c r="R209" s="10">
        <v>7.9320465362242229E-4</v>
      </c>
      <c r="S209" s="10">
        <v>1.7081025771963534E-5</v>
      </c>
      <c r="T209" s="6"/>
    </row>
    <row r="210" spans="1:20" s="7" customFormat="1" x14ac:dyDescent="0.25">
      <c r="A210" s="28">
        <v>44903</v>
      </c>
      <c r="B210" s="14" t="s">
        <v>110</v>
      </c>
      <c r="C210" s="25" t="s">
        <v>201</v>
      </c>
      <c r="D210" s="25" t="s">
        <v>53</v>
      </c>
      <c r="E210" s="24" t="s">
        <v>131</v>
      </c>
      <c r="F210" s="26" t="s">
        <v>9</v>
      </c>
      <c r="G210" s="2"/>
      <c r="H210" s="23">
        <f t="shared" si="56"/>
        <v>11.712292251689394</v>
      </c>
      <c r="I210" s="23">
        <f t="shared" si="57"/>
        <v>0.33369698221663679</v>
      </c>
      <c r="J210" s="9" t="b">
        <f t="shared" si="58"/>
        <v>1</v>
      </c>
      <c r="K210" s="2"/>
      <c r="M210" s="2"/>
      <c r="N210" s="2"/>
      <c r="O210" s="2"/>
      <c r="P210" s="2">
        <f t="shared" si="12"/>
        <v>0.4</v>
      </c>
      <c r="Q210" s="2">
        <f t="shared" si="59"/>
        <v>1.2000000000000001E-3</v>
      </c>
      <c r="R210" s="10">
        <v>5.7554204124801679E-4</v>
      </c>
      <c r="S210" s="10">
        <v>1.6397869706125533E-5</v>
      </c>
      <c r="T210" s="6"/>
    </row>
    <row r="211" spans="1:20" s="7" customFormat="1" x14ac:dyDescent="0.25">
      <c r="A211" s="28">
        <v>44903</v>
      </c>
      <c r="B211" s="14" t="s">
        <v>110</v>
      </c>
      <c r="C211" s="25" t="s">
        <v>202</v>
      </c>
      <c r="D211" s="14" t="s">
        <v>137</v>
      </c>
      <c r="E211" s="4" t="s">
        <v>151</v>
      </c>
      <c r="F211" s="18" t="s">
        <v>106</v>
      </c>
      <c r="G211" s="2"/>
      <c r="H211" s="23">
        <f t="shared" si="56"/>
        <v>-0.12321931941184838</v>
      </c>
      <c r="I211" s="23">
        <f t="shared" si="57"/>
        <v>5.098568884215865E-2</v>
      </c>
      <c r="J211" s="9" t="b">
        <f t="shared" si="58"/>
        <v>0</v>
      </c>
      <c r="K211" s="2"/>
      <c r="M211" s="2"/>
      <c r="N211" s="2"/>
      <c r="O211" s="2"/>
      <c r="P211" s="2">
        <f t="shared" si="12"/>
        <v>0.4</v>
      </c>
      <c r="Q211" s="2">
        <f t="shared" si="59"/>
        <v>1.2000000000000001E-3</v>
      </c>
      <c r="R211" s="10">
        <v>-6.0549973558982296E-6</v>
      </c>
      <c r="S211" s="10">
        <v>2.505436749703676E-6</v>
      </c>
      <c r="T211" s="6"/>
    </row>
    <row r="212" spans="1:20" s="7" customFormat="1" x14ac:dyDescent="0.25">
      <c r="A212" s="28">
        <v>44903</v>
      </c>
      <c r="B212" s="14" t="s">
        <v>110</v>
      </c>
      <c r="C212" s="25" t="s">
        <v>203</v>
      </c>
      <c r="D212" s="14" t="s">
        <v>137</v>
      </c>
      <c r="E212" s="4">
        <v>1058</v>
      </c>
      <c r="F212" s="18" t="s">
        <v>9</v>
      </c>
      <c r="G212" s="2"/>
      <c r="H212" s="23">
        <f t="shared" si="56"/>
        <v>13.579414689938226</v>
      </c>
      <c r="I212" s="23">
        <f t="shared" si="57"/>
        <v>0.47019903602640267</v>
      </c>
      <c r="J212" s="9" t="b">
        <f t="shared" si="58"/>
        <v>1</v>
      </c>
      <c r="K212" s="2"/>
      <c r="M212" s="2"/>
      <c r="N212" s="2"/>
      <c r="O212" s="2"/>
      <c r="P212" s="2">
        <f t="shared" si="12"/>
        <v>0.4</v>
      </c>
      <c r="Q212" s="2">
        <f t="shared" si="59"/>
        <v>1.2000000000000001E-3</v>
      </c>
      <c r="R212" s="10">
        <v>6.6729243786356441E-4</v>
      </c>
      <c r="S212" s="10">
        <v>2.3105580630337426E-5</v>
      </c>
      <c r="T212" s="6"/>
    </row>
    <row r="213" spans="1:20" s="7" customFormat="1" x14ac:dyDescent="0.25">
      <c r="A213" s="28">
        <v>44903</v>
      </c>
      <c r="B213" s="14" t="s">
        <v>110</v>
      </c>
      <c r="C213" s="25" t="s">
        <v>204</v>
      </c>
      <c r="D213" s="14" t="s">
        <v>137</v>
      </c>
      <c r="E213" s="4" t="s">
        <v>152</v>
      </c>
      <c r="F213" s="18" t="s">
        <v>106</v>
      </c>
      <c r="G213" s="2"/>
      <c r="H213" s="23">
        <f t="shared" si="56"/>
        <v>-1.171390647858171</v>
      </c>
      <c r="I213" s="23">
        <f t="shared" si="57"/>
        <v>6.64866051153786E-2</v>
      </c>
      <c r="J213" s="9" t="b">
        <f t="shared" si="58"/>
        <v>0</v>
      </c>
      <c r="K213" s="2"/>
      <c r="M213" s="2"/>
      <c r="N213" s="2"/>
      <c r="O213" s="2"/>
      <c r="P213" s="2">
        <f t="shared" si="12"/>
        <v>0.4</v>
      </c>
      <c r="Q213" s="2">
        <f t="shared" si="59"/>
        <v>1.2000000000000001E-3</v>
      </c>
      <c r="R213" s="10">
        <v>-5.756213643575053E-5</v>
      </c>
      <c r="S213" s="10">
        <v>3.267151775369704E-6</v>
      </c>
      <c r="T213" s="6"/>
    </row>
    <row r="214" spans="1:20" s="7" customFormat="1" x14ac:dyDescent="0.25">
      <c r="A214" s="28">
        <v>44903</v>
      </c>
      <c r="B214" s="14" t="s">
        <v>110</v>
      </c>
      <c r="C214" s="25" t="s">
        <v>205</v>
      </c>
      <c r="D214" s="14" t="s">
        <v>137</v>
      </c>
      <c r="E214" s="4" t="s">
        <v>153</v>
      </c>
      <c r="F214" s="18" t="s">
        <v>55</v>
      </c>
      <c r="G214" s="2"/>
      <c r="H214" s="23">
        <f t="shared" si="56"/>
        <v>-2.0220882198671752</v>
      </c>
      <c r="I214" s="23">
        <f t="shared" si="57"/>
        <v>6.6412202431586631E-2</v>
      </c>
      <c r="J214" s="9" t="b">
        <f t="shared" si="58"/>
        <v>0</v>
      </c>
      <c r="K214" s="2"/>
      <c r="M214" s="2"/>
      <c r="N214" s="2"/>
      <c r="O214" s="2"/>
      <c r="P214" s="2">
        <f t="shared" si="12"/>
        <v>0.4</v>
      </c>
      <c r="Q214" s="2">
        <f t="shared" si="59"/>
        <v>1.2000000000000001E-3</v>
      </c>
      <c r="R214" s="10">
        <v>-9.9365415124273018E-5</v>
      </c>
      <c r="S214" s="10">
        <v>3.2634956274881664E-6</v>
      </c>
      <c r="T214" s="6"/>
    </row>
    <row r="215" spans="1:20" s="7" customFormat="1" x14ac:dyDescent="0.25">
      <c r="A215" s="28">
        <v>44903</v>
      </c>
      <c r="B215" s="14" t="s">
        <v>110</v>
      </c>
      <c r="C215" s="25" t="s">
        <v>206</v>
      </c>
      <c r="D215" s="14" t="s">
        <v>111</v>
      </c>
      <c r="E215" s="4" t="s">
        <v>154</v>
      </c>
      <c r="F215" s="18" t="s">
        <v>127</v>
      </c>
      <c r="G215" s="2"/>
      <c r="H215" s="23">
        <f t="shared" si="56"/>
        <v>0.6747468407965318</v>
      </c>
      <c r="I215" s="23">
        <f t="shared" si="57"/>
        <v>5.5698812639065655E-2</v>
      </c>
      <c r="J215" s="9" t="b">
        <f t="shared" si="58"/>
        <v>1</v>
      </c>
      <c r="K215" s="2"/>
      <c r="M215" s="2"/>
      <c r="N215" s="2"/>
      <c r="O215" s="2"/>
      <c r="P215" s="2">
        <f t="shared" si="12"/>
        <v>0.4</v>
      </c>
      <c r="Q215" s="2">
        <f t="shared" si="59"/>
        <v>1.2000000000000001E-3</v>
      </c>
      <c r="R215" s="10">
        <v>3.3157059756741569E-5</v>
      </c>
      <c r="S215" s="10">
        <v>2.737039653083686E-6</v>
      </c>
      <c r="T215" s="6"/>
    </row>
    <row r="216" spans="1:20" s="7" customFormat="1" x14ac:dyDescent="0.25">
      <c r="A216" s="28">
        <v>44903</v>
      </c>
      <c r="B216" s="14" t="s">
        <v>110</v>
      </c>
      <c r="C216" s="25" t="s">
        <v>207</v>
      </c>
      <c r="D216" s="14" t="s">
        <v>137</v>
      </c>
      <c r="E216" s="4" t="s">
        <v>155</v>
      </c>
      <c r="F216" s="18" t="s">
        <v>55</v>
      </c>
      <c r="G216" s="2"/>
      <c r="H216" s="23">
        <f t="shared" si="56"/>
        <v>-5.0579109278236604E-2</v>
      </c>
      <c r="I216" s="23">
        <f t="shared" si="57"/>
        <v>6.398749317918058E-2</v>
      </c>
      <c r="J216" s="9" t="b">
        <f t="shared" si="58"/>
        <v>0</v>
      </c>
      <c r="K216" s="2"/>
      <c r="M216" s="2"/>
      <c r="N216" s="2"/>
      <c r="O216" s="2"/>
      <c r="P216" s="2">
        <f t="shared" si="12"/>
        <v>0.4</v>
      </c>
      <c r="Q216" s="2">
        <f t="shared" si="59"/>
        <v>1.2000000000000001E-3</v>
      </c>
      <c r="R216" s="10">
        <v>-2.4854574299325467E-6</v>
      </c>
      <c r="S216" s="10">
        <v>3.1443454148249333E-6</v>
      </c>
      <c r="T216" s="6"/>
    </row>
    <row r="217" spans="1:20" s="7" customFormat="1" x14ac:dyDescent="0.25">
      <c r="A217" s="28">
        <v>44903</v>
      </c>
      <c r="B217" s="14" t="s">
        <v>110</v>
      </c>
      <c r="C217" s="25" t="s">
        <v>208</v>
      </c>
      <c r="D217" s="14" t="s">
        <v>137</v>
      </c>
      <c r="E217" s="4">
        <v>1579</v>
      </c>
      <c r="F217" s="18" t="s">
        <v>106</v>
      </c>
      <c r="G217" s="2"/>
      <c r="H217" s="23">
        <f t="shared" si="56"/>
        <v>-1.1912994461910478</v>
      </c>
      <c r="I217" s="23">
        <f t="shared" si="57"/>
        <v>5.1444883843080123E-2</v>
      </c>
      <c r="J217" s="9" t="b">
        <f t="shared" si="58"/>
        <v>0</v>
      </c>
      <c r="K217" s="2"/>
      <c r="M217" s="2"/>
      <c r="N217" s="2"/>
      <c r="O217" s="2"/>
      <c r="P217" s="2">
        <f t="shared" si="12"/>
        <v>0.4</v>
      </c>
      <c r="Q217" s="2">
        <f t="shared" si="59"/>
        <v>1.2000000000000001E-3</v>
      </c>
      <c r="R217" s="10">
        <v>-5.8540454785828082E-5</v>
      </c>
      <c r="S217" s="10">
        <v>2.5280015920489573E-6</v>
      </c>
      <c r="T217" s="6"/>
    </row>
    <row r="218" spans="1:20" s="7" customFormat="1" x14ac:dyDescent="0.25">
      <c r="A218" s="28">
        <v>44903</v>
      </c>
      <c r="B218" s="14" t="s">
        <v>110</v>
      </c>
      <c r="C218" s="25" t="s">
        <v>209</v>
      </c>
      <c r="D218" s="14" t="s">
        <v>111</v>
      </c>
      <c r="E218" s="4" t="s">
        <v>156</v>
      </c>
      <c r="F218" s="18" t="s">
        <v>127</v>
      </c>
      <c r="G218" s="2"/>
      <c r="H218" s="23">
        <f t="shared" si="56"/>
        <v>0.18348379004117296</v>
      </c>
      <c r="I218" s="23">
        <f t="shared" si="57"/>
        <v>0.13162520308545222</v>
      </c>
      <c r="J218" s="9" t="b">
        <f t="shared" si="58"/>
        <v>0</v>
      </c>
      <c r="K218" s="2"/>
      <c r="M218" s="2"/>
      <c r="N218" s="2"/>
      <c r="O218" s="2"/>
      <c r="P218" s="2">
        <f t="shared" si="12"/>
        <v>0.4</v>
      </c>
      <c r="Q218" s="2">
        <f t="shared" si="59"/>
        <v>1.2000000000000001E-3</v>
      </c>
      <c r="R218" s="10">
        <v>9.0163934426232395E-6</v>
      </c>
      <c r="S218" s="10">
        <v>6.4680624796191217E-6</v>
      </c>
      <c r="T218" s="6"/>
    </row>
    <row r="219" spans="1:20" s="7" customFormat="1" x14ac:dyDescent="0.25">
      <c r="A219" s="28">
        <v>44903</v>
      </c>
      <c r="B219" s="14" t="s">
        <v>110</v>
      </c>
      <c r="C219" s="25" t="s">
        <v>210</v>
      </c>
      <c r="D219" s="14" t="s">
        <v>137</v>
      </c>
      <c r="E219" s="4">
        <v>1255</v>
      </c>
      <c r="F219" s="18" t="s">
        <v>9</v>
      </c>
      <c r="G219" s="2"/>
      <c r="H219" s="23">
        <f t="shared" si="56"/>
        <v>15.733331439307149</v>
      </c>
      <c r="I219" s="23">
        <f t="shared" si="57"/>
        <v>0.28739092593006393</v>
      </c>
      <c r="J219" s="9" t="b">
        <f t="shared" si="58"/>
        <v>1</v>
      </c>
      <c r="K219" s="2"/>
      <c r="M219" s="2"/>
      <c r="N219" s="2"/>
      <c r="O219" s="2"/>
      <c r="P219" s="2">
        <f t="shared" si="12"/>
        <v>0.4</v>
      </c>
      <c r="Q219" s="2">
        <f t="shared" si="59"/>
        <v>1.2000000000000001E-3</v>
      </c>
      <c r="R219" s="10">
        <v>7.7313590692755312E-4</v>
      </c>
      <c r="S219" s="10">
        <v>1.412239010020334E-5</v>
      </c>
      <c r="T219" s="6"/>
    </row>
    <row r="220" spans="1:20" s="7" customFormat="1" x14ac:dyDescent="0.25">
      <c r="A220" s="28">
        <v>44903</v>
      </c>
      <c r="B220" s="14" t="s">
        <v>110</v>
      </c>
      <c r="C220" s="25" t="s">
        <v>211</v>
      </c>
      <c r="D220" s="14" t="s">
        <v>137</v>
      </c>
      <c r="E220" s="4">
        <v>2008</v>
      </c>
      <c r="F220" s="18" t="s">
        <v>159</v>
      </c>
      <c r="G220" s="2"/>
      <c r="H220" s="23">
        <f t="shared" si="56"/>
        <v>-1.5679523876245294</v>
      </c>
      <c r="I220" s="23">
        <f t="shared" si="57"/>
        <v>6.296782580111239E-2</v>
      </c>
      <c r="J220" s="9" t="b">
        <f t="shared" si="58"/>
        <v>0</v>
      </c>
      <c r="K220" s="2"/>
      <c r="M220" s="2"/>
      <c r="N220" s="2"/>
      <c r="O220" s="2"/>
      <c r="P220" s="2">
        <f t="shared" si="12"/>
        <v>0.4</v>
      </c>
      <c r="Q220" s="2">
        <f t="shared" si="59"/>
        <v>1.2000000000000001E-3</v>
      </c>
      <c r="R220" s="10">
        <v>-7.7049180327869377E-5</v>
      </c>
      <c r="S220" s="10">
        <v>3.094238959866662E-6</v>
      </c>
      <c r="T220" s="6"/>
    </row>
    <row r="221" spans="1:20" s="7" customFormat="1" x14ac:dyDescent="0.25">
      <c r="A221" s="28">
        <v>44903</v>
      </c>
      <c r="B221" s="14" t="s">
        <v>110</v>
      </c>
      <c r="C221" s="25" t="s">
        <v>212</v>
      </c>
      <c r="D221" s="14" t="s">
        <v>137</v>
      </c>
      <c r="E221" s="4">
        <v>2110</v>
      </c>
      <c r="F221" s="18" t="s">
        <v>9</v>
      </c>
      <c r="G221" s="2"/>
      <c r="H221" s="23">
        <f t="shared" si="56"/>
        <v>33.890155518923343</v>
      </c>
      <c r="I221" s="23">
        <f t="shared" si="57"/>
        <v>0.85710184516750565</v>
      </c>
      <c r="J221" s="9" t="b">
        <f t="shared" si="58"/>
        <v>1</v>
      </c>
      <c r="K221" s="2"/>
      <c r="M221" s="2"/>
      <c r="N221" s="2"/>
      <c r="O221" s="2"/>
      <c r="P221" s="2">
        <f t="shared" si="12"/>
        <v>0.4</v>
      </c>
      <c r="Q221" s="2">
        <f t="shared" si="59"/>
        <v>1.2000000000000001E-3</v>
      </c>
      <c r="R221" s="10">
        <v>1.6653622421998933E-3</v>
      </c>
      <c r="S221" s="10">
        <v>4.2117984671531226E-5</v>
      </c>
      <c r="T221" s="6"/>
    </row>
    <row r="222" spans="1:20" s="7" customFormat="1" x14ac:dyDescent="0.25">
      <c r="A222" s="28">
        <v>44903</v>
      </c>
      <c r="B222" s="14" t="s">
        <v>110</v>
      </c>
      <c r="C222" s="25" t="s">
        <v>213</v>
      </c>
      <c r="D222" s="14" t="s">
        <v>137</v>
      </c>
      <c r="E222" s="4">
        <v>2144</v>
      </c>
      <c r="F222" s="18" t="s">
        <v>56</v>
      </c>
      <c r="G222" s="2"/>
      <c r="H222" s="23">
        <f t="shared" si="56"/>
        <v>-0.44767892467522685</v>
      </c>
      <c r="I222" s="23">
        <f t="shared" si="57"/>
        <v>5.4701908793945972E-2</v>
      </c>
      <c r="J222" s="9" t="b">
        <f t="shared" si="58"/>
        <v>0</v>
      </c>
      <c r="K222" s="2"/>
      <c r="M222" s="2"/>
      <c r="N222" s="2"/>
      <c r="O222" s="2"/>
      <c r="P222" s="2">
        <f t="shared" si="12"/>
        <v>0.4</v>
      </c>
      <c r="Q222" s="2">
        <f t="shared" si="59"/>
        <v>1.2000000000000001E-3</v>
      </c>
      <c r="R222" s="10">
        <v>-2.1998942358540646E-5</v>
      </c>
      <c r="S222" s="10">
        <v>2.6880517981345054E-6</v>
      </c>
      <c r="T222" s="6"/>
    </row>
    <row r="223" spans="1:20" s="7" customFormat="1" x14ac:dyDescent="0.25">
      <c r="A223" s="28">
        <v>44903</v>
      </c>
      <c r="B223" s="14" t="s">
        <v>110</v>
      </c>
      <c r="C223" s="25" t="s">
        <v>214</v>
      </c>
      <c r="D223" s="14" t="s">
        <v>137</v>
      </c>
      <c r="E223" s="4" t="s">
        <v>157</v>
      </c>
      <c r="F223" s="18" t="s">
        <v>106</v>
      </c>
      <c r="G223" s="2"/>
      <c r="H223" s="23">
        <f t="shared" si="56"/>
        <v>-0.78935695011849238</v>
      </c>
      <c r="I223" s="23">
        <f t="shared" si="57"/>
        <v>6.0142816683929963E-2</v>
      </c>
      <c r="J223" s="9" t="b">
        <f t="shared" si="58"/>
        <v>0</v>
      </c>
      <c r="K223" s="2"/>
      <c r="M223" s="2"/>
      <c r="N223" s="2"/>
      <c r="O223" s="2"/>
      <c r="P223" s="2">
        <f t="shared" si="12"/>
        <v>0.4</v>
      </c>
      <c r="Q223" s="2">
        <f t="shared" si="59"/>
        <v>1.2000000000000001E-3</v>
      </c>
      <c r="R223" s="10">
        <v>-3.8789000528822724E-5</v>
      </c>
      <c r="S223" s="10">
        <v>2.9554180118483178E-6</v>
      </c>
      <c r="T223" s="6"/>
    </row>
    <row r="224" spans="1:20" s="7" customFormat="1" x14ac:dyDescent="0.25">
      <c r="A224" s="28">
        <v>44903</v>
      </c>
      <c r="B224" s="14" t="s">
        <v>110</v>
      </c>
      <c r="C224" s="25" t="s">
        <v>215</v>
      </c>
      <c r="D224" s="14" t="s">
        <v>137</v>
      </c>
      <c r="E224" s="4">
        <v>1599</v>
      </c>
      <c r="F224" s="18" t="s">
        <v>106</v>
      </c>
      <c r="G224" s="2"/>
      <c r="H224" s="23">
        <f t="shared" si="56"/>
        <v>1.8014772113132345</v>
      </c>
      <c r="I224" s="23">
        <f t="shared" si="57"/>
        <v>5.290051072097459E-2</v>
      </c>
      <c r="J224" s="9" t="b">
        <f t="shared" si="58"/>
        <v>1</v>
      </c>
      <c r="K224" s="2"/>
      <c r="M224" s="2"/>
      <c r="N224" s="2"/>
      <c r="O224" s="2"/>
      <c r="P224" s="2">
        <f t="shared" si="12"/>
        <v>0.4</v>
      </c>
      <c r="Q224" s="2">
        <f t="shared" si="59"/>
        <v>1.2000000000000001E-3</v>
      </c>
      <c r="R224" s="10">
        <v>8.852459016393234E-5</v>
      </c>
      <c r="S224" s="10">
        <v>2.5995310968286913E-6</v>
      </c>
      <c r="T224" s="6"/>
    </row>
    <row r="225" spans="1:20" s="7" customFormat="1" x14ac:dyDescent="0.25">
      <c r="A225" s="28">
        <v>44903</v>
      </c>
      <c r="B225" s="14" t="s">
        <v>110</v>
      </c>
      <c r="C225" s="25" t="s">
        <v>216</v>
      </c>
      <c r="D225" s="14" t="s">
        <v>137</v>
      </c>
      <c r="E225" s="4">
        <v>1256</v>
      </c>
      <c r="F225" s="18" t="s">
        <v>9</v>
      </c>
      <c r="G225" s="2"/>
      <c r="H225" s="23">
        <f t="shared" si="56"/>
        <v>16.514617254966236</v>
      </c>
      <c r="I225" s="23">
        <f t="shared" si="57"/>
        <v>0.59216284403670394</v>
      </c>
      <c r="J225" s="9" t="b">
        <f t="shared" si="58"/>
        <v>1</v>
      </c>
      <c r="K225" s="2"/>
      <c r="M225" s="2"/>
      <c r="N225" s="2"/>
      <c r="O225" s="2"/>
      <c r="P225" s="2">
        <f t="shared" si="12"/>
        <v>0.4</v>
      </c>
      <c r="Q225" s="2">
        <f t="shared" si="59"/>
        <v>1.2000000000000001E-3</v>
      </c>
      <c r="R225" s="10">
        <v>8.1152829190904094E-4</v>
      </c>
      <c r="S225" s="10">
        <v>2.9098882155963635E-5</v>
      </c>
      <c r="T225" s="6"/>
    </row>
    <row r="226" spans="1:20" s="7" customFormat="1" x14ac:dyDescent="0.25">
      <c r="A226" s="28">
        <v>44903</v>
      </c>
      <c r="B226" s="14" t="s">
        <v>110</v>
      </c>
      <c r="C226" s="25" t="s">
        <v>217</v>
      </c>
      <c r="D226" s="14" t="s">
        <v>137</v>
      </c>
      <c r="E226" s="4" t="s">
        <v>158</v>
      </c>
      <c r="F226" s="18" t="s">
        <v>55</v>
      </c>
      <c r="G226" s="2"/>
      <c r="H226" s="23">
        <f t="shared" si="56"/>
        <v>-0.62954848782453643</v>
      </c>
      <c r="I226" s="23">
        <f t="shared" si="57"/>
        <v>0.21023381781413969</v>
      </c>
      <c r="J226" s="9" t="b">
        <f t="shared" si="58"/>
        <v>0</v>
      </c>
      <c r="K226" s="2"/>
      <c r="M226" s="2"/>
      <c r="N226" s="2"/>
      <c r="O226" s="2"/>
      <c r="P226" s="2">
        <f t="shared" si="12"/>
        <v>0.4</v>
      </c>
      <c r="Q226" s="2">
        <f t="shared" si="59"/>
        <v>1.2000000000000001E-3</v>
      </c>
      <c r="R226" s="10">
        <v>-3.0936012691697719E-5</v>
      </c>
      <c r="S226" s="10">
        <v>1.0330889807386826E-5</v>
      </c>
      <c r="T226" s="6"/>
    </row>
    <row r="227" spans="1:20" s="7" customFormat="1" x14ac:dyDescent="0.25">
      <c r="A227" s="28">
        <v>44903</v>
      </c>
      <c r="B227" s="14" t="s">
        <v>110</v>
      </c>
      <c r="C227" s="25" t="s">
        <v>218</v>
      </c>
      <c r="D227" s="14" t="s">
        <v>137</v>
      </c>
      <c r="E227" s="4">
        <v>1585</v>
      </c>
      <c r="F227" s="18" t="s">
        <v>106</v>
      </c>
      <c r="G227" s="2"/>
      <c r="H227" s="23">
        <f t="shared" si="56"/>
        <v>0.99974452169057515</v>
      </c>
      <c r="I227" s="23">
        <f t="shared" si="57"/>
        <v>6.0297032996317973E-2</v>
      </c>
      <c r="J227" s="9" t="b">
        <f t="shared" si="58"/>
        <v>1</v>
      </c>
      <c r="K227" s="2"/>
      <c r="M227" s="2"/>
      <c r="N227" s="2"/>
      <c r="O227" s="2"/>
      <c r="P227" s="2">
        <f t="shared" si="12"/>
        <v>0.4</v>
      </c>
      <c r="Q227" s="2">
        <f t="shared" si="59"/>
        <v>1.2000000000000001E-3</v>
      </c>
      <c r="R227" s="10">
        <v>4.9127445795874857E-5</v>
      </c>
      <c r="S227" s="10">
        <v>2.9629962014390654E-6</v>
      </c>
      <c r="T227" s="6"/>
    </row>
    <row r="228" spans="1:20" s="7" customFormat="1" x14ac:dyDescent="0.25">
      <c r="A228" s="28">
        <v>44903</v>
      </c>
      <c r="B228" s="14" t="s">
        <v>110</v>
      </c>
      <c r="C228" s="25" t="s">
        <v>219</v>
      </c>
      <c r="D228" s="14" t="s">
        <v>137</v>
      </c>
      <c r="E228" s="4">
        <v>2145</v>
      </c>
      <c r="F228" s="18" t="s">
        <v>56</v>
      </c>
      <c r="G228" s="2"/>
      <c r="H228" s="23">
        <f t="shared" si="56"/>
        <v>0.76514354674053731</v>
      </c>
      <c r="I228" s="23">
        <f t="shared" si="57"/>
        <v>7.0131153651981887E-2</v>
      </c>
      <c r="J228" s="9" t="b">
        <f t="shared" si="58"/>
        <v>1</v>
      </c>
      <c r="K228" s="2"/>
      <c r="M228" s="2"/>
      <c r="N228" s="2"/>
      <c r="O228" s="2"/>
      <c r="P228" s="2">
        <f t="shared" si="12"/>
        <v>0.4</v>
      </c>
      <c r="Q228" s="2">
        <f t="shared" si="59"/>
        <v>1.2000000000000001E-3</v>
      </c>
      <c r="R228" s="10">
        <v>3.759915388683E-5</v>
      </c>
      <c r="S228" s="10">
        <v>3.4462448904583902E-6</v>
      </c>
      <c r="T228" s="6"/>
    </row>
    <row r="229" spans="1:20" s="7" customFormat="1" x14ac:dyDescent="0.25">
      <c r="A229" s="28">
        <v>44903</v>
      </c>
      <c r="B229" s="14" t="s">
        <v>110</v>
      </c>
      <c r="C229" s="25" t="s">
        <v>220</v>
      </c>
      <c r="D229" s="14" t="s">
        <v>137</v>
      </c>
      <c r="E229" s="4">
        <v>2007</v>
      </c>
      <c r="F229" s="18" t="s">
        <v>159</v>
      </c>
      <c r="G229" s="2"/>
      <c r="H229" s="23">
        <f t="shared" si="56"/>
        <v>-0.82217956358622934</v>
      </c>
      <c r="I229" s="23">
        <f t="shared" si="57"/>
        <v>5.5904241467598426E-2</v>
      </c>
      <c r="J229" s="9" t="b">
        <f t="shared" si="58"/>
        <v>0</v>
      </c>
      <c r="K229" s="2"/>
      <c r="M229" s="2"/>
      <c r="N229" s="2"/>
      <c r="O229" s="2"/>
      <c r="P229" s="2">
        <f t="shared" si="12"/>
        <v>0.4</v>
      </c>
      <c r="Q229" s="2">
        <f t="shared" si="59"/>
        <v>1.2000000000000001E-3</v>
      </c>
      <c r="R229" s="10">
        <v>-4.0401903754627323E-5</v>
      </c>
      <c r="S229" s="10">
        <v>2.7471344257177869E-6</v>
      </c>
      <c r="T229" s="6"/>
    </row>
    <row r="230" spans="1:20" s="7" customFormat="1" x14ac:dyDescent="0.25">
      <c r="A230" s="28">
        <v>44903</v>
      </c>
      <c r="B230" s="14" t="s">
        <v>110</v>
      </c>
      <c r="C230" s="25" t="s">
        <v>221</v>
      </c>
      <c r="D230" s="14" t="s">
        <v>137</v>
      </c>
      <c r="E230" s="4">
        <v>1658</v>
      </c>
      <c r="F230" s="18" t="s">
        <v>106</v>
      </c>
      <c r="G230" s="2"/>
      <c r="H230" s="23">
        <f t="shared" si="56"/>
        <v>1.7245323961347272</v>
      </c>
      <c r="I230" s="23">
        <f t="shared" si="57"/>
        <v>7.597518231921728E-2</v>
      </c>
      <c r="J230" s="9" t="b">
        <f t="shared" si="58"/>
        <v>1</v>
      </c>
      <c r="K230" s="2"/>
      <c r="M230" s="2"/>
      <c r="N230" s="2"/>
      <c r="O230" s="2"/>
      <c r="P230" s="2">
        <f t="shared" si="12"/>
        <v>0.4</v>
      </c>
      <c r="Q230" s="2">
        <f t="shared" si="59"/>
        <v>1.2000000000000001E-3</v>
      </c>
      <c r="R230" s="10">
        <v>8.4743521946060494E-5</v>
      </c>
      <c r="S230" s="10">
        <v>3.7334204591663377E-6</v>
      </c>
      <c r="T230" s="6"/>
    </row>
    <row r="231" spans="1:20" s="7" customFormat="1" x14ac:dyDescent="0.25">
      <c r="A231" s="28">
        <v>44903</v>
      </c>
      <c r="B231" s="14" t="s">
        <v>110</v>
      </c>
      <c r="C231" s="25" t="s">
        <v>222</v>
      </c>
      <c r="D231" s="14" t="s">
        <v>137</v>
      </c>
      <c r="E231" s="4">
        <v>1682</v>
      </c>
      <c r="F231" s="18" t="s">
        <v>55</v>
      </c>
      <c r="G231" s="2"/>
      <c r="H231" s="23">
        <f t="shared" si="56"/>
        <v>2.0323116568489379</v>
      </c>
      <c r="I231" s="23">
        <f t="shared" si="57"/>
        <v>5.3414471979116508E-2</v>
      </c>
      <c r="J231" s="9" t="b">
        <f t="shared" si="58"/>
        <v>1</v>
      </c>
      <c r="K231" s="2"/>
      <c r="M231" s="2"/>
      <c r="N231" s="2"/>
      <c r="O231" s="2"/>
      <c r="P231" s="2">
        <f t="shared" si="12"/>
        <v>0.4</v>
      </c>
      <c r="Q231" s="2">
        <f t="shared" si="59"/>
        <v>1.2000000000000001E-3</v>
      </c>
      <c r="R231" s="10">
        <v>9.9867794817556793E-5</v>
      </c>
      <c r="S231" s="10">
        <v>2.624787153053785E-6</v>
      </c>
      <c r="T231" s="6"/>
    </row>
    <row r="232" spans="1:20" s="7" customFormat="1" x14ac:dyDescent="0.25">
      <c r="A232" s="28">
        <v>44903</v>
      </c>
      <c r="B232" s="14" t="s">
        <v>110</v>
      </c>
      <c r="C232" s="25" t="s">
        <v>223</v>
      </c>
      <c r="D232" s="14" t="s">
        <v>137</v>
      </c>
      <c r="E232" s="4">
        <v>1524</v>
      </c>
      <c r="F232" s="18" t="s">
        <v>150</v>
      </c>
      <c r="G232" s="2"/>
      <c r="H232" s="23">
        <f t="shared" si="56"/>
        <v>-0.59026896678931895</v>
      </c>
      <c r="I232" s="23">
        <f t="shared" si="57"/>
        <v>5.971456257139568E-2</v>
      </c>
      <c r="J232" s="9" t="b">
        <f t="shared" si="58"/>
        <v>0</v>
      </c>
      <c r="K232" s="2"/>
      <c r="M232" s="2"/>
      <c r="N232" s="2"/>
      <c r="O232" s="2"/>
      <c r="P232" s="2">
        <f t="shared" si="12"/>
        <v>0.4</v>
      </c>
      <c r="Q232" s="2">
        <f t="shared" si="59"/>
        <v>1.2000000000000001E-3</v>
      </c>
      <c r="R232" s="10">
        <v>-2.9005817028027134E-5</v>
      </c>
      <c r="S232" s="10">
        <v>2.9343736047583835E-6</v>
      </c>
      <c r="T232" s="6"/>
    </row>
    <row r="233" spans="1:20" s="7" customFormat="1" x14ac:dyDescent="0.25">
      <c r="A233" s="28">
        <v>44903</v>
      </c>
      <c r="B233" s="14" t="s">
        <v>108</v>
      </c>
      <c r="C233" s="25" t="s">
        <v>200</v>
      </c>
      <c r="D233" s="25" t="s">
        <v>53</v>
      </c>
      <c r="E233" s="24" t="s">
        <v>26</v>
      </c>
      <c r="F233" s="26" t="s">
        <v>9</v>
      </c>
      <c r="G233" s="2"/>
      <c r="H233" s="23">
        <f t="shared" si="56"/>
        <v>18.961247147392047</v>
      </c>
      <c r="I233" s="23">
        <f t="shared" si="57"/>
        <v>0.31903676841278861</v>
      </c>
      <c r="J233" s="9" t="b">
        <f t="shared" si="58"/>
        <v>1</v>
      </c>
      <c r="K233" s="2"/>
      <c r="M233" s="2"/>
      <c r="N233" s="2"/>
      <c r="O233" s="2"/>
      <c r="P233" s="2">
        <f t="shared" si="12"/>
        <v>0.4</v>
      </c>
      <c r="Q233" s="2">
        <f t="shared" si="59"/>
        <v>1.2000000000000001E-3</v>
      </c>
      <c r="R233" s="10">
        <v>9.3175568482284517E-4</v>
      </c>
      <c r="S233" s="10">
        <v>1.5677466799804434E-5</v>
      </c>
      <c r="T233" s="6"/>
    </row>
    <row r="234" spans="1:20" s="7" customFormat="1" x14ac:dyDescent="0.25">
      <c r="A234" s="28">
        <v>44903</v>
      </c>
      <c r="B234" s="14" t="s">
        <v>108</v>
      </c>
      <c r="C234" s="25" t="s">
        <v>201</v>
      </c>
      <c r="D234" s="25" t="s">
        <v>53</v>
      </c>
      <c r="E234" s="24" t="s">
        <v>131</v>
      </c>
      <c r="F234" s="26" t="s">
        <v>9</v>
      </c>
      <c r="G234" s="2"/>
      <c r="H234" s="23">
        <f t="shared" si="56"/>
        <v>11.240399923636305</v>
      </c>
      <c r="I234" s="23">
        <f t="shared" si="57"/>
        <v>0.31416569958250989</v>
      </c>
      <c r="J234" s="9" t="b">
        <f t="shared" si="58"/>
        <v>1</v>
      </c>
      <c r="K234" s="2"/>
      <c r="M234" s="2"/>
      <c r="N234" s="2"/>
      <c r="O234" s="2"/>
      <c r="P234" s="2">
        <f t="shared" si="12"/>
        <v>0.4</v>
      </c>
      <c r="Q234" s="2">
        <f t="shared" si="59"/>
        <v>1.2000000000000001E-3</v>
      </c>
      <c r="R234" s="10">
        <v>5.5235325224748809E-4</v>
      </c>
      <c r="S234" s="10">
        <v>1.5438102477484537E-5</v>
      </c>
      <c r="T234" s="6"/>
    </row>
    <row r="235" spans="1:20" s="7" customFormat="1" x14ac:dyDescent="0.25">
      <c r="A235" s="19">
        <v>44903</v>
      </c>
      <c r="B235" s="16" t="s">
        <v>108</v>
      </c>
      <c r="C235" s="25" t="s">
        <v>202</v>
      </c>
      <c r="D235" s="16" t="s">
        <v>111</v>
      </c>
      <c r="E235" s="17" t="s">
        <v>160</v>
      </c>
      <c r="F235" s="22" t="s">
        <v>179</v>
      </c>
      <c r="G235" s="2"/>
      <c r="H235" s="23">
        <f t="shared" si="56"/>
        <v>-1.531901320373021</v>
      </c>
      <c r="I235" s="23">
        <f t="shared" si="57"/>
        <v>9.9343051891242901E-2</v>
      </c>
      <c r="J235" s="9" t="b">
        <f t="shared" si="58"/>
        <v>0</v>
      </c>
      <c r="K235" s="2"/>
      <c r="M235" s="2"/>
      <c r="N235" s="2"/>
      <c r="O235" s="2"/>
      <c r="P235" s="2">
        <f t="shared" si="12"/>
        <v>0.4</v>
      </c>
      <c r="Q235" s="2">
        <f t="shared" si="59"/>
        <v>1.2000000000000001E-3</v>
      </c>
      <c r="R235" s="10">
        <v>-7.527763088313026E-5</v>
      </c>
      <c r="S235" s="10">
        <v>4.8817175699356765E-6</v>
      </c>
      <c r="T235" s="6"/>
    </row>
    <row r="236" spans="1:20" s="7" customFormat="1" x14ac:dyDescent="0.25">
      <c r="A236" s="28">
        <v>44903</v>
      </c>
      <c r="B236" s="14" t="s">
        <v>108</v>
      </c>
      <c r="C236" s="25" t="s">
        <v>203</v>
      </c>
      <c r="D236" s="14" t="s">
        <v>111</v>
      </c>
      <c r="E236" s="4" t="s">
        <v>161</v>
      </c>
      <c r="F236" s="18" t="s">
        <v>149</v>
      </c>
      <c r="G236" s="2"/>
      <c r="H236" s="23">
        <f t="shared" si="56"/>
        <v>-1.1165069335349984</v>
      </c>
      <c r="I236" s="23">
        <f t="shared" si="57"/>
        <v>6.7339661351592264E-2</v>
      </c>
      <c r="J236" s="9" t="b">
        <f t="shared" si="58"/>
        <v>0</v>
      </c>
      <c r="K236" s="2"/>
      <c r="M236" s="2"/>
      <c r="N236" s="2"/>
      <c r="O236" s="2"/>
      <c r="P236" s="2">
        <f t="shared" si="12"/>
        <v>0.4</v>
      </c>
      <c r="Q236" s="2">
        <f t="shared" si="59"/>
        <v>1.2000000000000001E-3</v>
      </c>
      <c r="R236" s="10">
        <v>-5.4865150713909828E-5</v>
      </c>
      <c r="S236" s="10">
        <v>3.3090709588172446E-6</v>
      </c>
      <c r="T236" s="6"/>
    </row>
    <row r="237" spans="1:20" s="7" customFormat="1" x14ac:dyDescent="0.25">
      <c r="A237" s="28">
        <v>44903</v>
      </c>
      <c r="B237" s="14" t="s">
        <v>108</v>
      </c>
      <c r="C237" s="25" t="s">
        <v>204</v>
      </c>
      <c r="D237" s="14" t="s">
        <v>111</v>
      </c>
      <c r="E237" s="4" t="s">
        <v>162</v>
      </c>
      <c r="F237" s="18" t="s">
        <v>179</v>
      </c>
      <c r="G237" s="2"/>
      <c r="H237" s="23">
        <f t="shared" si="56"/>
        <v>-1.414062757267422</v>
      </c>
      <c r="I237" s="23">
        <f t="shared" si="57"/>
        <v>0.10277380626591473</v>
      </c>
      <c r="J237" s="9" t="b">
        <f t="shared" si="58"/>
        <v>0</v>
      </c>
      <c r="K237" s="2"/>
      <c r="M237" s="2"/>
      <c r="N237" s="2"/>
      <c r="O237" s="2"/>
      <c r="P237" s="2">
        <f t="shared" si="12"/>
        <v>0.4</v>
      </c>
      <c r="Q237" s="2">
        <f t="shared" si="59"/>
        <v>1.2000000000000001E-3</v>
      </c>
      <c r="R237" s="10">
        <v>-6.9487043892121119E-5</v>
      </c>
      <c r="S237" s="10">
        <v>5.0503048399070495E-6</v>
      </c>
      <c r="T237" s="6"/>
    </row>
    <row r="238" spans="1:20" s="7" customFormat="1" x14ac:dyDescent="0.25">
      <c r="A238" s="28">
        <v>44903</v>
      </c>
      <c r="B238" s="14" t="s">
        <v>108</v>
      </c>
      <c r="C238" s="25" t="s">
        <v>205</v>
      </c>
      <c r="D238" s="14" t="s">
        <v>132</v>
      </c>
      <c r="E238" s="4">
        <v>924</v>
      </c>
      <c r="F238" s="18" t="s">
        <v>102</v>
      </c>
      <c r="G238" s="2"/>
      <c r="H238" s="23">
        <f t="shared" si="56"/>
        <v>2.1447694636483852</v>
      </c>
      <c r="I238" s="23">
        <f t="shared" si="57"/>
        <v>0.19673823260850465</v>
      </c>
      <c r="J238" s="9" t="b">
        <f t="shared" si="58"/>
        <v>1</v>
      </c>
      <c r="K238" s="2"/>
      <c r="M238" s="2"/>
      <c r="N238" s="2"/>
      <c r="O238" s="2"/>
      <c r="P238" s="2">
        <f t="shared" si="12"/>
        <v>0.4</v>
      </c>
      <c r="Q238" s="2">
        <f t="shared" si="59"/>
        <v>1.2000000000000001E-3</v>
      </c>
      <c r="R238" s="10">
        <v>1.0539397144368163E-4</v>
      </c>
      <c r="S238" s="10">
        <v>9.6677167503819185E-6</v>
      </c>
      <c r="T238" s="6"/>
    </row>
    <row r="239" spans="1:20" s="7" customFormat="1" x14ac:dyDescent="0.25">
      <c r="A239" s="28">
        <v>44903</v>
      </c>
      <c r="B239" s="14" t="s">
        <v>108</v>
      </c>
      <c r="C239" s="25" t="s">
        <v>206</v>
      </c>
      <c r="D239" s="14" t="s">
        <v>111</v>
      </c>
      <c r="E239" s="4" t="s">
        <v>163</v>
      </c>
      <c r="F239" s="18" t="s">
        <v>179</v>
      </c>
      <c r="G239" s="2"/>
      <c r="H239" s="23">
        <f t="shared" si="56"/>
        <v>1.7686545978454988</v>
      </c>
      <c r="I239" s="23">
        <f t="shared" si="57"/>
        <v>5.5532358372740669E-2</v>
      </c>
      <c r="J239" s="9" t="b">
        <f t="shared" si="58"/>
        <v>1</v>
      </c>
      <c r="K239" s="2"/>
      <c r="M239" s="2"/>
      <c r="N239" s="2"/>
      <c r="O239" s="2"/>
      <c r="P239" s="2">
        <f t="shared" si="12"/>
        <v>0.4</v>
      </c>
      <c r="Q239" s="2">
        <f t="shared" si="59"/>
        <v>1.2000000000000001E-3</v>
      </c>
      <c r="R239" s="10">
        <v>8.6911686938127809E-5</v>
      </c>
      <c r="S239" s="10">
        <v>2.7288600904364762E-6</v>
      </c>
      <c r="T239" s="6"/>
    </row>
    <row r="240" spans="1:20" s="7" customFormat="1" x14ac:dyDescent="0.25">
      <c r="A240" s="28">
        <v>44903</v>
      </c>
      <c r="B240" s="14" t="s">
        <v>108</v>
      </c>
      <c r="C240" s="25" t="s">
        <v>207</v>
      </c>
      <c r="D240" s="14" t="s">
        <v>111</v>
      </c>
      <c r="E240" s="4" t="s">
        <v>164</v>
      </c>
      <c r="F240" s="18" t="s">
        <v>149</v>
      </c>
      <c r="G240" s="2"/>
      <c r="H240" s="23">
        <f t="shared" si="56"/>
        <v>1.4754033791579981</v>
      </c>
      <c r="I240" s="23">
        <f t="shared" si="57"/>
        <v>0.13350525737807176</v>
      </c>
      <c r="J240" s="9" t="b">
        <f t="shared" si="58"/>
        <v>1</v>
      </c>
      <c r="K240" s="2"/>
      <c r="M240" s="2"/>
      <c r="N240" s="2"/>
      <c r="O240" s="2"/>
      <c r="P240" s="2">
        <f t="shared" si="12"/>
        <v>0.4</v>
      </c>
      <c r="Q240" s="2">
        <f t="shared" si="59"/>
        <v>1.2000000000000001E-3</v>
      </c>
      <c r="R240" s="10">
        <v>7.2501322051824027E-5</v>
      </c>
      <c r="S240" s="10">
        <v>6.5604483475584463E-6</v>
      </c>
      <c r="T240" s="6"/>
    </row>
    <row r="241" spans="1:20" s="7" customFormat="1" x14ac:dyDescent="0.25">
      <c r="A241" s="28">
        <v>44903</v>
      </c>
      <c r="B241" s="14" t="s">
        <v>108</v>
      </c>
      <c r="C241" s="25" t="s">
        <v>208</v>
      </c>
      <c r="D241" s="14" t="s">
        <v>111</v>
      </c>
      <c r="E241" s="4" t="s">
        <v>165</v>
      </c>
      <c r="F241" s="18" t="s">
        <v>149</v>
      </c>
      <c r="G241" s="2"/>
      <c r="H241" s="23">
        <f t="shared" si="56"/>
        <v>-1.1202734629493056</v>
      </c>
      <c r="I241" s="23">
        <f t="shared" si="57"/>
        <v>6.4195445691635614E-2</v>
      </c>
      <c r="J241" s="9" t="b">
        <f t="shared" si="58"/>
        <v>0</v>
      </c>
      <c r="K241" s="2"/>
      <c r="M241" s="2"/>
      <c r="N241" s="2"/>
      <c r="O241" s="2"/>
      <c r="P241" s="2">
        <f t="shared" si="12"/>
        <v>0.4</v>
      </c>
      <c r="Q241" s="2">
        <f t="shared" si="59"/>
        <v>1.2000000000000001E-3</v>
      </c>
      <c r="R241" s="10">
        <v>-5.5050237969328884E-5</v>
      </c>
      <c r="S241" s="10">
        <v>3.1545642012869742E-6</v>
      </c>
      <c r="T241" s="6"/>
    </row>
    <row r="242" spans="1:20" s="7" customFormat="1" x14ac:dyDescent="0.25">
      <c r="A242" s="28">
        <v>44903</v>
      </c>
      <c r="B242" s="14" t="s">
        <v>108</v>
      </c>
      <c r="C242" s="25" t="s">
        <v>209</v>
      </c>
      <c r="D242" s="14" t="s">
        <v>111</v>
      </c>
      <c r="E242" s="4" t="s">
        <v>166</v>
      </c>
      <c r="F242" s="18" t="s">
        <v>179</v>
      </c>
      <c r="G242" s="2"/>
      <c r="H242" s="23">
        <f t="shared" si="56"/>
        <v>1.824614463429894</v>
      </c>
      <c r="I242" s="23">
        <f t="shared" si="57"/>
        <v>5.5142530201041838E-2</v>
      </c>
      <c r="J242" s="9" t="b">
        <f t="shared" si="58"/>
        <v>1</v>
      </c>
      <c r="K242" s="2"/>
      <c r="M242" s="2"/>
      <c r="N242" s="2"/>
      <c r="O242" s="2"/>
      <c r="P242" s="2">
        <f t="shared" si="12"/>
        <v>0.4</v>
      </c>
      <c r="Q242" s="2">
        <f t="shared" si="59"/>
        <v>1.2000000000000001E-3</v>
      </c>
      <c r="R242" s="10">
        <v>8.9661554732944999E-5</v>
      </c>
      <c r="S242" s="10">
        <v>2.709703934079196E-6</v>
      </c>
      <c r="T242" s="6"/>
    </row>
    <row r="243" spans="1:20" s="7" customFormat="1" x14ac:dyDescent="0.25">
      <c r="A243" s="28">
        <v>44903</v>
      </c>
      <c r="B243" s="14" t="s">
        <v>108</v>
      </c>
      <c r="C243" s="25" t="s">
        <v>210</v>
      </c>
      <c r="D243" s="14" t="s">
        <v>111</v>
      </c>
      <c r="E243" s="4" t="s">
        <v>167</v>
      </c>
      <c r="F243" s="18" t="s">
        <v>179</v>
      </c>
      <c r="G243" s="2"/>
      <c r="H243" s="23">
        <f t="shared" si="56"/>
        <v>0.89051516867486968</v>
      </c>
      <c r="I243" s="23">
        <f t="shared" si="57"/>
        <v>0.17052140510477204</v>
      </c>
      <c r="J243" s="9" t="b">
        <f t="shared" si="58"/>
        <v>1</v>
      </c>
      <c r="K243" s="2"/>
      <c r="M243" s="2"/>
      <c r="N243" s="2"/>
      <c r="O243" s="2"/>
      <c r="P243" s="2">
        <f t="shared" si="12"/>
        <v>0.4</v>
      </c>
      <c r="Q243" s="2">
        <f t="shared" si="59"/>
        <v>1.2000000000000001E-3</v>
      </c>
      <c r="R243" s="10">
        <v>4.3759915388683099E-5</v>
      </c>
      <c r="S243" s="10">
        <v>8.3794218468484979E-6</v>
      </c>
      <c r="T243" s="6"/>
    </row>
    <row r="244" spans="1:20" s="7" customFormat="1" x14ac:dyDescent="0.25">
      <c r="A244" s="28">
        <v>44903</v>
      </c>
      <c r="B244" s="14" t="s">
        <v>108</v>
      </c>
      <c r="C244" s="25" t="s">
        <v>211</v>
      </c>
      <c r="D244" s="14" t="s">
        <v>111</v>
      </c>
      <c r="E244" s="4" t="s">
        <v>168</v>
      </c>
      <c r="F244" s="18" t="s">
        <v>179</v>
      </c>
      <c r="G244" s="2"/>
      <c r="H244" s="23">
        <f t="shared" si="56"/>
        <v>-1.874655497077494</v>
      </c>
      <c r="I244" s="23">
        <f t="shared" si="57"/>
        <v>0.10278115914424069</v>
      </c>
      <c r="J244" s="9" t="b">
        <f t="shared" si="58"/>
        <v>0</v>
      </c>
      <c r="K244" s="2"/>
      <c r="M244" s="2"/>
      <c r="N244" s="2"/>
      <c r="O244" s="2"/>
      <c r="P244" s="2">
        <f t="shared" si="12"/>
        <v>0.4</v>
      </c>
      <c r="Q244" s="2">
        <f t="shared" si="59"/>
        <v>1.2000000000000001E-3</v>
      </c>
      <c r="R244" s="10">
        <v>-9.2120571126388037E-5</v>
      </c>
      <c r="S244" s="10">
        <v>5.0506661603479881E-6</v>
      </c>
      <c r="T244" s="6"/>
    </row>
    <row r="245" spans="1:20" s="7" customFormat="1" x14ac:dyDescent="0.25">
      <c r="A245" s="28">
        <v>44903</v>
      </c>
      <c r="B245" s="14" t="s">
        <v>108</v>
      </c>
      <c r="C245" s="25" t="s">
        <v>212</v>
      </c>
      <c r="D245" s="14" t="s">
        <v>111</v>
      </c>
      <c r="E245" s="4" t="s">
        <v>169</v>
      </c>
      <c r="F245" s="18" t="s">
        <v>179</v>
      </c>
      <c r="G245" s="2"/>
      <c r="H245" s="23">
        <f t="shared" si="56"/>
        <v>2.850186615390216</v>
      </c>
      <c r="I245" s="23">
        <f t="shared" si="57"/>
        <v>5.7767247272341782E-2</v>
      </c>
      <c r="J245" s="9" t="b">
        <f t="shared" si="58"/>
        <v>1</v>
      </c>
      <c r="K245" s="2"/>
      <c r="M245" s="2"/>
      <c r="N245" s="2"/>
      <c r="O245" s="2"/>
      <c r="P245" s="2">
        <f t="shared" si="12"/>
        <v>0.4</v>
      </c>
      <c r="Q245" s="2">
        <f t="shared" si="59"/>
        <v>1.2000000000000001E-3</v>
      </c>
      <c r="R245" s="10">
        <v>1.4005817028027521E-4</v>
      </c>
      <c r="S245" s="10">
        <v>2.8386825309628748E-6</v>
      </c>
      <c r="T245" s="6"/>
    </row>
    <row r="246" spans="1:20" s="7" customFormat="1" x14ac:dyDescent="0.25">
      <c r="A246" s="28">
        <v>44903</v>
      </c>
      <c r="B246" s="14" t="s">
        <v>108</v>
      </c>
      <c r="C246" s="25" t="s">
        <v>213</v>
      </c>
      <c r="D246" s="14" t="s">
        <v>111</v>
      </c>
      <c r="E246" s="4" t="s">
        <v>170</v>
      </c>
      <c r="F246" s="18" t="s">
        <v>149</v>
      </c>
      <c r="G246" s="2"/>
      <c r="H246" s="23">
        <f t="shared" si="56"/>
        <v>0.17487457995126587</v>
      </c>
      <c r="I246" s="23">
        <f t="shared" si="57"/>
        <v>8.4062798028649868E-2</v>
      </c>
      <c r="J246" s="9" t="b">
        <f t="shared" si="58"/>
        <v>0</v>
      </c>
      <c r="K246" s="2"/>
      <c r="M246" s="2"/>
      <c r="N246" s="2"/>
      <c r="O246" s="2"/>
      <c r="P246" s="2">
        <f t="shared" si="12"/>
        <v>0.4</v>
      </c>
      <c r="Q246" s="2">
        <f t="shared" si="59"/>
        <v>1.2000000000000001E-3</v>
      </c>
      <c r="R246" s="10">
        <v>8.593336858805204E-6</v>
      </c>
      <c r="S246" s="10">
        <v>4.130845895127855E-6</v>
      </c>
      <c r="T246" s="6"/>
    </row>
    <row r="247" spans="1:20" s="7" customFormat="1" x14ac:dyDescent="0.25">
      <c r="A247" s="28">
        <v>44903</v>
      </c>
      <c r="B247" s="14" t="s">
        <v>108</v>
      </c>
      <c r="C247" s="25" t="s">
        <v>214</v>
      </c>
      <c r="D247" s="14" t="s">
        <v>111</v>
      </c>
      <c r="E247" s="4" t="s">
        <v>171</v>
      </c>
      <c r="F247" s="18" t="s">
        <v>149</v>
      </c>
      <c r="G247" s="2"/>
      <c r="H247" s="23">
        <f t="shared" si="56"/>
        <v>-1.9741994887420549</v>
      </c>
      <c r="I247" s="23">
        <f t="shared" si="57"/>
        <v>5.9683655729574764E-2</v>
      </c>
      <c r="J247" s="9" t="b">
        <f t="shared" si="58"/>
        <v>0</v>
      </c>
      <c r="K247" s="2"/>
      <c r="M247" s="2"/>
      <c r="N247" s="2"/>
      <c r="O247" s="2"/>
      <c r="P247" s="2">
        <f t="shared" si="12"/>
        <v>0.4</v>
      </c>
      <c r="Q247" s="2">
        <f t="shared" si="59"/>
        <v>1.2000000000000001E-3</v>
      </c>
      <c r="R247" s="10">
        <v>-9.7012162876784568E-5</v>
      </c>
      <c r="S247" s="10">
        <v>2.9328548425513043E-6</v>
      </c>
      <c r="T247" s="6"/>
    </row>
    <row r="248" spans="1:20" s="7" customFormat="1" x14ac:dyDescent="0.25">
      <c r="A248" s="28">
        <v>44903</v>
      </c>
      <c r="B248" s="14" t="s">
        <v>108</v>
      </c>
      <c r="C248" s="25" t="s">
        <v>215</v>
      </c>
      <c r="D248" s="14" t="s">
        <v>111</v>
      </c>
      <c r="E248" s="4" t="s">
        <v>172</v>
      </c>
      <c r="F248" s="18" t="s">
        <v>179</v>
      </c>
      <c r="G248" s="2"/>
      <c r="H248" s="23">
        <f t="shared" si="56"/>
        <v>2.0043317240567338</v>
      </c>
      <c r="I248" s="23">
        <f t="shared" si="57"/>
        <v>5.7241747529759801E-2</v>
      </c>
      <c r="J248" s="9" t="b">
        <f t="shared" si="58"/>
        <v>1</v>
      </c>
      <c r="K248" s="2"/>
      <c r="M248" s="2"/>
      <c r="N248" s="2"/>
      <c r="O248" s="2"/>
      <c r="P248" s="2">
        <f t="shared" si="12"/>
        <v>0.4</v>
      </c>
      <c r="Q248" s="2">
        <f t="shared" si="59"/>
        <v>1.2000000000000001E-3</v>
      </c>
      <c r="R248" s="10">
        <v>9.8492860920147894E-5</v>
      </c>
      <c r="S248" s="10">
        <v>2.8128594736123968E-6</v>
      </c>
      <c r="T248" s="6"/>
    </row>
    <row r="249" spans="1:20" s="7" customFormat="1" x14ac:dyDescent="0.25">
      <c r="A249" s="19">
        <v>44903</v>
      </c>
      <c r="B249" s="16" t="s">
        <v>108</v>
      </c>
      <c r="C249" s="25" t="s">
        <v>216</v>
      </c>
      <c r="D249" s="16" t="s">
        <v>111</v>
      </c>
      <c r="E249" s="17" t="s">
        <v>173</v>
      </c>
      <c r="F249" s="22" t="s">
        <v>180</v>
      </c>
      <c r="G249" s="2"/>
      <c r="H249" s="23">
        <f t="shared" si="56"/>
        <v>23.609144444681181</v>
      </c>
      <c r="I249" s="23">
        <f t="shared" si="57"/>
        <v>1.8341380346005782</v>
      </c>
      <c r="J249" s="9" t="b">
        <f t="shared" si="58"/>
        <v>1</v>
      </c>
      <c r="K249" s="2"/>
      <c r="M249" s="2"/>
      <c r="N249" s="2"/>
      <c r="O249" s="2"/>
      <c r="P249" s="2">
        <f t="shared" si="12"/>
        <v>0.4</v>
      </c>
      <c r="Q249" s="2">
        <f t="shared" si="59"/>
        <v>1.2000000000000001E-3</v>
      </c>
      <c r="R249" s="10">
        <v>1.1601533580116333E-3</v>
      </c>
      <c r="S249" s="10">
        <v>9.0129543020272401E-5</v>
      </c>
      <c r="T249" s="6"/>
    </row>
    <row r="250" spans="1:20" s="7" customFormat="1" x14ac:dyDescent="0.25">
      <c r="A250" s="28">
        <v>44903</v>
      </c>
      <c r="B250" s="14" t="s">
        <v>108</v>
      </c>
      <c r="C250" s="25" t="s">
        <v>217</v>
      </c>
      <c r="D250" s="14" t="s">
        <v>111</v>
      </c>
      <c r="E250" s="4" t="s">
        <v>174</v>
      </c>
      <c r="F250" s="18" t="s">
        <v>149</v>
      </c>
      <c r="G250" s="2"/>
      <c r="H250" s="23">
        <f t="shared" si="56"/>
        <v>-2.9680251784958211</v>
      </c>
      <c r="I250" s="23">
        <f t="shared" si="57"/>
        <v>6.000366267602196E-2</v>
      </c>
      <c r="J250" s="9" t="b">
        <f t="shared" si="58"/>
        <v>0</v>
      </c>
      <c r="K250" s="2"/>
      <c r="M250" s="2"/>
      <c r="N250" s="2"/>
      <c r="O250" s="2"/>
      <c r="P250" s="2">
        <f t="shared" si="12"/>
        <v>0.4</v>
      </c>
      <c r="Q250" s="2">
        <f t="shared" si="59"/>
        <v>1.2000000000000001E-3</v>
      </c>
      <c r="R250" s="10">
        <v>-1.4584875727128465E-4</v>
      </c>
      <c r="S250" s="10">
        <v>2.9485799838997183E-6</v>
      </c>
      <c r="T250" s="6"/>
    </row>
    <row r="251" spans="1:20" s="7" customFormat="1" x14ac:dyDescent="0.25">
      <c r="A251" s="28">
        <v>44903</v>
      </c>
      <c r="B251" s="14" t="s">
        <v>108</v>
      </c>
      <c r="C251" s="25" t="s">
        <v>218</v>
      </c>
      <c r="D251" s="14" t="s">
        <v>111</v>
      </c>
      <c r="E251" s="4" t="s">
        <v>175</v>
      </c>
      <c r="F251" s="18" t="s">
        <v>179</v>
      </c>
      <c r="G251" s="2"/>
      <c r="H251" s="23">
        <f t="shared" si="56"/>
        <v>2.5956768421073018</v>
      </c>
      <c r="I251" s="23">
        <f t="shared" si="57"/>
        <v>7.5612907247477559E-2</v>
      </c>
      <c r="J251" s="9" t="b">
        <f t="shared" si="58"/>
        <v>1</v>
      </c>
      <c r="K251" s="2"/>
      <c r="M251" s="2"/>
      <c r="N251" s="2"/>
      <c r="O251" s="2"/>
      <c r="P251" s="2">
        <f t="shared" si="12"/>
        <v>0.4</v>
      </c>
      <c r="Q251" s="2">
        <f t="shared" si="59"/>
        <v>1.2000000000000001E-3</v>
      </c>
      <c r="R251" s="10">
        <v>1.275515600211528E-4</v>
      </c>
      <c r="S251" s="10">
        <v>3.7156182621410475E-6</v>
      </c>
      <c r="T251" s="6"/>
    </row>
    <row r="252" spans="1:20" s="7" customFormat="1" x14ac:dyDescent="0.25">
      <c r="A252" s="28">
        <v>44903</v>
      </c>
      <c r="B252" s="14" t="s">
        <v>108</v>
      </c>
      <c r="C252" s="25" t="s">
        <v>219</v>
      </c>
      <c r="D252" s="14" t="s">
        <v>111</v>
      </c>
      <c r="E252" s="4" t="s">
        <v>176</v>
      </c>
      <c r="F252" s="18" t="s">
        <v>149</v>
      </c>
      <c r="G252" s="2"/>
      <c r="H252" s="23">
        <f t="shared" si="56"/>
        <v>0.49933418521466899</v>
      </c>
      <c r="I252" s="23">
        <f t="shared" si="57"/>
        <v>8.4033050435616333E-2</v>
      </c>
      <c r="J252" s="9" t="b">
        <f t="shared" si="58"/>
        <v>1</v>
      </c>
      <c r="K252" s="2"/>
      <c r="M252" s="2"/>
      <c r="N252" s="2"/>
      <c r="O252" s="2"/>
      <c r="P252" s="2">
        <f t="shared" si="12"/>
        <v>0.4</v>
      </c>
      <c r="Q252" s="2">
        <f t="shared" si="59"/>
        <v>1.2000000000000001E-3</v>
      </c>
      <c r="R252" s="10">
        <v>2.4537281861448832E-5</v>
      </c>
      <c r="S252" s="10">
        <v>4.1293840984061865E-6</v>
      </c>
      <c r="T252" s="6"/>
    </row>
    <row r="253" spans="1:20" s="7" customFormat="1" x14ac:dyDescent="0.25">
      <c r="A253" s="19">
        <v>44903</v>
      </c>
      <c r="B253" s="16" t="s">
        <v>108</v>
      </c>
      <c r="C253" s="25" t="s">
        <v>220</v>
      </c>
      <c r="D253" s="16" t="s">
        <v>132</v>
      </c>
      <c r="E253" s="17">
        <v>925</v>
      </c>
      <c r="F253" s="22" t="s">
        <v>102</v>
      </c>
      <c r="G253" s="2"/>
      <c r="H253" s="23">
        <f t="shared" si="56"/>
        <v>-0.21146372283334558</v>
      </c>
      <c r="I253" s="23">
        <f t="shared" si="57"/>
        <v>0.16730327757756538</v>
      </c>
      <c r="J253" s="9" t="b">
        <f t="shared" si="58"/>
        <v>0</v>
      </c>
      <c r="K253" s="2"/>
      <c r="M253" s="2"/>
      <c r="N253" s="2"/>
      <c r="O253" s="2"/>
      <c r="P253" s="2">
        <f t="shared" si="12"/>
        <v>0.4</v>
      </c>
      <c r="Q253" s="2">
        <f t="shared" si="59"/>
        <v>1.2000000000000001E-3</v>
      </c>
      <c r="R253" s="10">
        <v>-1.0391327340030603E-5</v>
      </c>
      <c r="S253" s="10">
        <v>8.2212830601615626E-6</v>
      </c>
      <c r="T253" s="6"/>
    </row>
    <row r="254" spans="1:20" s="7" customFormat="1" x14ac:dyDescent="0.25">
      <c r="A254" s="28">
        <v>44903</v>
      </c>
      <c r="B254" s="14" t="s">
        <v>108</v>
      </c>
      <c r="C254" s="25" t="s">
        <v>221</v>
      </c>
      <c r="D254" s="14" t="s">
        <v>111</v>
      </c>
      <c r="E254" s="4" t="s">
        <v>177</v>
      </c>
      <c r="F254" s="18" t="s">
        <v>180</v>
      </c>
      <c r="G254" s="2"/>
      <c r="H254" s="23">
        <f t="shared" si="56"/>
        <v>1.0863746982202935</v>
      </c>
      <c r="I254" s="23">
        <f t="shared" si="57"/>
        <v>7.0426617340075715E-2</v>
      </c>
      <c r="J254" s="9" t="b">
        <f t="shared" si="58"/>
        <v>1</v>
      </c>
      <c r="K254" s="2"/>
      <c r="M254" s="2"/>
      <c r="N254" s="2"/>
      <c r="O254" s="2"/>
      <c r="P254" s="2">
        <f t="shared" si="12"/>
        <v>0.4</v>
      </c>
      <c r="Q254" s="2">
        <f t="shared" si="59"/>
        <v>1.2000000000000001E-3</v>
      </c>
      <c r="R254" s="10">
        <v>5.3384452670545222E-5</v>
      </c>
      <c r="S254" s="10">
        <v>3.4607639760913209E-6</v>
      </c>
      <c r="T254" s="6"/>
    </row>
    <row r="255" spans="1:20" s="7" customFormat="1" x14ac:dyDescent="0.25">
      <c r="A255" s="28">
        <v>44903</v>
      </c>
      <c r="B255" s="14" t="s">
        <v>108</v>
      </c>
      <c r="C255" s="25" t="s">
        <v>222</v>
      </c>
      <c r="D255" s="14" t="s">
        <v>111</v>
      </c>
      <c r="E255" s="4" t="s">
        <v>178</v>
      </c>
      <c r="F255" s="18" t="s">
        <v>149</v>
      </c>
      <c r="G255" s="2"/>
      <c r="H255" s="23">
        <f t="shared" si="56"/>
        <v>-0.49718188269220903</v>
      </c>
      <c r="I255" s="23">
        <f t="shared" si="57"/>
        <v>6.3466950497634789E-2</v>
      </c>
      <c r="J255" s="9" t="b">
        <f t="shared" si="58"/>
        <v>0</v>
      </c>
      <c r="K255" s="2"/>
      <c r="M255" s="2"/>
      <c r="N255" s="2"/>
      <c r="O255" s="2"/>
      <c r="P255" s="2">
        <f t="shared" si="12"/>
        <v>0.4</v>
      </c>
      <c r="Q255" s="2">
        <f t="shared" si="59"/>
        <v>1.2000000000000001E-3</v>
      </c>
      <c r="R255" s="10">
        <v>-2.4431517715495152E-5</v>
      </c>
      <c r="S255" s="10">
        <v>3.1187659474537733E-6</v>
      </c>
      <c r="T255" s="6"/>
    </row>
    <row r="256" spans="1:20" s="7" customFormat="1" x14ac:dyDescent="0.25">
      <c r="A256" s="28">
        <v>44903</v>
      </c>
      <c r="B256" s="14" t="s">
        <v>108</v>
      </c>
      <c r="C256" s="25" t="s">
        <v>223</v>
      </c>
      <c r="D256" s="14" t="s">
        <v>132</v>
      </c>
      <c r="E256" s="4">
        <v>922</v>
      </c>
      <c r="F256" s="18" t="s">
        <v>102</v>
      </c>
      <c r="G256" s="2"/>
      <c r="H256" s="23">
        <f t="shared" si="56"/>
        <v>-1.3053714798822724</v>
      </c>
      <c r="I256" s="23">
        <f t="shared" si="57"/>
        <v>0.26888495840683646</v>
      </c>
      <c r="J256" s="9" t="b">
        <f t="shared" si="58"/>
        <v>0</v>
      </c>
      <c r="K256" s="2"/>
      <c r="M256" s="2"/>
      <c r="N256" s="2"/>
      <c r="O256" s="2"/>
      <c r="P256" s="2">
        <f t="shared" si="12"/>
        <v>0.4</v>
      </c>
      <c r="Q256" s="2">
        <f t="shared" si="59"/>
        <v>1.2000000000000001E-3</v>
      </c>
      <c r="R256" s="10">
        <v>-6.4145954521414861E-5</v>
      </c>
      <c r="S256" s="10">
        <v>1.3213006856111945E-5</v>
      </c>
      <c r="T256" s="6"/>
    </row>
    <row r="257" spans="1:20" s="7" customFormat="1" x14ac:dyDescent="0.25">
      <c r="A257" s="28">
        <v>44904</v>
      </c>
      <c r="B257" s="14" t="s">
        <v>110</v>
      </c>
      <c r="C257" s="25" t="s">
        <v>200</v>
      </c>
      <c r="D257" s="25" t="s">
        <v>53</v>
      </c>
      <c r="E257" s="24" t="s">
        <v>26</v>
      </c>
      <c r="F257" s="26" t="s">
        <v>9</v>
      </c>
      <c r="G257" s="2"/>
      <c r="H257" s="23">
        <f t="shared" ref="H257:H280" si="60">((((R257/13650)/0.3)*0.0001)/Q257)*1000000000</f>
        <v>16.730923658475241</v>
      </c>
      <c r="I257" s="23">
        <f t="shared" ref="I257:I280" si="61">((((S257/13650)/0.3)*0.0001)/Q257)*1000000000</f>
        <v>0.28056019306168167</v>
      </c>
      <c r="J257" s="9" t="b">
        <f t="shared" ref="J257:J280" si="62">H257&gt;(3*I257)</f>
        <v>1</v>
      </c>
      <c r="K257" s="2"/>
      <c r="M257" s="2"/>
      <c r="N257" s="2"/>
      <c r="O257" s="2"/>
      <c r="P257" s="2">
        <f t="shared" si="12"/>
        <v>0.4</v>
      </c>
      <c r="Q257" s="2">
        <f t="shared" ref="Q257:Q280" si="63">P257*0.003</f>
        <v>1.2000000000000001E-3</v>
      </c>
      <c r="R257" s="10">
        <v>8.2215758857747334E-4</v>
      </c>
      <c r="S257" s="10">
        <v>1.3786727887051038E-5</v>
      </c>
      <c r="T257" s="6"/>
    </row>
    <row r="258" spans="1:20" s="7" customFormat="1" x14ac:dyDescent="0.25">
      <c r="A258" s="28">
        <v>44904</v>
      </c>
      <c r="B258" s="14" t="s">
        <v>110</v>
      </c>
      <c r="C258" s="25" t="s">
        <v>201</v>
      </c>
      <c r="D258" s="25" t="s">
        <v>53</v>
      </c>
      <c r="E258" s="24" t="s">
        <v>131</v>
      </c>
      <c r="F258" s="26" t="s">
        <v>9</v>
      </c>
      <c r="G258" s="2"/>
      <c r="H258" s="23">
        <f t="shared" si="60"/>
        <v>12.712036773379973</v>
      </c>
      <c r="I258" s="23">
        <f t="shared" si="61"/>
        <v>0.3093024335555174</v>
      </c>
      <c r="J258" s="9" t="b">
        <f t="shared" si="62"/>
        <v>1</v>
      </c>
      <c r="K258" s="2"/>
      <c r="M258" s="2"/>
      <c r="N258" s="2"/>
      <c r="O258" s="2"/>
      <c r="P258" s="2">
        <f t="shared" si="12"/>
        <v>0.4</v>
      </c>
      <c r="Q258" s="2">
        <f t="shared" si="63"/>
        <v>1.2000000000000001E-3</v>
      </c>
      <c r="R258" s="10">
        <v>6.2466948704389188E-4</v>
      </c>
      <c r="S258" s="10">
        <v>1.5199121584918125E-5</v>
      </c>
      <c r="T258" s="6"/>
    </row>
    <row r="259" spans="1:20" s="7" customFormat="1" x14ac:dyDescent="0.25">
      <c r="A259" s="28">
        <v>44904</v>
      </c>
      <c r="B259" s="14" t="s">
        <v>110</v>
      </c>
      <c r="C259" s="25" t="s">
        <v>202</v>
      </c>
      <c r="D259" s="14" t="s">
        <v>111</v>
      </c>
      <c r="E259" s="4" t="s">
        <v>181</v>
      </c>
      <c r="F259" s="18" t="s">
        <v>180</v>
      </c>
      <c r="G259" s="2"/>
      <c r="H259" s="23">
        <f t="shared" si="60"/>
        <v>-0.23944365562556721</v>
      </c>
      <c r="I259" s="23">
        <f t="shared" si="61"/>
        <v>5.885721045671858E-2</v>
      </c>
      <c r="J259" s="9" t="b">
        <f t="shared" si="62"/>
        <v>0</v>
      </c>
      <c r="K259" s="2"/>
      <c r="M259" s="2"/>
      <c r="N259" s="2"/>
      <c r="O259" s="2"/>
      <c r="P259" s="2">
        <f t="shared" si="12"/>
        <v>0.4</v>
      </c>
      <c r="Q259" s="2">
        <f t="shared" si="63"/>
        <v>1.2000000000000001E-3</v>
      </c>
      <c r="R259" s="10">
        <v>-1.1766261237440373E-5</v>
      </c>
      <c r="S259" s="10">
        <v>2.8922433218431509E-6</v>
      </c>
      <c r="T259" s="6"/>
    </row>
    <row r="260" spans="1:20" s="7" customFormat="1" x14ac:dyDescent="0.25">
      <c r="A260" s="28">
        <v>44904</v>
      </c>
      <c r="B260" s="14" t="s">
        <v>110</v>
      </c>
      <c r="C260" s="25" t="s">
        <v>203</v>
      </c>
      <c r="D260" s="14" t="s">
        <v>132</v>
      </c>
      <c r="E260" s="4" t="s">
        <v>182</v>
      </c>
      <c r="F260" s="18" t="s">
        <v>147</v>
      </c>
      <c r="G260" s="2"/>
      <c r="H260" s="23">
        <f t="shared" si="60"/>
        <v>-3.2273776324543242</v>
      </c>
      <c r="I260" s="23">
        <f t="shared" si="61"/>
        <v>0.12965421997935228</v>
      </c>
      <c r="J260" s="9" t="b">
        <f t="shared" si="62"/>
        <v>0</v>
      </c>
      <c r="K260" s="2"/>
      <c r="M260" s="2"/>
      <c r="N260" s="2"/>
      <c r="O260" s="2"/>
      <c r="P260" s="2">
        <f t="shared" si="12"/>
        <v>0.4</v>
      </c>
      <c r="Q260" s="2">
        <f t="shared" si="63"/>
        <v>1.2000000000000001E-3</v>
      </c>
      <c r="R260" s="10">
        <v>-1.5859333685880548E-4</v>
      </c>
      <c r="S260" s="10">
        <v>6.3712083697853718E-6</v>
      </c>
      <c r="T260" s="6"/>
    </row>
    <row r="261" spans="1:20" s="7" customFormat="1" x14ac:dyDescent="0.25">
      <c r="A261" s="28">
        <v>44904</v>
      </c>
      <c r="B261" s="14" t="s">
        <v>110</v>
      </c>
      <c r="C261" s="25" t="s">
        <v>204</v>
      </c>
      <c r="D261" s="14" t="s">
        <v>111</v>
      </c>
      <c r="E261" s="4" t="s">
        <v>183</v>
      </c>
      <c r="F261" s="18" t="s">
        <v>179</v>
      </c>
      <c r="G261" s="2"/>
      <c r="H261" s="23">
        <f t="shared" si="60"/>
        <v>-1.8117006482950349</v>
      </c>
      <c r="I261" s="23">
        <f t="shared" si="61"/>
        <v>7.3321884292776141E-2</v>
      </c>
      <c r="J261" s="9" t="b">
        <f t="shared" si="62"/>
        <v>0</v>
      </c>
      <c r="K261" s="2"/>
      <c r="M261" s="2"/>
      <c r="N261" s="2"/>
      <c r="O261" s="2"/>
      <c r="P261" s="2">
        <f t="shared" si="12"/>
        <v>0.4</v>
      </c>
      <c r="Q261" s="2">
        <f t="shared" si="63"/>
        <v>1.2000000000000001E-3</v>
      </c>
      <c r="R261" s="10">
        <v>-8.9026969857218026E-5</v>
      </c>
      <c r="S261" s="10">
        <v>3.6030373941470199E-6</v>
      </c>
      <c r="T261" s="6"/>
    </row>
    <row r="262" spans="1:20" s="7" customFormat="1" x14ac:dyDescent="0.25">
      <c r="A262" s="28">
        <v>44904</v>
      </c>
      <c r="B262" s="14" t="s">
        <v>110</v>
      </c>
      <c r="C262" s="25" t="s">
        <v>205</v>
      </c>
      <c r="D262" s="14" t="s">
        <v>132</v>
      </c>
      <c r="E262" s="4">
        <v>927</v>
      </c>
      <c r="F262" s="18" t="s">
        <v>102</v>
      </c>
      <c r="G262" s="2"/>
      <c r="H262" s="23">
        <f t="shared" si="60"/>
        <v>-0.18886454634734826</v>
      </c>
      <c r="I262" s="23">
        <f t="shared" si="61"/>
        <v>6.9885928232139641E-2</v>
      </c>
      <c r="J262" s="9" t="b">
        <f t="shared" si="62"/>
        <v>0</v>
      </c>
      <c r="K262" s="2"/>
      <c r="M262" s="2"/>
      <c r="N262" s="2"/>
      <c r="O262" s="2"/>
      <c r="P262" s="2">
        <f t="shared" si="12"/>
        <v>0.4</v>
      </c>
      <c r="Q262" s="2">
        <f t="shared" si="63"/>
        <v>1.2000000000000001E-3</v>
      </c>
      <c r="R262" s="10">
        <v>-9.2808038075086933E-6</v>
      </c>
      <c r="S262" s="10">
        <v>3.4341945133273414E-6</v>
      </c>
      <c r="T262" s="6"/>
    </row>
    <row r="263" spans="1:20" s="7" customFormat="1" x14ac:dyDescent="0.25">
      <c r="A263" s="28">
        <v>44904</v>
      </c>
      <c r="B263" s="14" t="s">
        <v>110</v>
      </c>
      <c r="C263" s="25" t="s">
        <v>206</v>
      </c>
      <c r="D263" s="14" t="s">
        <v>111</v>
      </c>
      <c r="E263" s="4" t="s">
        <v>198</v>
      </c>
      <c r="F263" s="18" t="s">
        <v>180</v>
      </c>
      <c r="G263" s="2"/>
      <c r="H263" s="23">
        <f t="shared" si="60"/>
        <v>2.3648423965716261</v>
      </c>
      <c r="I263" s="23">
        <f t="shared" si="61"/>
        <v>0.15406062962650127</v>
      </c>
      <c r="J263" s="9" t="b">
        <f t="shared" si="62"/>
        <v>1</v>
      </c>
      <c r="K263" s="2"/>
      <c r="M263" s="2"/>
      <c r="N263" s="2"/>
      <c r="O263" s="2"/>
      <c r="P263" s="2">
        <f t="shared" si="12"/>
        <v>0.4</v>
      </c>
      <c r="Q263" s="2">
        <f t="shared" si="63"/>
        <v>1.2000000000000001E-3</v>
      </c>
      <c r="R263" s="10">
        <v>1.1620835536752971E-4</v>
      </c>
      <c r="S263" s="10">
        <v>7.5705393398462726E-6</v>
      </c>
      <c r="T263" s="6"/>
    </row>
    <row r="264" spans="1:20" s="7" customFormat="1" x14ac:dyDescent="0.25">
      <c r="A264" s="19">
        <v>44904</v>
      </c>
      <c r="B264" s="16" t="s">
        <v>110</v>
      </c>
      <c r="C264" s="25" t="s">
        <v>207</v>
      </c>
      <c r="D264" s="16" t="s">
        <v>111</v>
      </c>
      <c r="E264" s="17" t="s">
        <v>184</v>
      </c>
      <c r="F264" s="22" t="s">
        <v>180</v>
      </c>
      <c r="G264" s="2"/>
      <c r="H264" s="23">
        <f t="shared" si="60"/>
        <v>0.46328311796316829</v>
      </c>
      <c r="I264" s="23">
        <f t="shared" si="61"/>
        <v>8.839705794675802E-2</v>
      </c>
      <c r="J264" s="9" t="b">
        <f t="shared" si="62"/>
        <v>1</v>
      </c>
      <c r="K264" s="2"/>
      <c r="M264" s="2"/>
      <c r="N264" s="2"/>
      <c r="O264" s="2"/>
      <c r="P264" s="2">
        <f t="shared" si="12"/>
        <v>0.4</v>
      </c>
      <c r="Q264" s="2">
        <f t="shared" si="63"/>
        <v>1.2000000000000001E-3</v>
      </c>
      <c r="R264" s="10">
        <v>2.2765732416710092E-5</v>
      </c>
      <c r="S264" s="10">
        <v>4.3438314275036886E-6</v>
      </c>
      <c r="T264" s="6"/>
    </row>
    <row r="265" spans="1:20" s="7" customFormat="1" x14ac:dyDescent="0.25">
      <c r="A265" s="28">
        <v>44904</v>
      </c>
      <c r="B265" s="14" t="s">
        <v>110</v>
      </c>
      <c r="C265" s="25" t="s">
        <v>208</v>
      </c>
      <c r="D265" s="14" t="s">
        <v>132</v>
      </c>
      <c r="E265" s="4">
        <v>940</v>
      </c>
      <c r="F265" s="18" t="s">
        <v>102</v>
      </c>
      <c r="G265" s="2"/>
      <c r="H265" s="23">
        <f t="shared" si="60"/>
        <v>-3.5927309856447751</v>
      </c>
      <c r="I265" s="23">
        <f t="shared" si="61"/>
        <v>0.16022614336774038</v>
      </c>
      <c r="J265" s="9" t="b">
        <f t="shared" si="62"/>
        <v>0</v>
      </c>
      <c r="K265" s="2"/>
      <c r="M265" s="2"/>
      <c r="N265" s="2"/>
      <c r="O265" s="2"/>
      <c r="P265" s="2">
        <f t="shared" si="12"/>
        <v>0.4</v>
      </c>
      <c r="Q265" s="2">
        <f t="shared" si="63"/>
        <v>1.2000000000000001E-3</v>
      </c>
      <c r="R265" s="10">
        <v>-1.7654680063458427E-4</v>
      </c>
      <c r="S265" s="10">
        <v>7.8735126850907624E-6</v>
      </c>
      <c r="T265" s="6"/>
    </row>
    <row r="266" spans="1:20" s="7" customFormat="1" x14ac:dyDescent="0.25">
      <c r="A266" s="28">
        <v>44904</v>
      </c>
      <c r="B266" s="14" t="s">
        <v>110</v>
      </c>
      <c r="C266" s="25" t="s">
        <v>209</v>
      </c>
      <c r="D266" s="14" t="s">
        <v>111</v>
      </c>
      <c r="E266" s="4" t="s">
        <v>186</v>
      </c>
      <c r="F266" s="18" t="s">
        <v>180</v>
      </c>
      <c r="G266" s="2"/>
      <c r="H266" s="23">
        <f t="shared" si="60"/>
        <v>1.6954763120812795</v>
      </c>
      <c r="I266" s="23">
        <f t="shared" si="61"/>
        <v>9.9939159974424346E-2</v>
      </c>
      <c r="J266" s="9" t="b">
        <f t="shared" si="62"/>
        <v>1</v>
      </c>
      <c r="K266" s="2"/>
      <c r="M266" s="2"/>
      <c r="N266" s="2"/>
      <c r="O266" s="2"/>
      <c r="P266" s="2">
        <f t="shared" si="12"/>
        <v>0.4</v>
      </c>
      <c r="Q266" s="2">
        <f t="shared" si="63"/>
        <v>1.2000000000000001E-3</v>
      </c>
      <c r="R266" s="10">
        <v>8.3315705975674063E-5</v>
      </c>
      <c r="S266" s="10">
        <v>4.9110103211432118E-6</v>
      </c>
      <c r="T266" s="6"/>
    </row>
    <row r="267" spans="1:20" s="7" customFormat="1" x14ac:dyDescent="0.25">
      <c r="A267" s="28">
        <v>44904</v>
      </c>
      <c r="B267" s="14" t="s">
        <v>110</v>
      </c>
      <c r="C267" s="25" t="s">
        <v>210</v>
      </c>
      <c r="D267" s="14" t="s">
        <v>132</v>
      </c>
      <c r="E267" s="4">
        <v>928</v>
      </c>
      <c r="F267" s="18" t="s">
        <v>102</v>
      </c>
      <c r="G267" s="2"/>
      <c r="H267" s="23">
        <f t="shared" si="60"/>
        <v>1.6707248330727729</v>
      </c>
      <c r="I267" s="23">
        <f t="shared" si="61"/>
        <v>0.15257069298840642</v>
      </c>
      <c r="J267" s="9" t="b">
        <f t="shared" si="62"/>
        <v>1</v>
      </c>
      <c r="K267" s="2"/>
      <c r="M267" s="2"/>
      <c r="N267" s="2"/>
      <c r="O267" s="2"/>
      <c r="P267" s="2">
        <f t="shared" si="12"/>
        <v>0.4</v>
      </c>
      <c r="Q267" s="2">
        <f t="shared" si="63"/>
        <v>1.2000000000000001E-3</v>
      </c>
      <c r="R267" s="10">
        <v>8.2099418297196063E-5</v>
      </c>
      <c r="S267" s="10">
        <v>7.4973238534502914E-6</v>
      </c>
      <c r="T267" s="6"/>
    </row>
    <row r="268" spans="1:20" s="7" customFormat="1" x14ac:dyDescent="0.25">
      <c r="A268" s="28">
        <v>44904</v>
      </c>
      <c r="B268" s="14" t="s">
        <v>110</v>
      </c>
      <c r="C268" s="25" t="s">
        <v>211</v>
      </c>
      <c r="D268" s="14" t="s">
        <v>132</v>
      </c>
      <c r="E268" s="4" t="s">
        <v>185</v>
      </c>
      <c r="F268" s="18" t="s">
        <v>147</v>
      </c>
      <c r="G268" s="2"/>
      <c r="H268" s="23">
        <f t="shared" si="60"/>
        <v>1.2892292109637393</v>
      </c>
      <c r="I268" s="23">
        <f t="shared" si="61"/>
        <v>0.15243762273748374</v>
      </c>
      <c r="J268" s="9" t="b">
        <f t="shared" si="62"/>
        <v>1</v>
      </c>
      <c r="K268" s="2"/>
      <c r="M268" s="2"/>
      <c r="N268" s="2"/>
      <c r="O268" s="2"/>
      <c r="P268" s="2">
        <f t="shared" ref="P268:P331" si="64">0.8/2</f>
        <v>0.4</v>
      </c>
      <c r="Q268" s="2">
        <f t="shared" si="63"/>
        <v>1.2000000000000001E-3</v>
      </c>
      <c r="R268" s="10">
        <v>6.3352723426758154E-5</v>
      </c>
      <c r="S268" s="10">
        <v>7.4907847813199507E-6</v>
      </c>
      <c r="T268" s="6"/>
    </row>
    <row r="269" spans="1:20" s="7" customFormat="1" x14ac:dyDescent="0.25">
      <c r="A269" s="28">
        <v>44904</v>
      </c>
      <c r="B269" s="14" t="s">
        <v>110</v>
      </c>
      <c r="C269" s="25" t="s">
        <v>212</v>
      </c>
      <c r="D269" s="14" t="s">
        <v>111</v>
      </c>
      <c r="E269" s="4" t="s">
        <v>187</v>
      </c>
      <c r="F269" s="18" t="s">
        <v>180</v>
      </c>
      <c r="G269" s="2"/>
      <c r="H269" s="23">
        <f t="shared" si="60"/>
        <v>0.86307331151328692</v>
      </c>
      <c r="I269" s="23">
        <f t="shared" si="61"/>
        <v>5.2539731093462938E-2</v>
      </c>
      <c r="J269" s="9" t="b">
        <f t="shared" si="62"/>
        <v>1</v>
      </c>
      <c r="K269" s="2"/>
      <c r="M269" s="2"/>
      <c r="N269" s="2"/>
      <c r="O269" s="2"/>
      <c r="P269" s="2">
        <f t="shared" si="64"/>
        <v>0.4</v>
      </c>
      <c r="Q269" s="2">
        <f t="shared" si="63"/>
        <v>1.2000000000000001E-3</v>
      </c>
      <c r="R269" s="10">
        <v>4.2411422527762918E-5</v>
      </c>
      <c r="S269" s="10">
        <v>2.5818023859327688E-6</v>
      </c>
      <c r="T269" s="6"/>
    </row>
    <row r="270" spans="1:20" s="7" customFormat="1" x14ac:dyDescent="0.25">
      <c r="A270" s="28">
        <v>44904</v>
      </c>
      <c r="B270" s="14" t="s">
        <v>110</v>
      </c>
      <c r="C270" s="25" t="s">
        <v>213</v>
      </c>
      <c r="D270" s="14" t="s">
        <v>132</v>
      </c>
      <c r="E270" s="4" t="s">
        <v>188</v>
      </c>
      <c r="F270" s="18" t="s">
        <v>147</v>
      </c>
      <c r="G270" s="2"/>
      <c r="H270" s="23">
        <f t="shared" si="60"/>
        <v>3.8370173219459236</v>
      </c>
      <c r="I270" s="23">
        <f t="shared" si="61"/>
        <v>0.18578702545718273</v>
      </c>
      <c r="J270" s="9" t="b">
        <f t="shared" si="62"/>
        <v>1</v>
      </c>
      <c r="K270" s="2"/>
      <c r="M270" s="2"/>
      <c r="N270" s="2"/>
      <c r="O270" s="2"/>
      <c r="P270" s="2">
        <f t="shared" si="64"/>
        <v>0.4</v>
      </c>
      <c r="Q270" s="2">
        <f t="shared" si="63"/>
        <v>1.2000000000000001E-3</v>
      </c>
      <c r="R270" s="10">
        <v>1.8855103120042269E-4</v>
      </c>
      <c r="S270" s="10">
        <v>9.1295744309659593E-6</v>
      </c>
      <c r="T270" s="6"/>
    </row>
    <row r="271" spans="1:20" s="7" customFormat="1" x14ac:dyDescent="0.25">
      <c r="A271" s="28">
        <v>44904</v>
      </c>
      <c r="B271" s="14" t="s">
        <v>110</v>
      </c>
      <c r="C271" s="25" t="s">
        <v>214</v>
      </c>
      <c r="D271" s="14" t="s">
        <v>132</v>
      </c>
      <c r="E271" s="4" t="s">
        <v>189</v>
      </c>
      <c r="F271" s="18" t="s">
        <v>147</v>
      </c>
      <c r="G271" s="2"/>
      <c r="H271" s="23">
        <f t="shared" si="60"/>
        <v>-3.7503871454162132</v>
      </c>
      <c r="I271" s="23">
        <f t="shared" si="61"/>
        <v>0.17966559182253639</v>
      </c>
      <c r="J271" s="9" t="b">
        <f t="shared" si="62"/>
        <v>0</v>
      </c>
      <c r="K271" s="2"/>
      <c r="M271" s="2"/>
      <c r="N271" s="2"/>
      <c r="O271" s="2"/>
      <c r="P271" s="2">
        <f t="shared" si="64"/>
        <v>0.4</v>
      </c>
      <c r="Q271" s="2">
        <f t="shared" si="63"/>
        <v>1.2000000000000001E-3</v>
      </c>
      <c r="R271" s="10">
        <v>-1.8429402432575272E-4</v>
      </c>
      <c r="S271" s="10">
        <v>8.8287671821594368E-6</v>
      </c>
      <c r="T271" s="6"/>
    </row>
    <row r="272" spans="1:20" s="7" customFormat="1" x14ac:dyDescent="0.25">
      <c r="A272" s="28">
        <v>44904</v>
      </c>
      <c r="B272" s="14" t="s">
        <v>110</v>
      </c>
      <c r="C272" s="25" t="s">
        <v>215</v>
      </c>
      <c r="D272" s="14" t="s">
        <v>111</v>
      </c>
      <c r="E272" s="4" t="s">
        <v>190</v>
      </c>
      <c r="F272" s="18" t="s">
        <v>180</v>
      </c>
      <c r="G272" s="2"/>
      <c r="H272" s="23">
        <f t="shared" si="60"/>
        <v>2.7958409766976646</v>
      </c>
      <c r="I272" s="23">
        <f t="shared" si="61"/>
        <v>6.3063609335972742E-2</v>
      </c>
      <c r="J272" s="9" t="b">
        <f t="shared" si="62"/>
        <v>1</v>
      </c>
      <c r="K272" s="2"/>
      <c r="M272" s="2"/>
      <c r="N272" s="2"/>
      <c r="O272" s="2"/>
      <c r="P272" s="2">
        <f t="shared" si="64"/>
        <v>0.4</v>
      </c>
      <c r="Q272" s="2">
        <f t="shared" si="63"/>
        <v>1.2000000000000001E-3</v>
      </c>
      <c r="R272" s="10">
        <v>1.3738762559492327E-4</v>
      </c>
      <c r="S272" s="10">
        <v>3.0989457627697008E-6</v>
      </c>
      <c r="T272" s="6"/>
    </row>
    <row r="273" spans="1:20" s="7" customFormat="1" x14ac:dyDescent="0.25">
      <c r="A273" s="28">
        <v>44904</v>
      </c>
      <c r="B273" s="14" t="s">
        <v>110</v>
      </c>
      <c r="C273" s="25" t="s">
        <v>216</v>
      </c>
      <c r="D273" s="14" t="s">
        <v>132</v>
      </c>
      <c r="E273" s="4">
        <v>926</v>
      </c>
      <c r="F273" s="18" t="s">
        <v>102</v>
      </c>
      <c r="G273" s="2"/>
      <c r="H273" s="23">
        <f t="shared" si="60"/>
        <v>3.1805650525904561</v>
      </c>
      <c r="I273" s="23">
        <f t="shared" si="61"/>
        <v>0.12335425229577716</v>
      </c>
      <c r="J273" s="9" t="b">
        <f t="shared" si="62"/>
        <v>1</v>
      </c>
      <c r="K273" s="2"/>
      <c r="M273" s="2"/>
      <c r="N273" s="2"/>
      <c r="O273" s="2"/>
      <c r="P273" s="2">
        <f t="shared" si="64"/>
        <v>0.4</v>
      </c>
      <c r="Q273" s="2">
        <f t="shared" si="63"/>
        <v>1.2000000000000001E-3</v>
      </c>
      <c r="R273" s="10">
        <v>1.5629296668429502E-4</v>
      </c>
      <c r="S273" s="10">
        <v>6.0616279578144893E-6</v>
      </c>
      <c r="T273" s="6"/>
    </row>
    <row r="274" spans="1:20" s="7" customFormat="1" x14ac:dyDescent="0.25">
      <c r="A274" s="28">
        <v>44904</v>
      </c>
      <c r="B274" s="14" t="s">
        <v>110</v>
      </c>
      <c r="C274" s="25" t="s">
        <v>217</v>
      </c>
      <c r="D274" s="14" t="s">
        <v>132</v>
      </c>
      <c r="E274" s="4" t="s">
        <v>191</v>
      </c>
      <c r="F274" s="18" t="s">
        <v>147</v>
      </c>
      <c r="G274" s="2"/>
      <c r="H274" s="23">
        <f t="shared" si="60"/>
        <v>-0.46274504233256003</v>
      </c>
      <c r="I274" s="23">
        <f t="shared" si="61"/>
        <v>7.221556793463299E-2</v>
      </c>
      <c r="J274" s="9" t="b">
        <f t="shared" si="62"/>
        <v>0</v>
      </c>
      <c r="K274" s="2"/>
      <c r="M274" s="2"/>
      <c r="N274" s="2"/>
      <c r="O274" s="2"/>
      <c r="P274" s="2">
        <f t="shared" si="64"/>
        <v>0.4</v>
      </c>
      <c r="Q274" s="2">
        <f t="shared" si="63"/>
        <v>1.2000000000000001E-3</v>
      </c>
      <c r="R274" s="10">
        <v>-2.2739291380222E-5</v>
      </c>
      <c r="S274" s="10">
        <v>3.5486730083078659E-6</v>
      </c>
      <c r="T274" s="6"/>
    </row>
    <row r="275" spans="1:20" s="7" customFormat="1" x14ac:dyDescent="0.25">
      <c r="A275" s="19">
        <v>44904</v>
      </c>
      <c r="B275" s="16" t="s">
        <v>110</v>
      </c>
      <c r="C275" s="25" t="s">
        <v>218</v>
      </c>
      <c r="D275" s="16" t="s">
        <v>111</v>
      </c>
      <c r="E275" s="17" t="s">
        <v>192</v>
      </c>
      <c r="F275" s="22" t="s">
        <v>180</v>
      </c>
      <c r="G275" s="2"/>
      <c r="H275" s="23">
        <f t="shared" si="60"/>
        <v>-0.93194699223256283</v>
      </c>
      <c r="I275" s="23">
        <f t="shared" si="61"/>
        <v>0.18357599580165981</v>
      </c>
      <c r="J275" s="9" t="b">
        <f t="shared" si="62"/>
        <v>0</v>
      </c>
      <c r="K275" s="2"/>
      <c r="M275" s="2"/>
      <c r="N275" s="2"/>
      <c r="O275" s="2"/>
      <c r="P275" s="2">
        <f t="shared" si="64"/>
        <v>0.4</v>
      </c>
      <c r="Q275" s="2">
        <f t="shared" si="63"/>
        <v>1.2000000000000001E-3</v>
      </c>
      <c r="R275" s="10">
        <v>-4.5795875198308138E-5</v>
      </c>
      <c r="S275" s="10">
        <v>9.0209244336935636E-6</v>
      </c>
      <c r="T275" s="6"/>
    </row>
    <row r="276" spans="1:20" s="7" customFormat="1" x14ac:dyDescent="0.25">
      <c r="A276" s="28">
        <v>44904</v>
      </c>
      <c r="B276" s="14" t="s">
        <v>110</v>
      </c>
      <c r="C276" s="25" t="s">
        <v>219</v>
      </c>
      <c r="D276" s="14" t="s">
        <v>132</v>
      </c>
      <c r="E276" s="4" t="s">
        <v>193</v>
      </c>
      <c r="F276" s="18" t="s">
        <v>147</v>
      </c>
      <c r="G276" s="2"/>
      <c r="H276" s="23">
        <f t="shared" si="60"/>
        <v>4.6032370199477564</v>
      </c>
      <c r="I276" s="23">
        <f t="shared" si="61"/>
        <v>0.44423319019768764</v>
      </c>
      <c r="J276" s="9" t="b">
        <f t="shared" si="62"/>
        <v>1</v>
      </c>
      <c r="K276" s="2"/>
      <c r="M276" s="2"/>
      <c r="N276" s="2"/>
      <c r="O276" s="2"/>
      <c r="P276" s="2">
        <f t="shared" si="64"/>
        <v>0.4</v>
      </c>
      <c r="Q276" s="2">
        <f t="shared" si="63"/>
        <v>1.2000000000000001E-3</v>
      </c>
      <c r="R276" s="10">
        <v>2.2620306716023274E-4</v>
      </c>
      <c r="S276" s="10">
        <v>2.1829618966314371E-5</v>
      </c>
      <c r="T276" s="6"/>
    </row>
    <row r="277" spans="1:20" s="7" customFormat="1" x14ac:dyDescent="0.25">
      <c r="A277" s="19">
        <v>44904</v>
      </c>
      <c r="B277" s="16" t="s">
        <v>110</v>
      </c>
      <c r="C277" s="25" t="s">
        <v>220</v>
      </c>
      <c r="D277" s="16" t="s">
        <v>132</v>
      </c>
      <c r="E277" s="17" t="s">
        <v>194</v>
      </c>
      <c r="F277" s="22" t="s">
        <v>147</v>
      </c>
      <c r="G277" s="2"/>
      <c r="H277" s="23">
        <f t="shared" si="60"/>
        <v>0.26258090774222048</v>
      </c>
      <c r="I277" s="23">
        <f t="shared" si="61"/>
        <v>0.13569346050683015</v>
      </c>
      <c r="J277" s="9" t="b">
        <f t="shared" si="62"/>
        <v>0</v>
      </c>
      <c r="K277" s="2"/>
      <c r="M277" s="2"/>
      <c r="N277" s="2"/>
      <c r="O277" s="2"/>
      <c r="P277" s="2">
        <f t="shared" si="64"/>
        <v>0.4</v>
      </c>
      <c r="Q277" s="2">
        <f t="shared" si="63"/>
        <v>1.2000000000000001E-3</v>
      </c>
      <c r="R277" s="10">
        <v>1.2903225806452717E-5</v>
      </c>
      <c r="S277" s="10">
        <v>6.6679766493056356E-6</v>
      </c>
      <c r="T277" s="6"/>
    </row>
    <row r="278" spans="1:20" s="7" customFormat="1" x14ac:dyDescent="0.25">
      <c r="A278" s="28">
        <v>44904</v>
      </c>
      <c r="B278" s="14" t="s">
        <v>110</v>
      </c>
      <c r="C278" s="25" t="s">
        <v>221</v>
      </c>
      <c r="D278" s="14" t="s">
        <v>111</v>
      </c>
      <c r="E278" s="4" t="s">
        <v>195</v>
      </c>
      <c r="F278" s="18" t="s">
        <v>180</v>
      </c>
      <c r="G278" s="2"/>
      <c r="H278" s="23">
        <f t="shared" si="60"/>
        <v>3.6314724310493833</v>
      </c>
      <c r="I278" s="23">
        <f t="shared" si="61"/>
        <v>6.5517386113777568E-2</v>
      </c>
      <c r="J278" s="9" t="b">
        <f t="shared" si="62"/>
        <v>1</v>
      </c>
      <c r="K278" s="2"/>
      <c r="M278" s="2"/>
      <c r="N278" s="2"/>
      <c r="O278" s="2"/>
      <c r="P278" s="2">
        <f t="shared" si="64"/>
        <v>0.4</v>
      </c>
      <c r="Q278" s="2">
        <f t="shared" si="63"/>
        <v>1.2000000000000001E-3</v>
      </c>
      <c r="R278" s="10">
        <v>1.7845055526176669E-4</v>
      </c>
      <c r="S278" s="10">
        <v>3.2195243536310302E-6</v>
      </c>
      <c r="T278" s="6"/>
    </row>
    <row r="279" spans="1:20" s="7" customFormat="1" x14ac:dyDescent="0.25">
      <c r="A279" s="28">
        <v>44904</v>
      </c>
      <c r="B279" s="14" t="s">
        <v>110</v>
      </c>
      <c r="C279" s="25" t="s">
        <v>222</v>
      </c>
      <c r="D279" s="14" t="s">
        <v>132</v>
      </c>
      <c r="E279" s="4" t="s">
        <v>196</v>
      </c>
      <c r="F279" s="18" t="s">
        <v>147</v>
      </c>
      <c r="G279" s="2"/>
      <c r="H279" s="23">
        <f t="shared" si="60"/>
        <v>4.0958317002738163</v>
      </c>
      <c r="I279" s="23">
        <f t="shared" si="61"/>
        <v>8.2263705604243315E-2</v>
      </c>
      <c r="J279" s="9" t="b">
        <f t="shared" si="62"/>
        <v>1</v>
      </c>
      <c r="K279" s="2"/>
      <c r="M279" s="2"/>
      <c r="N279" s="2"/>
      <c r="O279" s="2"/>
      <c r="P279" s="2">
        <f t="shared" si="64"/>
        <v>0.4</v>
      </c>
      <c r="Q279" s="2">
        <f t="shared" si="63"/>
        <v>1.2000000000000001E-3</v>
      </c>
      <c r="R279" s="10">
        <v>2.0126916975145534E-4</v>
      </c>
      <c r="S279" s="10">
        <v>4.0424384933925161E-6</v>
      </c>
      <c r="T279" s="6"/>
    </row>
    <row r="280" spans="1:20" s="7" customFormat="1" x14ac:dyDescent="0.25">
      <c r="A280" s="19">
        <v>44904</v>
      </c>
      <c r="B280" s="16" t="s">
        <v>110</v>
      </c>
      <c r="C280" s="25" t="s">
        <v>223</v>
      </c>
      <c r="D280" s="16" t="s">
        <v>132</v>
      </c>
      <c r="E280" s="17" t="s">
        <v>197</v>
      </c>
      <c r="F280" s="22" t="s">
        <v>147</v>
      </c>
      <c r="G280" s="2"/>
      <c r="H280" s="23">
        <f t="shared" si="60"/>
        <v>-6.1980931891032034</v>
      </c>
      <c r="I280" s="23">
        <f t="shared" si="61"/>
        <v>0.18833349292879975</v>
      </c>
      <c r="J280" s="9" t="b">
        <f t="shared" si="62"/>
        <v>0</v>
      </c>
      <c r="K280" s="2"/>
      <c r="M280" s="2"/>
      <c r="N280" s="2"/>
      <c r="O280" s="2"/>
      <c r="P280" s="2">
        <f t="shared" si="64"/>
        <v>0.4</v>
      </c>
      <c r="Q280" s="2">
        <f t="shared" si="63"/>
        <v>1.2000000000000001E-3</v>
      </c>
      <c r="R280" s="10">
        <v>-3.0457429931253141E-4</v>
      </c>
      <c r="S280" s="10">
        <v>9.25470784252122E-6</v>
      </c>
      <c r="T280" s="6"/>
    </row>
    <row r="281" spans="1:20" s="7" customFormat="1" x14ac:dyDescent="0.25">
      <c r="A281" s="28">
        <v>44904</v>
      </c>
      <c r="B281" s="14" t="s">
        <v>108</v>
      </c>
      <c r="C281" s="25" t="s">
        <v>200</v>
      </c>
      <c r="D281" s="25" t="s">
        <v>53</v>
      </c>
      <c r="E281" s="24" t="s">
        <v>26</v>
      </c>
      <c r="F281" s="26" t="s">
        <v>9</v>
      </c>
      <c r="G281" s="2"/>
      <c r="H281" s="23">
        <f t="shared" ref="H281:H303" si="65">((((R281/13650)/0.3)*0.0001)/Q281)*1000000000</f>
        <v>15.428242556745991</v>
      </c>
      <c r="I281" s="23">
        <f t="shared" ref="I281:I303" si="66">((((S281/13650)/0.3)*0.0001)/Q281)*1000000000</f>
        <v>0.27554045230411733</v>
      </c>
      <c r="J281" s="9" t="b">
        <f t="shared" ref="J281:J303" si="67">H281&gt;(3*I281)</f>
        <v>1</v>
      </c>
      <c r="K281" s="2"/>
      <c r="M281" s="2"/>
      <c r="N281" s="2"/>
      <c r="O281" s="2"/>
      <c r="P281" s="2">
        <f t="shared" si="64"/>
        <v>0.4</v>
      </c>
      <c r="Q281" s="2">
        <f t="shared" ref="Q281:Q303" si="68">P281*0.003</f>
        <v>1.2000000000000001E-3</v>
      </c>
      <c r="R281" s="10">
        <v>7.5814383923849789E-4</v>
      </c>
      <c r="S281" s="10">
        <v>1.3540057826224326E-5</v>
      </c>
      <c r="T281" s="6"/>
    </row>
    <row r="282" spans="1:20" s="7" customFormat="1" x14ac:dyDescent="0.25">
      <c r="A282" s="28">
        <v>44904</v>
      </c>
      <c r="B282" s="14" t="s">
        <v>108</v>
      </c>
      <c r="C282" s="25" t="s">
        <v>201</v>
      </c>
      <c r="D282" s="25" t="s">
        <v>53</v>
      </c>
      <c r="E282" s="24" t="s">
        <v>26</v>
      </c>
      <c r="F282" s="26" t="s">
        <v>9</v>
      </c>
      <c r="G282" s="2"/>
      <c r="H282" s="23">
        <f t="shared" si="65"/>
        <v>15.366363859224775</v>
      </c>
      <c r="I282" s="23">
        <f t="shared" si="66"/>
        <v>0.36688412728257241</v>
      </c>
      <c r="J282" s="9" t="b">
        <f t="shared" si="67"/>
        <v>1</v>
      </c>
      <c r="K282" s="2"/>
      <c r="M282" s="2"/>
      <c r="N282" s="2"/>
      <c r="O282" s="2"/>
      <c r="P282" s="2">
        <f t="shared" si="64"/>
        <v>0.4</v>
      </c>
      <c r="Q282" s="2">
        <f t="shared" si="68"/>
        <v>1.2000000000000001E-3</v>
      </c>
      <c r="R282" s="10">
        <v>7.5510312004230544E-4</v>
      </c>
      <c r="S282" s="10">
        <v>1.8028686014665611E-5</v>
      </c>
      <c r="T282" s="6"/>
    </row>
    <row r="283" spans="1:20" s="7" customFormat="1" x14ac:dyDescent="0.25">
      <c r="A283" s="28">
        <v>44904</v>
      </c>
      <c r="B283" s="14" t="s">
        <v>108</v>
      </c>
      <c r="C283" s="25" t="s">
        <v>202</v>
      </c>
      <c r="D283" s="25" t="s">
        <v>53</v>
      </c>
      <c r="E283" s="24">
        <v>3282</v>
      </c>
      <c r="F283" s="24" t="s">
        <v>58</v>
      </c>
      <c r="G283" s="2"/>
      <c r="H283" s="23">
        <f t="shared" si="65"/>
        <v>-0.505791092782095</v>
      </c>
      <c r="I283" s="23">
        <f t="shared" si="66"/>
        <v>6.9745387176976634E-2</v>
      </c>
      <c r="J283" s="9" t="b">
        <f t="shared" si="67"/>
        <v>0</v>
      </c>
      <c r="K283" s="2"/>
      <c r="M283" s="2"/>
      <c r="N283" s="2"/>
      <c r="O283" s="2"/>
      <c r="P283" s="2">
        <f t="shared" si="64"/>
        <v>0.4</v>
      </c>
      <c r="Q283" s="2">
        <f t="shared" si="68"/>
        <v>1.2000000000000001E-3</v>
      </c>
      <c r="R283" s="10">
        <v>-2.4854574299312149E-5</v>
      </c>
      <c r="S283" s="10">
        <v>3.4272883258766322E-6</v>
      </c>
      <c r="T283" s="6"/>
    </row>
    <row r="284" spans="1:20" s="7" customFormat="1" x14ac:dyDescent="0.25">
      <c r="A284" s="28">
        <v>44904</v>
      </c>
      <c r="B284" s="14" t="s">
        <v>108</v>
      </c>
      <c r="C284" s="25" t="s">
        <v>203</v>
      </c>
      <c r="D284" s="25" t="s">
        <v>53</v>
      </c>
      <c r="E284" s="24">
        <v>907</v>
      </c>
      <c r="F284" s="24" t="s">
        <v>56</v>
      </c>
      <c r="G284" s="2"/>
      <c r="H284" s="23">
        <f t="shared" si="65"/>
        <v>0.40839940364001476</v>
      </c>
      <c r="I284" s="23">
        <f t="shared" si="66"/>
        <v>9.3050386294317028E-2</v>
      </c>
      <c r="J284" s="9" t="b">
        <f t="shared" si="67"/>
        <v>1</v>
      </c>
      <c r="K284" s="2"/>
      <c r="M284" s="2"/>
      <c r="N284" s="2"/>
      <c r="O284" s="2"/>
      <c r="P284" s="2">
        <f t="shared" si="64"/>
        <v>0.4</v>
      </c>
      <c r="Q284" s="2">
        <f t="shared" si="68"/>
        <v>1.2000000000000001E-3</v>
      </c>
      <c r="R284" s="10">
        <v>2.0068746694870325E-5</v>
      </c>
      <c r="S284" s="10">
        <v>4.5724959825027393E-6</v>
      </c>
      <c r="T284" s="6"/>
    </row>
    <row r="285" spans="1:20" s="7" customFormat="1" x14ac:dyDescent="0.25">
      <c r="A285" s="28">
        <v>44904</v>
      </c>
      <c r="B285" s="14" t="s">
        <v>108</v>
      </c>
      <c r="C285" s="25" t="s">
        <v>204</v>
      </c>
      <c r="D285" s="25" t="s">
        <v>53</v>
      </c>
      <c r="E285" s="24">
        <v>2978</v>
      </c>
      <c r="F285" s="24" t="s">
        <v>56</v>
      </c>
      <c r="G285" s="2"/>
      <c r="H285" s="23">
        <f t="shared" si="65"/>
        <v>1.1810760092092525</v>
      </c>
      <c r="I285" s="23">
        <f t="shared" si="66"/>
        <v>6.074941763888965E-2</v>
      </c>
      <c r="J285" s="9" t="b">
        <f t="shared" si="67"/>
        <v>1</v>
      </c>
      <c r="K285" s="2"/>
      <c r="M285" s="2"/>
      <c r="N285" s="2"/>
      <c r="O285" s="2"/>
      <c r="P285" s="2">
        <f t="shared" si="64"/>
        <v>0.4</v>
      </c>
      <c r="Q285" s="2">
        <f t="shared" si="68"/>
        <v>1.2000000000000001E-3</v>
      </c>
      <c r="R285" s="10">
        <v>5.803807509254266E-5</v>
      </c>
      <c r="S285" s="10">
        <v>2.9852263827750373E-6</v>
      </c>
      <c r="T285" s="6"/>
    </row>
    <row r="286" spans="1:20" s="7" customFormat="1" x14ac:dyDescent="0.25">
      <c r="A286" s="28">
        <v>44904</v>
      </c>
      <c r="B286" s="14" t="s">
        <v>108</v>
      </c>
      <c r="C286" s="25" t="s">
        <v>205</v>
      </c>
      <c r="D286" s="25" t="s">
        <v>53</v>
      </c>
      <c r="E286" s="24">
        <v>906</v>
      </c>
      <c r="F286" s="24" t="s">
        <v>56</v>
      </c>
      <c r="G286" s="2"/>
      <c r="H286" s="23">
        <f t="shared" si="65"/>
        <v>-1.6276787826232588</v>
      </c>
      <c r="I286" s="23">
        <f t="shared" si="66"/>
        <v>8.6406023508171795E-2</v>
      </c>
      <c r="J286" s="9" t="b">
        <f t="shared" si="67"/>
        <v>0</v>
      </c>
      <c r="K286" s="2"/>
      <c r="M286" s="2"/>
      <c r="N286" s="2"/>
      <c r="O286" s="2"/>
      <c r="P286" s="2">
        <f t="shared" si="64"/>
        <v>0.4</v>
      </c>
      <c r="Q286" s="2">
        <f t="shared" si="68"/>
        <v>1.2000000000000001E-3</v>
      </c>
      <c r="R286" s="10">
        <v>-7.9984135378106944E-5</v>
      </c>
      <c r="S286" s="10">
        <v>4.245991995191562E-6</v>
      </c>
      <c r="T286" s="6"/>
    </row>
    <row r="287" spans="1:20" s="7" customFormat="1" x14ac:dyDescent="0.25">
      <c r="A287" s="28">
        <v>44904</v>
      </c>
      <c r="B287" s="14" t="s">
        <v>108</v>
      </c>
      <c r="C287" s="25" t="s">
        <v>206</v>
      </c>
      <c r="D287" s="25" t="s">
        <v>53</v>
      </c>
      <c r="E287" s="24" t="s">
        <v>82</v>
      </c>
      <c r="F287" s="24" t="s">
        <v>70</v>
      </c>
      <c r="G287" s="2"/>
      <c r="H287" s="23">
        <f t="shared" si="65"/>
        <v>1.1606291352457432</v>
      </c>
      <c r="I287" s="23">
        <f t="shared" si="66"/>
        <v>6.4578612892509726E-2</v>
      </c>
      <c r="J287" s="9" t="b">
        <f t="shared" si="67"/>
        <v>1</v>
      </c>
      <c r="K287" s="2"/>
      <c r="M287" s="2"/>
      <c r="N287" s="2"/>
      <c r="O287" s="2"/>
      <c r="P287" s="2">
        <f t="shared" si="64"/>
        <v>0.4</v>
      </c>
      <c r="Q287" s="2">
        <f t="shared" si="68"/>
        <v>1.2000000000000001E-3</v>
      </c>
      <c r="R287" s="10">
        <v>5.7033315705975821E-5</v>
      </c>
      <c r="S287" s="10">
        <v>3.1733930375379278E-6</v>
      </c>
      <c r="T287" s="6"/>
    </row>
    <row r="288" spans="1:20" s="7" customFormat="1" x14ac:dyDescent="0.25">
      <c r="A288" s="28">
        <v>44904</v>
      </c>
      <c r="B288" s="14" t="s">
        <v>108</v>
      </c>
      <c r="C288" s="25" t="s">
        <v>207</v>
      </c>
      <c r="D288" s="25" t="s">
        <v>53</v>
      </c>
      <c r="E288" s="24">
        <v>2936</v>
      </c>
      <c r="F288" s="24" t="s">
        <v>70</v>
      </c>
      <c r="G288" s="2"/>
      <c r="H288" s="23">
        <f t="shared" si="65"/>
        <v>-0.39656173976636394</v>
      </c>
      <c r="I288" s="23">
        <f t="shared" si="66"/>
        <v>0.10596941460876029</v>
      </c>
      <c r="J288" s="9" t="b">
        <f t="shared" si="67"/>
        <v>0</v>
      </c>
      <c r="K288" s="2"/>
      <c r="M288" s="2"/>
      <c r="N288" s="2"/>
      <c r="O288" s="2"/>
      <c r="P288" s="2">
        <f t="shared" si="64"/>
        <v>0.4</v>
      </c>
      <c r="Q288" s="2">
        <f t="shared" si="68"/>
        <v>1.2000000000000001E-3</v>
      </c>
      <c r="R288" s="10">
        <v>-1.9487043892119125E-5</v>
      </c>
      <c r="S288" s="10">
        <v>5.2073370338744803E-6</v>
      </c>
      <c r="T288" s="6"/>
    </row>
    <row r="289" spans="1:20" s="7" customFormat="1" x14ac:dyDescent="0.25">
      <c r="A289" s="28">
        <v>44904</v>
      </c>
      <c r="B289" s="14" t="s">
        <v>108</v>
      </c>
      <c r="C289" s="25" t="s">
        <v>208</v>
      </c>
      <c r="D289" s="25" t="s">
        <v>53</v>
      </c>
      <c r="E289" s="24">
        <v>905</v>
      </c>
      <c r="F289" s="24" t="s">
        <v>56</v>
      </c>
      <c r="G289" s="2"/>
      <c r="H289" s="23">
        <f t="shared" si="65"/>
        <v>7.479251265608565E-2</v>
      </c>
      <c r="I289" s="23">
        <f t="shared" si="66"/>
        <v>0.11743518005809152</v>
      </c>
      <c r="J289" s="9" t="b">
        <f t="shared" si="67"/>
        <v>0</v>
      </c>
      <c r="K289" s="2"/>
      <c r="M289" s="2"/>
      <c r="N289" s="2"/>
      <c r="O289" s="2"/>
      <c r="P289" s="2">
        <f t="shared" si="64"/>
        <v>0.4</v>
      </c>
      <c r="Q289" s="2">
        <f t="shared" si="68"/>
        <v>1.2000000000000001E-3</v>
      </c>
      <c r="R289" s="10">
        <v>3.6753040719200491E-6</v>
      </c>
      <c r="S289" s="10">
        <v>5.770764748054617E-6</v>
      </c>
      <c r="T289" s="6"/>
    </row>
    <row r="290" spans="1:20" s="7" customFormat="1" x14ac:dyDescent="0.25">
      <c r="A290" s="28">
        <v>44904</v>
      </c>
      <c r="B290" s="14" t="s">
        <v>108</v>
      </c>
      <c r="C290" s="25" t="s">
        <v>209</v>
      </c>
      <c r="D290" s="25" t="s">
        <v>53</v>
      </c>
      <c r="E290" s="24" t="s">
        <v>83</v>
      </c>
      <c r="F290" s="24" t="s">
        <v>70</v>
      </c>
      <c r="G290" s="2"/>
      <c r="H290" s="23">
        <f t="shared" si="65"/>
        <v>1.6944001608200563</v>
      </c>
      <c r="I290" s="23">
        <f t="shared" si="66"/>
        <v>7.5491285863533306E-2</v>
      </c>
      <c r="J290" s="9" t="b">
        <f t="shared" si="67"/>
        <v>1</v>
      </c>
      <c r="K290" s="2"/>
      <c r="M290" s="2"/>
      <c r="N290" s="2"/>
      <c r="O290" s="2"/>
      <c r="P290" s="2">
        <f t="shared" si="64"/>
        <v>0.4</v>
      </c>
      <c r="Q290" s="2">
        <f t="shared" si="68"/>
        <v>1.2000000000000001E-3</v>
      </c>
      <c r="R290" s="10">
        <v>8.3262823902697575E-5</v>
      </c>
      <c r="S290" s="10">
        <v>3.7096417873340263E-6</v>
      </c>
      <c r="T290" s="6"/>
    </row>
    <row r="291" spans="1:20" s="7" customFormat="1" x14ac:dyDescent="0.25">
      <c r="A291" s="28">
        <v>44904</v>
      </c>
      <c r="B291" s="14" t="s">
        <v>108</v>
      </c>
      <c r="C291" s="25" t="s">
        <v>210</v>
      </c>
      <c r="D291" s="25" t="s">
        <v>53</v>
      </c>
      <c r="E291" s="24">
        <v>2934</v>
      </c>
      <c r="F291" s="24" t="s">
        <v>70</v>
      </c>
      <c r="G291" s="2"/>
      <c r="H291" s="23">
        <f t="shared" si="65"/>
        <v>-0.80011846273083398</v>
      </c>
      <c r="I291" s="23">
        <f t="shared" si="66"/>
        <v>6.4810719543343054E-2</v>
      </c>
      <c r="J291" s="9" t="b">
        <f t="shared" si="67"/>
        <v>0</v>
      </c>
      <c r="K291" s="2"/>
      <c r="M291" s="2"/>
      <c r="N291" s="2"/>
      <c r="O291" s="2"/>
      <c r="P291" s="2">
        <f t="shared" si="64"/>
        <v>0.4</v>
      </c>
      <c r="Q291" s="2">
        <f t="shared" si="68"/>
        <v>1.2000000000000001E-3</v>
      </c>
      <c r="R291" s="10">
        <v>-3.9317821258593184E-5</v>
      </c>
      <c r="S291" s="10">
        <v>3.1847987583598775E-6</v>
      </c>
      <c r="T291" s="6"/>
    </row>
    <row r="292" spans="1:20" s="7" customFormat="1" x14ac:dyDescent="0.25">
      <c r="A292" s="28">
        <v>44904</v>
      </c>
      <c r="B292" s="14" t="s">
        <v>108</v>
      </c>
      <c r="C292" s="25" t="s">
        <v>211</v>
      </c>
      <c r="D292" s="25" t="s">
        <v>53</v>
      </c>
      <c r="E292" s="24">
        <v>904</v>
      </c>
      <c r="F292" s="24" t="s">
        <v>56</v>
      </c>
      <c r="G292" s="2"/>
      <c r="H292" s="23">
        <f t="shared" si="65"/>
        <v>1.2537162193428821</v>
      </c>
      <c r="I292" s="23">
        <f t="shared" si="66"/>
        <v>0.16855178096710127</v>
      </c>
      <c r="J292" s="9" t="b">
        <f t="shared" si="67"/>
        <v>1</v>
      </c>
      <c r="K292" s="2"/>
      <c r="M292" s="2"/>
      <c r="N292" s="2"/>
      <c r="O292" s="2"/>
      <c r="P292" s="2">
        <f t="shared" si="64"/>
        <v>0.4</v>
      </c>
      <c r="Q292" s="2">
        <f t="shared" si="68"/>
        <v>1.2000000000000001E-3</v>
      </c>
      <c r="R292" s="10">
        <v>6.1607615018509219E-5</v>
      </c>
      <c r="S292" s="10">
        <v>8.2826345167233564E-6</v>
      </c>
      <c r="T292" s="6"/>
    </row>
    <row r="293" spans="1:20" s="7" customFormat="1" x14ac:dyDescent="0.25">
      <c r="A293" s="28">
        <v>44904</v>
      </c>
      <c r="B293" s="14" t="s">
        <v>108</v>
      </c>
      <c r="C293" s="25" t="s">
        <v>212</v>
      </c>
      <c r="D293" s="25" t="s">
        <v>53</v>
      </c>
      <c r="E293" s="24">
        <v>2933</v>
      </c>
      <c r="F293" s="24" t="s">
        <v>70</v>
      </c>
      <c r="G293" s="2"/>
      <c r="H293" s="23">
        <f t="shared" si="65"/>
        <v>1.7083901272161466</v>
      </c>
      <c r="I293" s="23">
        <f t="shared" si="66"/>
        <v>0.18710008178376603</v>
      </c>
      <c r="J293" s="9" t="b">
        <f t="shared" si="67"/>
        <v>1</v>
      </c>
      <c r="K293" s="2"/>
      <c r="M293" s="2"/>
      <c r="N293" s="2"/>
      <c r="O293" s="2"/>
      <c r="P293" s="2">
        <f t="shared" si="64"/>
        <v>0.4</v>
      </c>
      <c r="Q293" s="2">
        <f t="shared" si="68"/>
        <v>1.2000000000000001E-3</v>
      </c>
      <c r="R293" s="10">
        <v>8.3950290851401443E-5</v>
      </c>
      <c r="S293" s="10">
        <v>9.1940980188542624E-6</v>
      </c>
      <c r="T293" s="6"/>
    </row>
    <row r="294" spans="1:20" s="7" customFormat="1" x14ac:dyDescent="0.25">
      <c r="A294" s="28">
        <v>44904</v>
      </c>
      <c r="B294" s="14" t="s">
        <v>108</v>
      </c>
      <c r="C294" s="25" t="s">
        <v>213</v>
      </c>
      <c r="D294" s="25" t="s">
        <v>53</v>
      </c>
      <c r="E294" s="24">
        <v>3001</v>
      </c>
      <c r="F294" s="24" t="s">
        <v>56</v>
      </c>
      <c r="G294" s="2"/>
      <c r="H294" s="23">
        <f t="shared" si="65"/>
        <v>1.0390240427257962</v>
      </c>
      <c r="I294" s="23">
        <f t="shared" si="66"/>
        <v>5.7715745849999216E-2</v>
      </c>
      <c r="J294" s="9" t="b">
        <f t="shared" si="67"/>
        <v>1</v>
      </c>
      <c r="K294" s="2"/>
      <c r="M294" s="2"/>
      <c r="N294" s="2"/>
      <c r="O294" s="2"/>
      <c r="P294" s="2">
        <f t="shared" si="64"/>
        <v>0.4</v>
      </c>
      <c r="Q294" s="2">
        <f t="shared" si="68"/>
        <v>1.2000000000000001E-3</v>
      </c>
      <c r="R294" s="10">
        <v>5.1057641459545619E-5</v>
      </c>
      <c r="S294" s="10">
        <v>2.8361517510689612E-6</v>
      </c>
      <c r="T294" s="6"/>
    </row>
    <row r="295" spans="1:20" s="7" customFormat="1" x14ac:dyDescent="0.25">
      <c r="A295" s="28">
        <v>44904</v>
      </c>
      <c r="B295" s="14" t="s">
        <v>108</v>
      </c>
      <c r="C295" s="25" t="s">
        <v>214</v>
      </c>
      <c r="D295" s="25" t="s">
        <v>53</v>
      </c>
      <c r="E295" s="24" t="s">
        <v>84</v>
      </c>
      <c r="F295" s="24" t="s">
        <v>70</v>
      </c>
      <c r="G295" s="2"/>
      <c r="H295" s="23">
        <f t="shared" si="65"/>
        <v>-2.3363243881488271</v>
      </c>
      <c r="I295" s="23">
        <f t="shared" si="66"/>
        <v>6.8405405094133648E-2</v>
      </c>
      <c r="J295" s="9" t="b">
        <f t="shared" si="67"/>
        <v>0</v>
      </c>
      <c r="K295" s="2"/>
      <c r="M295" s="2"/>
      <c r="N295" s="2"/>
      <c r="O295" s="2"/>
      <c r="P295" s="2">
        <f t="shared" si="64"/>
        <v>0.4</v>
      </c>
      <c r="Q295" s="2">
        <f t="shared" si="68"/>
        <v>1.2000000000000001E-3</v>
      </c>
      <c r="R295" s="10">
        <v>-1.1480698043363339E-4</v>
      </c>
      <c r="S295" s="10">
        <v>3.3614416063257274E-6</v>
      </c>
      <c r="T295" s="6"/>
    </row>
    <row r="296" spans="1:20" s="7" customFormat="1" x14ac:dyDescent="0.25">
      <c r="A296" s="28">
        <v>44904</v>
      </c>
      <c r="B296" s="14" t="s">
        <v>108</v>
      </c>
      <c r="C296" s="25" t="s">
        <v>215</v>
      </c>
      <c r="D296" s="25" t="s">
        <v>53</v>
      </c>
      <c r="E296" s="24">
        <v>3283</v>
      </c>
      <c r="F296" s="24" t="s">
        <v>58</v>
      </c>
      <c r="G296" s="2"/>
      <c r="H296" s="23">
        <f t="shared" si="65"/>
        <v>1.7708069003679674</v>
      </c>
      <c r="I296" s="23">
        <f t="shared" si="66"/>
        <v>6.1152936278893115E-2</v>
      </c>
      <c r="J296" s="9" t="b">
        <f t="shared" si="67"/>
        <v>1</v>
      </c>
      <c r="K296" s="2"/>
      <c r="M296" s="2"/>
      <c r="N296" s="2"/>
      <c r="O296" s="2"/>
      <c r="P296" s="2">
        <f t="shared" si="64"/>
        <v>0.4</v>
      </c>
      <c r="Q296" s="2">
        <f t="shared" si="68"/>
        <v>1.2000000000000001E-3</v>
      </c>
      <c r="R296" s="10">
        <v>8.7017451084081909E-5</v>
      </c>
      <c r="S296" s="10">
        <v>3.0050552887448078E-6</v>
      </c>
      <c r="T296" s="6"/>
    </row>
    <row r="297" spans="1:20" s="7" customFormat="1" x14ac:dyDescent="0.25">
      <c r="A297" s="19">
        <v>44904</v>
      </c>
      <c r="B297" s="16" t="s">
        <v>108</v>
      </c>
      <c r="C297" s="16" t="s">
        <v>216</v>
      </c>
      <c r="D297" s="16" t="s">
        <v>53</v>
      </c>
      <c r="E297" s="17">
        <v>3000</v>
      </c>
      <c r="F297" s="17" t="s">
        <v>56</v>
      </c>
      <c r="G297" s="2"/>
      <c r="H297" s="23">
        <f t="shared" si="65"/>
        <v>-5.1655260539456599E-2</v>
      </c>
      <c r="I297" s="23">
        <f t="shared" si="66"/>
        <v>8.052276742285118E-2</v>
      </c>
      <c r="J297" s="9" t="b">
        <f t="shared" si="67"/>
        <v>0</v>
      </c>
      <c r="K297" s="2"/>
      <c r="M297" s="2"/>
      <c r="N297" s="2"/>
      <c r="O297" s="2"/>
      <c r="P297" s="2">
        <f t="shared" si="64"/>
        <v>0.4</v>
      </c>
      <c r="Q297" s="2">
        <f t="shared" si="68"/>
        <v>1.2000000000000001E-3</v>
      </c>
      <c r="R297" s="10">
        <v>-2.5383395029088971E-6</v>
      </c>
      <c r="S297" s="10">
        <v>3.9568887911589066E-6</v>
      </c>
      <c r="T297" s="6"/>
    </row>
    <row r="298" spans="1:20" s="7" customFormat="1" x14ac:dyDescent="0.25">
      <c r="A298" s="19">
        <v>44904</v>
      </c>
      <c r="B298" s="16" t="s">
        <v>108</v>
      </c>
      <c r="C298" s="16" t="s">
        <v>217</v>
      </c>
      <c r="D298" s="16" t="s">
        <v>53</v>
      </c>
      <c r="E298" s="17" t="s">
        <v>128</v>
      </c>
      <c r="F298" s="17" t="s">
        <v>55</v>
      </c>
      <c r="G298" s="2"/>
      <c r="H298" s="23">
        <f t="shared" si="65"/>
        <v>0.68335605088645701</v>
      </c>
      <c r="I298" s="23">
        <f t="shared" si="66"/>
        <v>0.16783580370454632</v>
      </c>
      <c r="J298" s="9" t="b">
        <f t="shared" si="67"/>
        <v>1</v>
      </c>
      <c r="K298" s="2"/>
      <c r="M298" s="2"/>
      <c r="N298" s="2"/>
      <c r="O298" s="2"/>
      <c r="P298" s="2">
        <f t="shared" si="64"/>
        <v>0.4</v>
      </c>
      <c r="Q298" s="2">
        <f t="shared" si="68"/>
        <v>1.2000000000000001E-3</v>
      </c>
      <c r="R298" s="10">
        <v>3.3580116340560497E-5</v>
      </c>
      <c r="S298" s="10">
        <v>8.2474513940414054E-6</v>
      </c>
      <c r="T298" s="6"/>
    </row>
    <row r="299" spans="1:20" s="7" customFormat="1" x14ac:dyDescent="0.25">
      <c r="A299" s="28">
        <v>44904</v>
      </c>
      <c r="B299" s="14" t="s">
        <v>108</v>
      </c>
      <c r="C299" s="25" t="s">
        <v>218</v>
      </c>
      <c r="D299" s="25" t="s">
        <v>53</v>
      </c>
      <c r="E299" s="24">
        <v>3447</v>
      </c>
      <c r="F299" s="24" t="s">
        <v>127</v>
      </c>
      <c r="G299" s="2"/>
      <c r="H299" s="23">
        <f t="shared" si="65"/>
        <v>3.5975736663203985</v>
      </c>
      <c r="I299" s="23">
        <f t="shared" si="66"/>
        <v>9.9515617256373243E-2</v>
      </c>
      <c r="J299" s="9" t="b">
        <f t="shared" si="67"/>
        <v>1</v>
      </c>
      <c r="K299" s="2"/>
      <c r="M299" s="2"/>
      <c r="N299" s="2"/>
      <c r="O299" s="2"/>
      <c r="P299" s="2">
        <f t="shared" si="64"/>
        <v>0.4</v>
      </c>
      <c r="Q299" s="2">
        <f t="shared" si="68"/>
        <v>1.2000000000000001E-3</v>
      </c>
      <c r="R299" s="10">
        <v>1.7678476996298438E-4</v>
      </c>
      <c r="S299" s="10">
        <v>4.8901974319781806E-6</v>
      </c>
      <c r="T299" s="6"/>
    </row>
    <row r="300" spans="1:20" s="7" customFormat="1" x14ac:dyDescent="0.25">
      <c r="A300" s="28">
        <v>44904</v>
      </c>
      <c r="B300" s="14" t="s">
        <v>108</v>
      </c>
      <c r="C300" s="25" t="s">
        <v>219</v>
      </c>
      <c r="D300" s="25" t="s">
        <v>53</v>
      </c>
      <c r="E300" s="24">
        <v>2999</v>
      </c>
      <c r="F300" s="24" t="s">
        <v>56</v>
      </c>
      <c r="G300" s="2"/>
      <c r="H300" s="23">
        <f t="shared" si="65"/>
        <v>3.4436840359632119E-2</v>
      </c>
      <c r="I300" s="23">
        <f t="shared" si="66"/>
        <v>7.7387199162651438E-2</v>
      </c>
      <c r="J300" s="9" t="b">
        <f t="shared" si="67"/>
        <v>0</v>
      </c>
      <c r="K300" s="2"/>
      <c r="M300" s="2"/>
      <c r="N300" s="2"/>
      <c r="O300" s="2"/>
      <c r="P300" s="2">
        <f t="shared" si="64"/>
        <v>0.4</v>
      </c>
      <c r="Q300" s="2">
        <f t="shared" si="68"/>
        <v>1.2000000000000001E-3</v>
      </c>
      <c r="R300" s="10">
        <v>1.6922263352723222E-6</v>
      </c>
      <c r="S300" s="10">
        <v>3.8028069668526919E-6</v>
      </c>
      <c r="T300" s="6"/>
    </row>
    <row r="301" spans="1:20" s="7" customFormat="1" x14ac:dyDescent="0.25">
      <c r="A301" s="28">
        <v>44904</v>
      </c>
      <c r="B301" s="14" t="s">
        <v>108</v>
      </c>
      <c r="C301" s="25" t="s">
        <v>220</v>
      </c>
      <c r="D301" s="25" t="s">
        <v>53</v>
      </c>
      <c r="E301" s="24" t="s">
        <v>129</v>
      </c>
      <c r="F301" s="24" t="s">
        <v>55</v>
      </c>
      <c r="G301" s="2"/>
      <c r="H301" s="23">
        <f t="shared" si="65"/>
        <v>-6.5386950632852194</v>
      </c>
      <c r="I301" s="23">
        <f t="shared" si="66"/>
        <v>7.6206738565238172E-2</v>
      </c>
      <c r="J301" s="9" t="b">
        <f t="shared" si="67"/>
        <v>0</v>
      </c>
      <c r="K301" s="2"/>
      <c r="M301" s="2"/>
      <c r="N301" s="2"/>
      <c r="O301" s="2"/>
      <c r="P301" s="2">
        <f t="shared" si="64"/>
        <v>0.4</v>
      </c>
      <c r="Q301" s="2">
        <f t="shared" si="68"/>
        <v>1.2000000000000001E-3</v>
      </c>
      <c r="R301" s="10">
        <v>-3.213114754098357E-4</v>
      </c>
      <c r="S301" s="10">
        <v>3.7447991330958044E-6</v>
      </c>
      <c r="T301" s="6"/>
    </row>
    <row r="302" spans="1:20" s="7" customFormat="1" x14ac:dyDescent="0.25">
      <c r="A302" s="28">
        <v>44904</v>
      </c>
      <c r="B302" s="14" t="s">
        <v>108</v>
      </c>
      <c r="C302" s="25" t="s">
        <v>221</v>
      </c>
      <c r="D302" s="25" t="s">
        <v>53</v>
      </c>
      <c r="E302" s="24">
        <v>3446</v>
      </c>
      <c r="F302" s="24" t="s">
        <v>127</v>
      </c>
      <c r="G302" s="2"/>
      <c r="H302" s="23">
        <f t="shared" si="65"/>
        <v>2.5025897580101497</v>
      </c>
      <c r="I302" s="23">
        <f t="shared" si="66"/>
        <v>0.10380955797890778</v>
      </c>
      <c r="J302" s="9" t="b">
        <f t="shared" si="67"/>
        <v>1</v>
      </c>
      <c r="K302" s="2"/>
      <c r="M302" s="2"/>
      <c r="N302" s="2"/>
      <c r="O302" s="2"/>
      <c r="P302" s="2">
        <f t="shared" si="64"/>
        <v>0.4</v>
      </c>
      <c r="Q302" s="2">
        <f t="shared" si="68"/>
        <v>1.2000000000000001E-3</v>
      </c>
      <c r="R302" s="10">
        <v>1.2297726070861875E-4</v>
      </c>
      <c r="S302" s="10">
        <v>5.1012016790835287E-6</v>
      </c>
      <c r="T302" s="6"/>
    </row>
    <row r="303" spans="1:20" s="7" customFormat="1" x14ac:dyDescent="0.25">
      <c r="A303" s="19">
        <v>44904</v>
      </c>
      <c r="B303" s="16" t="s">
        <v>108</v>
      </c>
      <c r="C303" s="16" t="s">
        <v>222</v>
      </c>
      <c r="D303" s="16" t="s">
        <v>53</v>
      </c>
      <c r="E303" s="17">
        <v>2998</v>
      </c>
      <c r="F303" s="17" t="s">
        <v>56</v>
      </c>
      <c r="G303" s="2"/>
      <c r="H303" s="23">
        <f t="shared" si="65"/>
        <v>0.86630176529699809</v>
      </c>
      <c r="I303" s="23">
        <f t="shared" si="66"/>
        <v>7.4539515294692965E-2</v>
      </c>
      <c r="J303" s="9" t="b">
        <f t="shared" si="67"/>
        <v>1</v>
      </c>
      <c r="K303" s="2"/>
      <c r="M303" s="2"/>
      <c r="N303" s="2"/>
      <c r="O303" s="2"/>
      <c r="P303" s="2">
        <f t="shared" si="64"/>
        <v>0.4</v>
      </c>
      <c r="Q303" s="2">
        <f t="shared" si="68"/>
        <v>1.2000000000000001E-3</v>
      </c>
      <c r="R303" s="10">
        <v>4.2570068746694488E-5</v>
      </c>
      <c r="S303" s="10">
        <v>3.6628717815812117E-6</v>
      </c>
      <c r="T303" s="6"/>
    </row>
    <row r="304" spans="1:20" s="7" customFormat="1" x14ac:dyDescent="0.25">
      <c r="A304" s="19">
        <v>44904</v>
      </c>
      <c r="B304" s="16" t="s">
        <v>108</v>
      </c>
      <c r="C304" s="16" t="s">
        <v>223</v>
      </c>
      <c r="D304" s="16" t="s">
        <v>53</v>
      </c>
      <c r="E304" s="17" t="s">
        <v>130</v>
      </c>
      <c r="F304" s="17" t="s">
        <v>55</v>
      </c>
      <c r="G304" s="2"/>
      <c r="H304" s="23">
        <f t="shared" ref="H304:H309" si="69">((((R304/13650)/0.3)*0.0001)/Q304)*1000000000</f>
        <v>152.61008650749523</v>
      </c>
      <c r="I304" s="23">
        <f t="shared" ref="I304:I309" si="70">((((S304/13650)/0.3)*0.0001)/Q304)*1000000000</f>
        <v>12.976890614969173</v>
      </c>
      <c r="J304" s="9" t="b">
        <f t="shared" ref="J304:J309" si="71">H304&gt;(3*I304)</f>
        <v>1</v>
      </c>
      <c r="K304" s="2"/>
      <c r="M304" s="2"/>
      <c r="N304" s="2"/>
      <c r="O304" s="2"/>
      <c r="P304" s="2">
        <f t="shared" si="64"/>
        <v>0.4</v>
      </c>
      <c r="Q304" s="2">
        <f t="shared" ref="Q304:Q309" si="72">P304*0.003</f>
        <v>1.2000000000000001E-3</v>
      </c>
      <c r="R304" s="10">
        <v>7.4992596509783158E-3</v>
      </c>
      <c r="S304" s="10">
        <v>6.376844048195852E-4</v>
      </c>
      <c r="T304" s="6"/>
    </row>
    <row r="305" spans="1:20" s="7" customFormat="1" x14ac:dyDescent="0.25">
      <c r="A305" s="28">
        <v>44907</v>
      </c>
      <c r="B305" s="25" t="s">
        <v>110</v>
      </c>
      <c r="C305" s="25" t="s">
        <v>200</v>
      </c>
      <c r="D305" s="25" t="s">
        <v>53</v>
      </c>
      <c r="E305" s="24" t="s">
        <v>26</v>
      </c>
      <c r="F305" s="26" t="s">
        <v>9</v>
      </c>
      <c r="G305" s="2"/>
      <c r="H305" s="23">
        <f t="shared" si="69"/>
        <v>15.489583178636575</v>
      </c>
      <c r="I305" s="23">
        <f t="shared" si="70"/>
        <v>0.26240662754983324</v>
      </c>
      <c r="J305" s="9" t="b">
        <f t="shared" si="71"/>
        <v>1</v>
      </c>
      <c r="K305" s="2"/>
      <c r="M305" s="2"/>
      <c r="N305" s="2"/>
      <c r="O305" s="2"/>
      <c r="P305" s="2">
        <f t="shared" si="64"/>
        <v>0.4</v>
      </c>
      <c r="Q305" s="2">
        <f t="shared" si="72"/>
        <v>1.2000000000000001E-3</v>
      </c>
      <c r="R305" s="10">
        <v>7.6115811739820136E-4</v>
      </c>
      <c r="S305" s="10">
        <v>1.2894661677798806E-5</v>
      </c>
      <c r="T305" s="6"/>
    </row>
    <row r="306" spans="1:20" s="7" customFormat="1" x14ac:dyDescent="0.25">
      <c r="A306" s="28">
        <v>44907</v>
      </c>
      <c r="B306" s="25" t="s">
        <v>110</v>
      </c>
      <c r="C306" s="25" t="s">
        <v>201</v>
      </c>
      <c r="D306" s="25" t="s">
        <v>53</v>
      </c>
      <c r="E306" s="24" t="s">
        <v>131</v>
      </c>
      <c r="F306" s="26" t="s">
        <v>9</v>
      </c>
      <c r="G306" s="2"/>
      <c r="H306" s="23">
        <f t="shared" si="69"/>
        <v>10.957910217561173</v>
      </c>
      <c r="I306" s="23">
        <f t="shared" si="70"/>
        <v>0.28918278604340825</v>
      </c>
      <c r="J306" s="9" t="b">
        <f t="shared" si="71"/>
        <v>1</v>
      </c>
      <c r="K306" s="2"/>
      <c r="M306" s="2"/>
      <c r="N306" s="2"/>
      <c r="O306" s="2"/>
      <c r="P306" s="2">
        <f t="shared" si="64"/>
        <v>0.4</v>
      </c>
      <c r="Q306" s="2">
        <f t="shared" si="72"/>
        <v>1.2000000000000001E-3</v>
      </c>
      <c r="R306" s="10">
        <v>5.3847170809095599E-4</v>
      </c>
      <c r="S306" s="10">
        <v>1.421044210617308E-5</v>
      </c>
      <c r="T306" s="6"/>
    </row>
    <row r="307" spans="1:20" s="7" customFormat="1" x14ac:dyDescent="0.25">
      <c r="A307" s="28">
        <v>44907</v>
      </c>
      <c r="B307" s="25" t="s">
        <v>110</v>
      </c>
      <c r="C307" s="25" t="s">
        <v>202</v>
      </c>
      <c r="D307" s="25" t="s">
        <v>53</v>
      </c>
      <c r="E307" s="24">
        <v>2664</v>
      </c>
      <c r="F307" s="27" t="s">
        <v>102</v>
      </c>
      <c r="G307" s="2"/>
      <c r="H307" s="23">
        <f t="shared" si="69"/>
        <v>1.0971362108326497</v>
      </c>
      <c r="I307" s="23">
        <f t="shared" si="70"/>
        <v>0.20117632647430156</v>
      </c>
      <c r="J307" s="9" t="b">
        <f t="shared" si="71"/>
        <v>1</v>
      </c>
      <c r="K307" s="2"/>
      <c r="M307" s="2"/>
      <c r="N307" s="2"/>
      <c r="O307" s="2"/>
      <c r="P307" s="2">
        <f t="shared" si="64"/>
        <v>0.4</v>
      </c>
      <c r="Q307" s="2">
        <f t="shared" si="72"/>
        <v>1.2000000000000001E-3</v>
      </c>
      <c r="R307" s="10">
        <v>5.3913273400316394E-5</v>
      </c>
      <c r="S307" s="10">
        <v>9.8858046829471769E-6</v>
      </c>
      <c r="T307" s="6"/>
    </row>
    <row r="308" spans="1:20" s="7" customFormat="1" x14ac:dyDescent="0.25">
      <c r="A308" s="28">
        <v>44907</v>
      </c>
      <c r="B308" s="25" t="s">
        <v>110</v>
      </c>
      <c r="C308" s="25" t="s">
        <v>203</v>
      </c>
      <c r="D308" s="25" t="s">
        <v>111</v>
      </c>
      <c r="E308" s="24" t="s">
        <v>184</v>
      </c>
      <c r="F308" s="27" t="s">
        <v>180</v>
      </c>
      <c r="G308" s="2"/>
      <c r="H308" s="23">
        <f t="shared" si="69"/>
        <v>0.17971726062680624</v>
      </c>
      <c r="I308" s="23">
        <f t="shared" si="70"/>
        <v>0.35227331431328113</v>
      </c>
      <c r="J308" s="9" t="b">
        <f t="shared" si="71"/>
        <v>0</v>
      </c>
      <c r="K308" s="2"/>
      <c r="M308" s="2"/>
      <c r="N308" s="2"/>
      <c r="O308" s="2"/>
      <c r="P308" s="2">
        <f t="shared" si="64"/>
        <v>0.4</v>
      </c>
      <c r="Q308" s="2">
        <f t="shared" si="72"/>
        <v>1.2000000000000001E-3</v>
      </c>
      <c r="R308" s="10">
        <v>8.8313061872012586E-6</v>
      </c>
      <c r="S308" s="10">
        <v>1.7310710665354633E-5</v>
      </c>
      <c r="T308" s="6"/>
    </row>
    <row r="309" spans="1:20" s="7" customFormat="1" x14ac:dyDescent="0.25">
      <c r="A309" s="28">
        <v>44907</v>
      </c>
      <c r="B309" s="25" t="s">
        <v>110</v>
      </c>
      <c r="C309" s="25" t="s">
        <v>204</v>
      </c>
      <c r="D309" s="25" t="s">
        <v>132</v>
      </c>
      <c r="E309" s="24">
        <v>923</v>
      </c>
      <c r="F309" s="27" t="s">
        <v>102</v>
      </c>
      <c r="G309" s="2"/>
      <c r="H309" s="23">
        <f t="shared" si="69"/>
        <v>-0.36750565571298938</v>
      </c>
      <c r="I309" s="23">
        <f t="shared" si="70"/>
        <v>7.2268245687030774E-2</v>
      </c>
      <c r="J309" s="9" t="b">
        <f t="shared" si="71"/>
        <v>0</v>
      </c>
      <c r="K309" s="2"/>
      <c r="M309" s="2"/>
      <c r="N309" s="2"/>
      <c r="O309" s="2"/>
      <c r="P309" s="2">
        <f t="shared" si="64"/>
        <v>0.4</v>
      </c>
      <c r="Q309" s="2">
        <f t="shared" si="72"/>
        <v>1.2000000000000001E-3</v>
      </c>
      <c r="R309" s="10">
        <v>-1.8059227921736298E-5</v>
      </c>
      <c r="S309" s="10">
        <v>3.5512615930606921E-6</v>
      </c>
      <c r="T309" s="6"/>
    </row>
    <row r="310" spans="1:20" s="7" customFormat="1" x14ac:dyDescent="0.25">
      <c r="A310" s="28">
        <v>44907</v>
      </c>
      <c r="B310" s="25" t="s">
        <v>110</v>
      </c>
      <c r="C310" s="25" t="s">
        <v>205</v>
      </c>
      <c r="D310" s="25" t="s">
        <v>111</v>
      </c>
      <c r="E310" s="24" t="s">
        <v>199</v>
      </c>
      <c r="F310" s="27" t="s">
        <v>180</v>
      </c>
      <c r="G310" s="2"/>
      <c r="H310" s="23">
        <f t="shared" ref="H310:H352" si="73">((((R310/13650)/0.3)*0.0001)/Q310)*1000000000</f>
        <v>8.1028809214953643</v>
      </c>
      <c r="I310" s="23">
        <f t="shared" ref="I310:I352" si="74">((((S310/13650)/0.3)*0.0001)/Q310)*1000000000</f>
        <v>0.273951797716178</v>
      </c>
      <c r="J310" s="9" t="b">
        <f t="shared" ref="J310:J352" si="75">H310&gt;(3*I310)</f>
        <v>1</v>
      </c>
      <c r="K310" s="2"/>
      <c r="M310" s="2"/>
      <c r="N310" s="2"/>
      <c r="O310" s="2"/>
      <c r="P310" s="2">
        <f t="shared" si="64"/>
        <v>0.4</v>
      </c>
      <c r="Q310" s="2">
        <f t="shared" ref="Q310:Q352" si="76">P310*0.003</f>
        <v>1.2000000000000001E-3</v>
      </c>
      <c r="R310" s="10">
        <v>3.9817556848228221E-4</v>
      </c>
      <c r="S310" s="10">
        <v>1.3461991339772984E-5</v>
      </c>
      <c r="T310" s="6"/>
    </row>
    <row r="311" spans="1:20" s="7" customFormat="1" x14ac:dyDescent="0.25">
      <c r="A311" s="28">
        <v>44907</v>
      </c>
      <c r="B311" s="25" t="s">
        <v>110</v>
      </c>
      <c r="C311" s="25" t="s">
        <v>206</v>
      </c>
      <c r="D311" s="25" t="s">
        <v>53</v>
      </c>
      <c r="E311" s="24">
        <v>2666</v>
      </c>
      <c r="F311" s="27" t="s">
        <v>102</v>
      </c>
      <c r="G311" s="2"/>
      <c r="H311" s="23">
        <f t="shared" si="73"/>
        <v>3.5695937335281607</v>
      </c>
      <c r="I311" s="23">
        <f t="shared" si="74"/>
        <v>0.11285560907199926</v>
      </c>
      <c r="J311" s="9" t="b">
        <f t="shared" si="75"/>
        <v>1</v>
      </c>
      <c r="K311" s="2"/>
      <c r="M311" s="2"/>
      <c r="N311" s="2"/>
      <c r="O311" s="2"/>
      <c r="P311" s="2">
        <f t="shared" si="64"/>
        <v>0.4</v>
      </c>
      <c r="Q311" s="2">
        <f t="shared" si="76"/>
        <v>1.2000000000000001E-3</v>
      </c>
      <c r="R311" s="10">
        <v>1.7540983606557383E-4</v>
      </c>
      <c r="S311" s="10">
        <v>5.5457246297980444E-6</v>
      </c>
      <c r="T311" s="6"/>
    </row>
    <row r="312" spans="1:20" s="7" customFormat="1" x14ac:dyDescent="0.25">
      <c r="A312" s="28">
        <v>44907</v>
      </c>
      <c r="B312" s="25" t="s">
        <v>110</v>
      </c>
      <c r="C312" s="25" t="s">
        <v>207</v>
      </c>
      <c r="D312" s="25" t="s">
        <v>132</v>
      </c>
      <c r="E312" s="24">
        <v>920</v>
      </c>
      <c r="F312" s="27" t="s">
        <v>102</v>
      </c>
      <c r="G312" s="2"/>
      <c r="H312" s="23">
        <f t="shared" si="73"/>
        <v>4.8792698184554268</v>
      </c>
      <c r="I312" s="23">
        <f t="shared" si="74"/>
        <v>0.10542633758623529</v>
      </c>
      <c r="J312" s="9" t="b">
        <f t="shared" si="75"/>
        <v>1</v>
      </c>
      <c r="K312" s="2"/>
      <c r="M312" s="2"/>
      <c r="N312" s="2"/>
      <c r="O312" s="2"/>
      <c r="P312" s="2">
        <f t="shared" si="64"/>
        <v>0.4</v>
      </c>
      <c r="Q312" s="2">
        <f t="shared" si="76"/>
        <v>1.2000000000000001E-3</v>
      </c>
      <c r="R312" s="10">
        <v>2.3976731887889968E-4</v>
      </c>
      <c r="S312" s="10">
        <v>5.180650228987602E-6</v>
      </c>
      <c r="T312" s="6"/>
    </row>
    <row r="313" spans="1:20" s="7" customFormat="1" x14ac:dyDescent="0.25">
      <c r="A313" s="28">
        <v>44907</v>
      </c>
      <c r="B313" s="25" t="s">
        <v>110</v>
      </c>
      <c r="C313" s="25" t="s">
        <v>208</v>
      </c>
      <c r="D313" s="25" t="s">
        <v>132</v>
      </c>
      <c r="E313" s="24" t="s">
        <v>194</v>
      </c>
      <c r="F313" s="27" t="s">
        <v>147</v>
      </c>
      <c r="G313" s="2"/>
      <c r="H313" s="23">
        <f t="shared" si="73"/>
        <v>-0.25773822706661137</v>
      </c>
      <c r="I313" s="23">
        <f t="shared" si="74"/>
        <v>0.15183081061913123</v>
      </c>
      <c r="J313" s="9" t="b">
        <f t="shared" si="75"/>
        <v>0</v>
      </c>
      <c r="K313" s="2"/>
      <c r="M313" s="2"/>
      <c r="N313" s="2"/>
      <c r="O313" s="2"/>
      <c r="P313" s="2">
        <f t="shared" si="64"/>
        <v>0.4</v>
      </c>
      <c r="Q313" s="2">
        <f t="shared" si="76"/>
        <v>1.2000000000000001E-3</v>
      </c>
      <c r="R313" s="10">
        <v>-1.2665256478053283E-5</v>
      </c>
      <c r="S313" s="10">
        <v>7.4609660338241081E-6</v>
      </c>
      <c r="T313" s="6"/>
    </row>
    <row r="314" spans="1:20" s="7" customFormat="1" x14ac:dyDescent="0.25">
      <c r="A314" s="28">
        <v>44907</v>
      </c>
      <c r="B314" s="25" t="s">
        <v>110</v>
      </c>
      <c r="C314" s="25" t="s">
        <v>209</v>
      </c>
      <c r="D314" s="25" t="s">
        <v>53</v>
      </c>
      <c r="E314" s="24">
        <v>2667</v>
      </c>
      <c r="F314" s="27" t="s">
        <v>102</v>
      </c>
      <c r="G314" s="2"/>
      <c r="H314" s="23">
        <f t="shared" si="73"/>
        <v>-0.25773822706661137</v>
      </c>
      <c r="I314" s="23">
        <f t="shared" si="74"/>
        <v>0.15183081061913123</v>
      </c>
      <c r="J314" s="9" t="b">
        <f t="shared" si="75"/>
        <v>0</v>
      </c>
      <c r="K314" s="2"/>
      <c r="M314" s="2"/>
      <c r="N314" s="2"/>
      <c r="O314" s="2"/>
      <c r="P314" s="2">
        <f t="shared" si="64"/>
        <v>0.4</v>
      </c>
      <c r="Q314" s="2">
        <f t="shared" si="76"/>
        <v>1.2000000000000001E-3</v>
      </c>
      <c r="R314" s="10">
        <v>-1.2665256478053283E-5</v>
      </c>
      <c r="S314" s="10">
        <v>7.4609660338241081E-6</v>
      </c>
      <c r="T314" s="6"/>
    </row>
    <row r="315" spans="1:20" s="7" customFormat="1" x14ac:dyDescent="0.25">
      <c r="A315" s="28">
        <v>44907</v>
      </c>
      <c r="B315" s="25" t="s">
        <v>110</v>
      </c>
      <c r="C315" s="25" t="s">
        <v>210</v>
      </c>
      <c r="D315" s="25" t="s">
        <v>132</v>
      </c>
      <c r="E315" s="24">
        <v>921</v>
      </c>
      <c r="F315" s="27" t="s">
        <v>102</v>
      </c>
      <c r="G315" s="2"/>
      <c r="H315" s="23">
        <f t="shared" si="73"/>
        <v>-0.30347465566930809</v>
      </c>
      <c r="I315" s="23">
        <f t="shared" si="74"/>
        <v>0.1807396614772574</v>
      </c>
      <c r="J315" s="9" t="b">
        <f t="shared" si="75"/>
        <v>0</v>
      </c>
      <c r="K315" s="2"/>
      <c r="M315" s="2"/>
      <c r="N315" s="2"/>
      <c r="O315" s="2"/>
      <c r="P315" s="2">
        <f t="shared" si="64"/>
        <v>0.4</v>
      </c>
      <c r="Q315" s="2">
        <f t="shared" si="76"/>
        <v>1.2000000000000001E-3</v>
      </c>
      <c r="R315" s="10">
        <v>-1.49127445795898E-5</v>
      </c>
      <c r="S315" s="10">
        <v>8.881546964992428E-6</v>
      </c>
      <c r="T315" s="6"/>
    </row>
    <row r="316" spans="1:20" s="7" customFormat="1" x14ac:dyDescent="0.25">
      <c r="A316" s="28">
        <v>44907</v>
      </c>
      <c r="B316" s="25" t="s">
        <v>110</v>
      </c>
      <c r="C316" s="25" t="s">
        <v>211</v>
      </c>
      <c r="D316" s="25" t="s">
        <v>132</v>
      </c>
      <c r="E316" s="24" t="s">
        <v>197</v>
      </c>
      <c r="F316" s="27" t="s">
        <v>147</v>
      </c>
      <c r="G316" s="2"/>
      <c r="H316" s="23">
        <f t="shared" si="73"/>
        <v>2.947578304532299</v>
      </c>
      <c r="I316" s="23">
        <f t="shared" si="74"/>
        <v>0.19758958528674772</v>
      </c>
      <c r="J316" s="9" t="b">
        <f t="shared" si="75"/>
        <v>1</v>
      </c>
      <c r="K316" s="2"/>
      <c r="M316" s="2"/>
      <c r="N316" s="2"/>
      <c r="O316" s="2"/>
      <c r="P316" s="2">
        <f t="shared" si="64"/>
        <v>0.4</v>
      </c>
      <c r="Q316" s="2">
        <f t="shared" si="76"/>
        <v>1.2000000000000001E-3</v>
      </c>
      <c r="R316" s="10">
        <v>1.4484399788471715E-4</v>
      </c>
      <c r="S316" s="10">
        <v>9.7095522209907821E-6</v>
      </c>
      <c r="T316" s="6"/>
    </row>
    <row r="317" spans="1:20" s="7" customFormat="1" x14ac:dyDescent="0.25">
      <c r="A317" s="28">
        <v>44907</v>
      </c>
      <c r="B317" s="25" t="s">
        <v>110</v>
      </c>
      <c r="C317" s="25" t="s">
        <v>212</v>
      </c>
      <c r="D317" s="25" t="s">
        <v>53</v>
      </c>
      <c r="E317" s="24" t="s">
        <v>90</v>
      </c>
      <c r="F317" s="27" t="s">
        <v>102</v>
      </c>
      <c r="G317" s="2"/>
      <c r="H317" s="23">
        <f t="shared" si="73"/>
        <v>2.5461738840903267</v>
      </c>
      <c r="I317" s="23">
        <f t="shared" si="74"/>
        <v>8.2482933535529462E-2</v>
      </c>
      <c r="J317" s="9" t="b">
        <f t="shared" si="75"/>
        <v>1</v>
      </c>
      <c r="K317" s="2"/>
      <c r="M317" s="2"/>
      <c r="N317" s="2"/>
      <c r="O317" s="2"/>
      <c r="P317" s="2">
        <f t="shared" si="64"/>
        <v>0.4</v>
      </c>
      <c r="Q317" s="2">
        <f t="shared" si="76"/>
        <v>1.2000000000000001E-3</v>
      </c>
      <c r="R317" s="10">
        <v>1.2511898466419864E-4</v>
      </c>
      <c r="S317" s="10">
        <v>4.0532113539359176E-6</v>
      </c>
      <c r="T317" s="6"/>
    </row>
    <row r="318" spans="1:20" s="7" customFormat="1" x14ac:dyDescent="0.25">
      <c r="A318" s="28">
        <v>44907</v>
      </c>
      <c r="B318" s="25" t="s">
        <v>110</v>
      </c>
      <c r="C318" s="25" t="s">
        <v>213</v>
      </c>
      <c r="D318" s="25" t="s">
        <v>111</v>
      </c>
      <c r="E318" s="24" t="s">
        <v>145</v>
      </c>
      <c r="F318" s="27" t="s">
        <v>9</v>
      </c>
      <c r="G318" s="2"/>
      <c r="H318" s="23">
        <f t="shared" si="73"/>
        <v>32.977579249393088</v>
      </c>
      <c r="I318" s="23">
        <f t="shared" si="74"/>
        <v>0.95788947544723824</v>
      </c>
      <c r="J318" s="9" t="b">
        <f t="shared" si="75"/>
        <v>1</v>
      </c>
      <c r="K318" s="2"/>
      <c r="M318" s="2"/>
      <c r="N318" s="2"/>
      <c r="O318" s="2"/>
      <c r="P318" s="2">
        <f t="shared" si="64"/>
        <v>0.4</v>
      </c>
      <c r="Q318" s="2">
        <f t="shared" si="76"/>
        <v>1.2000000000000001E-3</v>
      </c>
      <c r="R318" s="10">
        <v>1.6205182443151764E-3</v>
      </c>
      <c r="S318" s="10">
        <v>4.7070688823477283E-5</v>
      </c>
      <c r="T318" s="6"/>
    </row>
    <row r="319" spans="1:20" s="7" customFormat="1" x14ac:dyDescent="0.25">
      <c r="A319" s="19">
        <v>44907</v>
      </c>
      <c r="B319" s="16" t="s">
        <v>110</v>
      </c>
      <c r="C319" s="16" t="s">
        <v>214</v>
      </c>
      <c r="D319" s="16" t="s">
        <v>53</v>
      </c>
      <c r="E319" s="17">
        <v>3000</v>
      </c>
      <c r="F319" s="22" t="s">
        <v>56</v>
      </c>
      <c r="G319" s="2"/>
      <c r="H319" s="23">
        <f t="shared" si="73"/>
        <v>-4.617765061974489</v>
      </c>
      <c r="I319" s="23">
        <f t="shared" si="74"/>
        <v>0.88204866358611522</v>
      </c>
      <c r="J319" s="9" t="b">
        <f t="shared" si="75"/>
        <v>0</v>
      </c>
      <c r="K319" s="2"/>
      <c r="M319" s="2"/>
      <c r="N319" s="2"/>
      <c r="O319" s="2"/>
      <c r="P319" s="2">
        <f t="shared" si="64"/>
        <v>0.4</v>
      </c>
      <c r="Q319" s="2">
        <f t="shared" si="76"/>
        <v>1.2000000000000001E-3</v>
      </c>
      <c r="R319" s="10">
        <v>-2.2691697514542637E-4</v>
      </c>
      <c r="S319" s="10">
        <v>4.3343871328621703E-5</v>
      </c>
      <c r="T319" s="6"/>
    </row>
    <row r="320" spans="1:20" s="7" customFormat="1" x14ac:dyDescent="0.25">
      <c r="A320" s="28">
        <v>44907</v>
      </c>
      <c r="B320" s="25" t="s">
        <v>110</v>
      </c>
      <c r="C320" s="25" t="s">
        <v>215</v>
      </c>
      <c r="D320" s="25" t="s">
        <v>53</v>
      </c>
      <c r="E320" s="24" t="s">
        <v>99</v>
      </c>
      <c r="F320" s="27" t="s">
        <v>105</v>
      </c>
      <c r="G320" s="2"/>
      <c r="H320" s="23">
        <f t="shared" si="73"/>
        <v>1.8326855978892256</v>
      </c>
      <c r="I320" s="23">
        <f t="shared" si="74"/>
        <v>7.2297200393431515E-2</v>
      </c>
      <c r="J320" s="9" t="b">
        <f t="shared" si="75"/>
        <v>1</v>
      </c>
      <c r="K320" s="2"/>
      <c r="M320" s="2"/>
      <c r="N320" s="2"/>
      <c r="O320" s="2"/>
      <c r="P320" s="2">
        <f t="shared" si="64"/>
        <v>0.4</v>
      </c>
      <c r="Q320" s="2">
        <f t="shared" si="76"/>
        <v>1.2000000000000001E-3</v>
      </c>
      <c r="R320" s="10">
        <v>9.0058170280276544E-5</v>
      </c>
      <c r="S320" s="10">
        <v>3.5526844273332251E-6</v>
      </c>
      <c r="T320" s="6"/>
    </row>
    <row r="321" spans="1:20" s="7" customFormat="1" x14ac:dyDescent="0.25">
      <c r="A321" s="19">
        <v>44907</v>
      </c>
      <c r="B321" s="16" t="s">
        <v>110</v>
      </c>
      <c r="C321" s="16" t="s">
        <v>216</v>
      </c>
      <c r="D321" s="16" t="s">
        <v>111</v>
      </c>
      <c r="E321" s="17" t="s">
        <v>160</v>
      </c>
      <c r="F321" s="22" t="s">
        <v>179</v>
      </c>
      <c r="G321" s="2"/>
      <c r="H321" s="23">
        <f t="shared" si="73"/>
        <v>-1.806857967619433</v>
      </c>
      <c r="I321" s="23">
        <f t="shared" si="74"/>
        <v>0.62190336057139217</v>
      </c>
      <c r="J321" s="9" t="b">
        <f t="shared" si="75"/>
        <v>0</v>
      </c>
      <c r="K321" s="2"/>
      <c r="M321" s="2"/>
      <c r="N321" s="2"/>
      <c r="O321" s="2"/>
      <c r="P321" s="2">
        <f t="shared" si="64"/>
        <v>0.4</v>
      </c>
      <c r="Q321" s="2">
        <f t="shared" si="76"/>
        <v>1.2000000000000001E-3</v>
      </c>
      <c r="R321" s="10">
        <v>-8.8789000528818925E-5</v>
      </c>
      <c r="S321" s="10">
        <v>3.0560331138478209E-5</v>
      </c>
      <c r="T321" s="6"/>
    </row>
    <row r="322" spans="1:20" s="7" customFormat="1" x14ac:dyDescent="0.25">
      <c r="A322" s="19">
        <v>44907</v>
      </c>
      <c r="B322" s="16" t="s">
        <v>110</v>
      </c>
      <c r="C322" s="16" t="s">
        <v>217</v>
      </c>
      <c r="D322" s="16" t="s">
        <v>53</v>
      </c>
      <c r="E322" s="17" t="s">
        <v>128</v>
      </c>
      <c r="F322" s="22" t="s">
        <v>55</v>
      </c>
      <c r="G322" s="2"/>
      <c r="H322" s="23">
        <f t="shared" si="73"/>
        <v>-8.9438931321532955</v>
      </c>
      <c r="I322" s="23">
        <f t="shared" si="74"/>
        <v>0.12594461346572877</v>
      </c>
      <c r="J322" s="9" t="b">
        <f t="shared" si="75"/>
        <v>0</v>
      </c>
      <c r="K322" s="2"/>
      <c r="M322" s="2"/>
      <c r="N322" s="2"/>
      <c r="O322" s="2"/>
      <c r="P322" s="2">
        <f t="shared" si="64"/>
        <v>0.4</v>
      </c>
      <c r="Q322" s="2">
        <f t="shared" si="76"/>
        <v>1.2000000000000001E-3</v>
      </c>
      <c r="R322" s="10">
        <v>-4.3950290851401292E-4</v>
      </c>
      <c r="S322" s="10">
        <v>6.1889183057059121E-6</v>
      </c>
      <c r="T322" s="6"/>
    </row>
    <row r="323" spans="1:20" s="7" customFormat="1" x14ac:dyDescent="0.25">
      <c r="A323" s="28">
        <v>44907</v>
      </c>
      <c r="B323" s="25" t="s">
        <v>110</v>
      </c>
      <c r="C323" s="25" t="s">
        <v>218</v>
      </c>
      <c r="D323" s="25" t="s">
        <v>53</v>
      </c>
      <c r="E323" s="24">
        <v>2670</v>
      </c>
      <c r="F323" s="27" t="s">
        <v>102</v>
      </c>
      <c r="G323" s="2"/>
      <c r="H323" s="23">
        <f t="shared" si="73"/>
        <v>4.8475233562488587</v>
      </c>
      <c r="I323" s="23">
        <f t="shared" si="74"/>
        <v>4.6491125675615752E-2</v>
      </c>
      <c r="J323" s="9" t="b">
        <f t="shared" si="75"/>
        <v>1</v>
      </c>
      <c r="K323" s="2"/>
      <c r="M323" s="2"/>
      <c r="N323" s="2"/>
      <c r="O323" s="2"/>
      <c r="P323" s="2">
        <f t="shared" si="64"/>
        <v>0.4</v>
      </c>
      <c r="Q323" s="2">
        <f t="shared" si="76"/>
        <v>1.2000000000000001E-3</v>
      </c>
      <c r="R323" s="10">
        <v>2.3820729772606889E-4</v>
      </c>
      <c r="S323" s="10">
        <v>2.2845739156997577E-6</v>
      </c>
      <c r="T323" s="6"/>
    </row>
    <row r="324" spans="1:20" s="7" customFormat="1" x14ac:dyDescent="0.25">
      <c r="A324" s="19">
        <v>44907</v>
      </c>
      <c r="B324" s="16" t="s">
        <v>110</v>
      </c>
      <c r="C324" s="16" t="s">
        <v>219</v>
      </c>
      <c r="D324" s="16" t="s">
        <v>111</v>
      </c>
      <c r="E324" s="17" t="s">
        <v>173</v>
      </c>
      <c r="F324" s="22" t="s">
        <v>180</v>
      </c>
      <c r="G324" s="2"/>
      <c r="H324" s="23">
        <f t="shared" si="73"/>
        <v>-46.39234279636176</v>
      </c>
      <c r="I324" s="23">
        <f t="shared" si="74"/>
        <v>4.3543173116235385</v>
      </c>
      <c r="J324" s="9" t="b">
        <f t="shared" si="75"/>
        <v>0</v>
      </c>
      <c r="K324" s="2"/>
      <c r="M324" s="2"/>
      <c r="N324" s="2"/>
      <c r="O324" s="2"/>
      <c r="P324" s="2">
        <f t="shared" si="64"/>
        <v>0.4</v>
      </c>
      <c r="Q324" s="2">
        <f t="shared" si="76"/>
        <v>1.2000000000000001E-3</v>
      </c>
      <c r="R324" s="10">
        <v>-2.2797197250132169E-3</v>
      </c>
      <c r="S324" s="10">
        <v>2.1397115269318067E-4</v>
      </c>
      <c r="T324" s="6"/>
    </row>
    <row r="325" spans="1:20" s="7" customFormat="1" x14ac:dyDescent="0.25">
      <c r="A325" s="19">
        <v>44907</v>
      </c>
      <c r="B325" s="16" t="s">
        <v>110</v>
      </c>
      <c r="C325" s="16" t="s">
        <v>220</v>
      </c>
      <c r="D325" s="16" t="s">
        <v>53</v>
      </c>
      <c r="E325" s="17">
        <v>2998</v>
      </c>
      <c r="F325" s="17" t="s">
        <v>56</v>
      </c>
      <c r="G325" s="2"/>
      <c r="H325" s="23">
        <f t="shared" si="73"/>
        <v>-24.093950587869141</v>
      </c>
      <c r="I325" s="23">
        <f t="shared" si="74"/>
        <v>2.4514318894066749</v>
      </c>
      <c r="J325" s="9" t="b">
        <f t="shared" si="75"/>
        <v>0</v>
      </c>
      <c r="K325" s="2"/>
      <c r="M325" s="2"/>
      <c r="N325" s="2"/>
      <c r="O325" s="2"/>
      <c r="P325" s="2">
        <f t="shared" si="64"/>
        <v>0.4</v>
      </c>
      <c r="Q325" s="2">
        <f t="shared" si="76"/>
        <v>1.2000000000000001E-3</v>
      </c>
      <c r="R325" s="10">
        <v>-1.1839767318878897E-3</v>
      </c>
      <c r="S325" s="10">
        <v>1.20463363045444E-4</v>
      </c>
      <c r="T325" s="6"/>
    </row>
    <row r="326" spans="1:20" s="7" customFormat="1" x14ac:dyDescent="0.25">
      <c r="A326" s="28">
        <v>44907</v>
      </c>
      <c r="B326" s="25" t="s">
        <v>110</v>
      </c>
      <c r="C326" s="25" t="s">
        <v>221</v>
      </c>
      <c r="D326" s="25" t="s">
        <v>53</v>
      </c>
      <c r="E326" s="24">
        <v>2665</v>
      </c>
      <c r="F326" s="24" t="s">
        <v>102</v>
      </c>
      <c r="G326" s="2"/>
      <c r="H326" s="23">
        <f t="shared" si="73"/>
        <v>-3.9984400111317462</v>
      </c>
      <c r="I326" s="23">
        <f t="shared" si="74"/>
        <v>0.12413586820020726</v>
      </c>
      <c r="J326" s="9" t="b">
        <f t="shared" si="75"/>
        <v>0</v>
      </c>
      <c r="K326" s="2"/>
      <c r="M326" s="2"/>
      <c r="N326" s="2"/>
      <c r="O326" s="2"/>
      <c r="P326" s="2">
        <f t="shared" si="64"/>
        <v>0.4</v>
      </c>
      <c r="Q326" s="2">
        <f t="shared" si="76"/>
        <v>1.2000000000000001E-3</v>
      </c>
      <c r="R326" s="10">
        <v>-1.9648334214701402E-4</v>
      </c>
      <c r="S326" s="10">
        <v>6.1000365633581855E-6</v>
      </c>
      <c r="T326" s="6"/>
    </row>
    <row r="327" spans="1:20" s="7" customFormat="1" x14ac:dyDescent="0.25">
      <c r="A327" s="28">
        <v>44907</v>
      </c>
      <c r="B327" s="25" t="s">
        <v>110</v>
      </c>
      <c r="C327" s="25" t="s">
        <v>222</v>
      </c>
      <c r="D327" s="25" t="s">
        <v>132</v>
      </c>
      <c r="E327" s="24">
        <v>925</v>
      </c>
      <c r="F327" s="24" t="s">
        <v>102</v>
      </c>
      <c r="G327" s="2"/>
      <c r="H327" s="23">
        <f t="shared" si="73"/>
        <v>2.0931142031088692</v>
      </c>
      <c r="I327" s="23">
        <f t="shared" si="74"/>
        <v>0.12780124193662235</v>
      </c>
      <c r="J327" s="9" t="b">
        <f t="shared" si="75"/>
        <v>1</v>
      </c>
      <c r="K327" s="2"/>
      <c r="M327" s="2"/>
      <c r="N327" s="2"/>
      <c r="O327" s="2"/>
      <c r="P327" s="2">
        <f t="shared" si="64"/>
        <v>0.4</v>
      </c>
      <c r="Q327" s="2">
        <f t="shared" si="76"/>
        <v>1.2000000000000001E-3</v>
      </c>
      <c r="R327" s="10">
        <v>1.0285563194076983E-4</v>
      </c>
      <c r="S327" s="10">
        <v>6.280153028765622E-6</v>
      </c>
      <c r="T327" s="6"/>
    </row>
    <row r="328" spans="1:20" s="7" customFormat="1" x14ac:dyDescent="0.25">
      <c r="A328" s="28">
        <v>44907</v>
      </c>
      <c r="B328" s="25" t="s">
        <v>110</v>
      </c>
      <c r="C328" s="25" t="s">
        <v>223</v>
      </c>
      <c r="D328" s="25" t="s">
        <v>53</v>
      </c>
      <c r="E328" s="24" t="s">
        <v>130</v>
      </c>
      <c r="F328" s="24" t="s">
        <v>55</v>
      </c>
      <c r="G328" s="2"/>
      <c r="H328" s="23">
        <f t="shared" si="73"/>
        <v>-5.5674685500174732</v>
      </c>
      <c r="I328" s="23">
        <f t="shared" si="74"/>
        <v>0.19449110723680377</v>
      </c>
      <c r="J328" s="9" t="b">
        <f t="shared" si="75"/>
        <v>0</v>
      </c>
      <c r="K328" s="2"/>
      <c r="M328" s="2"/>
      <c r="N328" s="2"/>
      <c r="O328" s="2"/>
      <c r="P328" s="2">
        <f t="shared" si="64"/>
        <v>0.4</v>
      </c>
      <c r="Q328" s="2">
        <f t="shared" si="76"/>
        <v>1.2000000000000001E-3</v>
      </c>
      <c r="R328" s="10">
        <v>-2.7358540454785866E-4</v>
      </c>
      <c r="S328" s="10">
        <v>9.5572930096165378E-6</v>
      </c>
      <c r="T328" s="6"/>
    </row>
    <row r="329" spans="1:20" s="7" customFormat="1" x14ac:dyDescent="0.25">
      <c r="A329" s="28">
        <v>44907</v>
      </c>
      <c r="B329" s="25" t="s">
        <v>108</v>
      </c>
      <c r="C329" s="25" t="s">
        <v>200</v>
      </c>
      <c r="D329" s="25" t="s">
        <v>53</v>
      </c>
      <c r="E329" s="24" t="s">
        <v>131</v>
      </c>
      <c r="F329" s="26" t="s">
        <v>9</v>
      </c>
      <c r="G329" s="2"/>
      <c r="H329" s="23">
        <f t="shared" si="73"/>
        <v>11.577773344034592</v>
      </c>
      <c r="I329" s="23">
        <f t="shared" si="74"/>
        <v>0.37109470727903182</v>
      </c>
      <c r="J329" s="9" t="b">
        <f t="shared" si="75"/>
        <v>1</v>
      </c>
      <c r="K329" s="2"/>
      <c r="M329" s="2"/>
      <c r="N329" s="2"/>
      <c r="O329" s="2"/>
      <c r="P329" s="2">
        <f t="shared" si="64"/>
        <v>0.4</v>
      </c>
      <c r="Q329" s="2">
        <f t="shared" si="76"/>
        <v>1.2000000000000001E-3</v>
      </c>
      <c r="R329" s="10">
        <v>5.6893178212585969E-4</v>
      </c>
      <c r="S329" s="10">
        <v>1.8235593915691625E-5</v>
      </c>
      <c r="T329" s="6"/>
    </row>
    <row r="330" spans="1:20" s="7" customFormat="1" x14ac:dyDescent="0.25">
      <c r="A330" s="28">
        <v>44907</v>
      </c>
      <c r="B330" s="25" t="s">
        <v>108</v>
      </c>
      <c r="C330" s="25" t="s">
        <v>201</v>
      </c>
      <c r="D330" s="25" t="s">
        <v>53</v>
      </c>
      <c r="E330" s="24" t="s">
        <v>131</v>
      </c>
      <c r="F330" s="26" t="s">
        <v>9</v>
      </c>
      <c r="G330" s="2"/>
      <c r="H330" s="23">
        <f>((((R330/13650)/0.3)*0.0001)/Q330)*1000000000</f>
        <v>12.90412977351107</v>
      </c>
      <c r="I330" s="23">
        <f>((((S330/13650)/0.3)*0.0001)/Q330)*1000000000</f>
        <v>0.29461487399422653</v>
      </c>
      <c r="J330" s="9" t="b">
        <f t="shared" si="75"/>
        <v>1</v>
      </c>
      <c r="K330" s="2"/>
      <c r="M330" s="2"/>
      <c r="N330" s="2"/>
      <c r="O330" s="2"/>
      <c r="P330" s="2">
        <f t="shared" si="64"/>
        <v>0.4</v>
      </c>
      <c r="Q330" s="2">
        <f t="shared" si="76"/>
        <v>1.2000000000000001E-3</v>
      </c>
      <c r="R330" s="10">
        <v>6.3410893707033385E-4</v>
      </c>
      <c r="S330" s="10">
        <v>1.4477374908076293E-5</v>
      </c>
      <c r="T330" s="6"/>
    </row>
    <row r="331" spans="1:20" s="7" customFormat="1" x14ac:dyDescent="0.25">
      <c r="A331" s="28">
        <v>44907</v>
      </c>
      <c r="B331" s="25" t="s">
        <v>108</v>
      </c>
      <c r="C331" s="25" t="s">
        <v>202</v>
      </c>
      <c r="D331" s="14" t="s">
        <v>224</v>
      </c>
      <c r="E331" s="4" t="s">
        <v>225</v>
      </c>
      <c r="F331" s="26" t="s">
        <v>9</v>
      </c>
      <c r="G331" s="2"/>
      <c r="H331" s="23">
        <f>((((R331/13650)/0.3)*0.0001)/Q331)*1000000000</f>
        <v>18.318246768802041</v>
      </c>
      <c r="I331" s="23">
        <f>((((S331/13650)/0.3)*0.0001)/Q331)*1000000000</f>
        <v>0.53027445591523659</v>
      </c>
      <c r="J331" s="9" t="b">
        <f t="shared" si="75"/>
        <v>1</v>
      </c>
      <c r="K331" s="2"/>
      <c r="M331" s="2"/>
      <c r="N331" s="2"/>
      <c r="O331" s="2"/>
      <c r="P331" s="2">
        <f t="shared" si="64"/>
        <v>0.4</v>
      </c>
      <c r="Q331" s="2">
        <f t="shared" si="76"/>
        <v>1.2000000000000001E-3</v>
      </c>
      <c r="R331" s="10">
        <v>9.0015864621893228E-4</v>
      </c>
      <c r="S331" s="10">
        <v>2.6057686763674722E-5</v>
      </c>
      <c r="T331" s="6"/>
    </row>
    <row r="332" spans="1:20" s="7" customFormat="1" x14ac:dyDescent="0.25">
      <c r="A332" s="19">
        <v>44907</v>
      </c>
      <c r="B332" s="16" t="s">
        <v>108</v>
      </c>
      <c r="C332" s="16" t="s">
        <v>203</v>
      </c>
      <c r="D332" s="16" t="s">
        <v>111</v>
      </c>
      <c r="E332" s="17" t="s">
        <v>160</v>
      </c>
      <c r="F332" s="22" t="s">
        <v>179</v>
      </c>
      <c r="G332" s="2"/>
      <c r="H332" s="23">
        <f t="shared" si="73"/>
        <v>-18.468369869744759</v>
      </c>
      <c r="I332" s="23">
        <f t="shared" si="74"/>
        <v>3.2726149233197903</v>
      </c>
      <c r="J332" s="9" t="b">
        <f t="shared" si="75"/>
        <v>0</v>
      </c>
      <c r="K332" s="2"/>
      <c r="M332" s="2"/>
      <c r="N332" s="2"/>
      <c r="O332" s="2"/>
      <c r="P332" s="2">
        <f t="shared" ref="P332:P352" si="77">0.8/2</f>
        <v>0.4</v>
      </c>
      <c r="Q332" s="2">
        <f t="shared" si="76"/>
        <v>1.2000000000000001E-3</v>
      </c>
      <c r="R332" s="10">
        <v>-9.075356953992576E-4</v>
      </c>
      <c r="S332" s="10">
        <v>1.608162973319345E-4</v>
      </c>
      <c r="T332" s="6"/>
    </row>
    <row r="333" spans="1:20" s="7" customFormat="1" x14ac:dyDescent="0.25">
      <c r="A333" s="28">
        <v>44907</v>
      </c>
      <c r="B333" s="25" t="s">
        <v>108</v>
      </c>
      <c r="C333" s="25" t="s">
        <v>204</v>
      </c>
      <c r="D333" s="14" t="s">
        <v>111</v>
      </c>
      <c r="E333" s="4" t="s">
        <v>226</v>
      </c>
      <c r="F333" s="26" t="s">
        <v>9</v>
      </c>
      <c r="G333" s="2"/>
      <c r="H333" s="23">
        <f t="shared" si="73"/>
        <v>20.390914097947395</v>
      </c>
      <c r="I333" s="23">
        <f t="shared" si="74"/>
        <v>0.46274962348198839</v>
      </c>
      <c r="J333" s="9" t="b">
        <f t="shared" si="75"/>
        <v>1</v>
      </c>
      <c r="K333" s="2"/>
      <c r="M333" s="2"/>
      <c r="N333" s="2"/>
      <c r="O333" s="2"/>
      <c r="P333" s="2">
        <f t="shared" si="77"/>
        <v>0.4</v>
      </c>
      <c r="Q333" s="2">
        <f t="shared" si="76"/>
        <v>1.2000000000000001E-3</v>
      </c>
      <c r="R333" s="10">
        <v>1.002009518773135E-3</v>
      </c>
      <c r="S333" s="10">
        <v>2.2739516497904911E-5</v>
      </c>
      <c r="T333" s="6"/>
    </row>
    <row r="334" spans="1:20" s="7" customFormat="1" x14ac:dyDescent="0.25">
      <c r="A334" s="19">
        <v>44907</v>
      </c>
      <c r="B334" s="16" t="s">
        <v>108</v>
      </c>
      <c r="C334" s="16" t="s">
        <v>205</v>
      </c>
      <c r="D334" s="16" t="s">
        <v>111</v>
      </c>
      <c r="E334" s="17" t="s">
        <v>173</v>
      </c>
      <c r="F334" s="22" t="s">
        <v>180</v>
      </c>
      <c r="G334" s="2"/>
      <c r="H334" s="23">
        <f t="shared" si="73"/>
        <v>41.462493868628179</v>
      </c>
      <c r="I334" s="23">
        <f t="shared" si="74"/>
        <v>6.7213879800860123</v>
      </c>
      <c r="J334" s="9" t="b">
        <f t="shared" si="75"/>
        <v>1</v>
      </c>
      <c r="K334" s="2"/>
      <c r="M334" s="2"/>
      <c r="N334" s="2"/>
      <c r="O334" s="2"/>
      <c r="P334" s="2">
        <f t="shared" si="77"/>
        <v>0.4</v>
      </c>
      <c r="Q334" s="2">
        <f t="shared" si="76"/>
        <v>1.2000000000000001E-3</v>
      </c>
      <c r="R334" s="10">
        <v>2.0374669487043888E-3</v>
      </c>
      <c r="S334" s="10">
        <v>3.3028900534142668E-4</v>
      </c>
      <c r="T334" s="6"/>
    </row>
    <row r="335" spans="1:20" s="7" customFormat="1" x14ac:dyDescent="0.25">
      <c r="A335" s="28">
        <v>44907</v>
      </c>
      <c r="B335" s="25" t="s">
        <v>108</v>
      </c>
      <c r="C335" s="25" t="s">
        <v>206</v>
      </c>
      <c r="D335" s="14" t="s">
        <v>111</v>
      </c>
      <c r="E335" s="4" t="s">
        <v>227</v>
      </c>
      <c r="F335" s="26" t="s">
        <v>9</v>
      </c>
      <c r="G335" s="2"/>
      <c r="H335" s="23">
        <f t="shared" si="73"/>
        <v>29.029718347539568</v>
      </c>
      <c r="I335" s="23">
        <f t="shared" si="74"/>
        <v>0.68613563399792898</v>
      </c>
      <c r="J335" s="9" t="b">
        <f t="shared" si="75"/>
        <v>1</v>
      </c>
      <c r="K335" s="2"/>
      <c r="M335" s="2"/>
      <c r="N335" s="2"/>
      <c r="O335" s="2"/>
      <c r="P335" s="2">
        <f t="shared" si="77"/>
        <v>0.4</v>
      </c>
      <c r="Q335" s="2">
        <f t="shared" si="76"/>
        <v>1.2000000000000001E-3</v>
      </c>
      <c r="R335" s="10">
        <v>1.4265203595980945E-3</v>
      </c>
      <c r="S335" s="10">
        <v>3.3716705054658225E-5</v>
      </c>
      <c r="T335" s="6"/>
    </row>
    <row r="336" spans="1:20" s="7" customFormat="1" x14ac:dyDescent="0.25">
      <c r="A336" s="28">
        <v>44907</v>
      </c>
      <c r="B336" s="25" t="s">
        <v>108</v>
      </c>
      <c r="C336" s="25" t="s">
        <v>207</v>
      </c>
      <c r="D336" s="14" t="s">
        <v>137</v>
      </c>
      <c r="E336" s="4">
        <v>1569</v>
      </c>
      <c r="F336" s="18" t="s">
        <v>102</v>
      </c>
      <c r="G336" s="2"/>
      <c r="H336" s="23">
        <f t="shared" si="73"/>
        <v>-0.88405826110743646</v>
      </c>
      <c r="I336" s="23">
        <f t="shared" si="74"/>
        <v>9.7523913889662223E-2</v>
      </c>
      <c r="J336" s="9" t="b">
        <f t="shared" si="75"/>
        <v>0</v>
      </c>
      <c r="K336" s="2"/>
      <c r="M336" s="2"/>
      <c r="N336" s="2"/>
      <c r="O336" s="2"/>
      <c r="P336" s="2">
        <f t="shared" si="77"/>
        <v>0.4</v>
      </c>
      <c r="Q336" s="2">
        <f t="shared" si="76"/>
        <v>1.2000000000000001E-3</v>
      </c>
      <c r="R336" s="10">
        <v>-4.3442622950819423E-5</v>
      </c>
      <c r="S336" s="10">
        <v>4.792325128538001E-6</v>
      </c>
      <c r="T336" s="6"/>
    </row>
    <row r="337" spans="1:20" s="7" customFormat="1" x14ac:dyDescent="0.25">
      <c r="A337" s="19">
        <v>44907</v>
      </c>
      <c r="B337" s="16" t="s">
        <v>108</v>
      </c>
      <c r="C337" s="16" t="s">
        <v>208</v>
      </c>
      <c r="D337" s="16" t="s">
        <v>53</v>
      </c>
      <c r="E337" s="17" t="s">
        <v>128</v>
      </c>
      <c r="F337" s="22" t="s">
        <v>55</v>
      </c>
      <c r="G337" s="2"/>
      <c r="H337" s="23">
        <f t="shared" si="73"/>
        <v>-26.163389463230789</v>
      </c>
      <c r="I337" s="23">
        <f t="shared" si="74"/>
        <v>1.8686462160271391</v>
      </c>
      <c r="J337" s="9" t="b">
        <f t="shared" si="75"/>
        <v>0</v>
      </c>
      <c r="K337" s="2"/>
      <c r="M337" s="2"/>
      <c r="N337" s="2"/>
      <c r="O337" s="2"/>
      <c r="P337" s="2">
        <f t="shared" si="77"/>
        <v>0.4</v>
      </c>
      <c r="Q337" s="2">
        <f t="shared" si="76"/>
        <v>1.2000000000000001E-3</v>
      </c>
      <c r="R337" s="10">
        <v>-1.2856689582231612E-3</v>
      </c>
      <c r="S337" s="10">
        <v>9.1825275055573637E-5</v>
      </c>
      <c r="T337" s="6"/>
    </row>
    <row r="338" spans="1:20" s="7" customFormat="1" x14ac:dyDescent="0.25">
      <c r="A338" s="28">
        <v>44907</v>
      </c>
      <c r="B338" s="25" t="s">
        <v>108</v>
      </c>
      <c r="C338" s="25" t="s">
        <v>209</v>
      </c>
      <c r="D338" s="14" t="s">
        <v>111</v>
      </c>
      <c r="E338" s="4" t="s">
        <v>228</v>
      </c>
      <c r="F338" s="18" t="s">
        <v>148</v>
      </c>
      <c r="G338" s="2"/>
      <c r="H338" s="23">
        <f t="shared" si="73"/>
        <v>2.1878155140979052</v>
      </c>
      <c r="I338" s="23">
        <f t="shared" si="74"/>
        <v>5.2325407996673672E-2</v>
      </c>
      <c r="J338" s="9" t="b">
        <f t="shared" si="75"/>
        <v>1</v>
      </c>
      <c r="K338" s="2"/>
      <c r="M338" s="2"/>
      <c r="N338" s="2"/>
      <c r="O338" s="2"/>
      <c r="P338" s="2">
        <f t="shared" si="77"/>
        <v>0.4</v>
      </c>
      <c r="Q338" s="2">
        <f t="shared" si="76"/>
        <v>1.2000000000000001E-3</v>
      </c>
      <c r="R338" s="10">
        <v>1.0750925436277104E-4</v>
      </c>
      <c r="S338" s="10">
        <v>2.5712705489565447E-6</v>
      </c>
      <c r="T338" s="6"/>
    </row>
    <row r="339" spans="1:20" s="7" customFormat="1" x14ac:dyDescent="0.25">
      <c r="A339" s="28">
        <v>44907</v>
      </c>
      <c r="B339" s="25" t="s">
        <v>108</v>
      </c>
      <c r="C339" s="25" t="s">
        <v>210</v>
      </c>
      <c r="D339" s="14" t="s">
        <v>137</v>
      </c>
      <c r="E339" s="4">
        <v>2071</v>
      </c>
      <c r="F339" s="18" t="s">
        <v>102</v>
      </c>
      <c r="G339" s="2"/>
      <c r="H339" s="23">
        <f t="shared" si="73"/>
        <v>-0.11514818495253451</v>
      </c>
      <c r="I339" s="23">
        <f t="shared" si="74"/>
        <v>5.0346696336917192E-2</v>
      </c>
      <c r="J339" s="9" t="b">
        <f t="shared" si="75"/>
        <v>0</v>
      </c>
      <c r="K339" s="2"/>
      <c r="M339" s="2"/>
      <c r="N339" s="2"/>
      <c r="O339" s="2"/>
      <c r="P339" s="2">
        <f t="shared" si="77"/>
        <v>0.4</v>
      </c>
      <c r="Q339" s="2">
        <f t="shared" si="76"/>
        <v>1.2000000000000001E-3</v>
      </c>
      <c r="R339" s="10">
        <v>-5.6583818085675459E-6</v>
      </c>
      <c r="S339" s="10">
        <v>2.474036657996111E-6</v>
      </c>
      <c r="T339" s="6"/>
    </row>
    <row r="340" spans="1:20" s="7" customFormat="1" x14ac:dyDescent="0.25">
      <c r="A340" s="28">
        <v>44907</v>
      </c>
      <c r="B340" s="25" t="s">
        <v>108</v>
      </c>
      <c r="C340" s="25" t="s">
        <v>211</v>
      </c>
      <c r="D340" s="14"/>
      <c r="E340" s="4"/>
      <c r="F340" s="18"/>
      <c r="G340" s="2"/>
      <c r="H340" s="23">
        <f t="shared" si="73"/>
        <v>0</v>
      </c>
      <c r="I340" s="23">
        <f t="shared" si="74"/>
        <v>0</v>
      </c>
      <c r="J340" s="9" t="b">
        <f t="shared" si="75"/>
        <v>0</v>
      </c>
      <c r="K340" s="2"/>
      <c r="M340" s="2"/>
      <c r="N340" s="2"/>
      <c r="O340" s="2"/>
      <c r="P340" s="2">
        <f t="shared" si="77"/>
        <v>0.4</v>
      </c>
      <c r="Q340" s="2">
        <f t="shared" si="76"/>
        <v>1.2000000000000001E-3</v>
      </c>
      <c r="R340" s="10"/>
      <c r="S340" s="10"/>
      <c r="T340" s="6"/>
    </row>
    <row r="341" spans="1:20" s="7" customFormat="1" x14ac:dyDescent="0.25">
      <c r="A341" s="28">
        <v>44907</v>
      </c>
      <c r="B341" s="25" t="s">
        <v>108</v>
      </c>
      <c r="C341" s="25" t="s">
        <v>212</v>
      </c>
      <c r="D341" s="14" t="s">
        <v>111</v>
      </c>
      <c r="E341" s="4" t="s">
        <v>229</v>
      </c>
      <c r="F341" s="26" t="s">
        <v>9</v>
      </c>
      <c r="G341" s="2"/>
      <c r="H341" s="23">
        <f t="shared" si="73"/>
        <v>15.226464195263775</v>
      </c>
      <c r="I341" s="23">
        <f t="shared" si="74"/>
        <v>0.24832094756704609</v>
      </c>
      <c r="J341" s="9" t="b">
        <f t="shared" si="75"/>
        <v>1</v>
      </c>
      <c r="K341" s="2"/>
      <c r="M341" s="2"/>
      <c r="N341" s="2"/>
      <c r="O341" s="2"/>
      <c r="P341" s="2">
        <f t="shared" si="77"/>
        <v>0.4</v>
      </c>
      <c r="Q341" s="2">
        <f t="shared" si="76"/>
        <v>1.2000000000000001E-3</v>
      </c>
      <c r="R341" s="10">
        <v>7.4822845055526192E-4</v>
      </c>
      <c r="S341" s="10">
        <v>1.2202491363444645E-5</v>
      </c>
      <c r="T341" s="6"/>
    </row>
    <row r="342" spans="1:20" s="7" customFormat="1" x14ac:dyDescent="0.25">
      <c r="A342" s="28">
        <v>44907</v>
      </c>
      <c r="B342" s="25" t="s">
        <v>108</v>
      </c>
      <c r="C342" s="25" t="s">
        <v>213</v>
      </c>
      <c r="D342" s="14" t="s">
        <v>137</v>
      </c>
      <c r="E342" s="4">
        <v>2070</v>
      </c>
      <c r="F342" s="18" t="s">
        <v>102</v>
      </c>
      <c r="G342" s="2"/>
      <c r="H342" s="23">
        <f t="shared" si="73"/>
        <v>-2.0102505559935673</v>
      </c>
      <c r="I342" s="23">
        <f t="shared" si="74"/>
        <v>0.16760940613430572</v>
      </c>
      <c r="J342" s="9" t="b">
        <f t="shared" si="75"/>
        <v>0</v>
      </c>
      <c r="K342" s="2"/>
      <c r="M342" s="2"/>
      <c r="N342" s="2"/>
      <c r="O342" s="2"/>
      <c r="P342" s="2">
        <f t="shared" si="77"/>
        <v>0.4</v>
      </c>
      <c r="Q342" s="2">
        <f t="shared" si="76"/>
        <v>1.2000000000000001E-3</v>
      </c>
      <c r="R342" s="10">
        <v>-9.8783712321523902E-5</v>
      </c>
      <c r="S342" s="10">
        <v>8.2363262174397854E-6</v>
      </c>
      <c r="T342" s="6"/>
    </row>
    <row r="343" spans="1:20" s="7" customFormat="1" x14ac:dyDescent="0.25">
      <c r="A343" s="28">
        <v>44907</v>
      </c>
      <c r="B343" s="25" t="s">
        <v>108</v>
      </c>
      <c r="C343" s="25" t="s">
        <v>214</v>
      </c>
      <c r="D343" s="14"/>
      <c r="E343" s="4"/>
      <c r="F343" s="18"/>
      <c r="G343" s="2"/>
      <c r="H343" s="23">
        <f t="shared" si="73"/>
        <v>0</v>
      </c>
      <c r="I343" s="23">
        <f t="shared" si="74"/>
        <v>0</v>
      </c>
      <c r="J343" s="9" t="b">
        <f t="shared" si="75"/>
        <v>0</v>
      </c>
      <c r="K343" s="2"/>
      <c r="M343" s="2"/>
      <c r="N343" s="2"/>
      <c r="O343" s="2"/>
      <c r="P343" s="2">
        <f t="shared" si="77"/>
        <v>0.4</v>
      </c>
      <c r="Q343" s="2">
        <f t="shared" si="76"/>
        <v>1.2000000000000001E-3</v>
      </c>
      <c r="R343" s="10"/>
      <c r="S343" s="10"/>
      <c r="T343" s="6"/>
    </row>
    <row r="344" spans="1:20" s="7" customFormat="1" x14ac:dyDescent="0.25">
      <c r="A344" s="28">
        <v>44907</v>
      </c>
      <c r="B344" s="25" t="s">
        <v>108</v>
      </c>
      <c r="C344" s="25" t="s">
        <v>215</v>
      </c>
      <c r="D344" s="14" t="s">
        <v>111</v>
      </c>
      <c r="E344" s="4" t="s">
        <v>230</v>
      </c>
      <c r="F344" s="26" t="s">
        <v>9</v>
      </c>
      <c r="G344" s="2"/>
      <c r="H344" s="23">
        <f t="shared" si="73"/>
        <v>17.298593448778551</v>
      </c>
      <c r="I344" s="23">
        <f t="shared" si="74"/>
        <v>0.28832511095129792</v>
      </c>
      <c r="J344" s="9" t="b">
        <f t="shared" si="75"/>
        <v>1</v>
      </c>
      <c r="K344" s="2"/>
      <c r="M344" s="2"/>
      <c r="N344" s="2"/>
      <c r="O344" s="2"/>
      <c r="P344" s="2">
        <f t="shared" si="77"/>
        <v>0.4</v>
      </c>
      <c r="Q344" s="2">
        <f t="shared" si="76"/>
        <v>1.2000000000000001E-3</v>
      </c>
      <c r="R344" s="10">
        <v>8.5005288207297815E-4</v>
      </c>
      <c r="S344" s="10">
        <v>1.4168295952146781E-5</v>
      </c>
      <c r="T344" s="6"/>
    </row>
    <row r="345" spans="1:20" s="7" customFormat="1" x14ac:dyDescent="0.25">
      <c r="A345" s="28">
        <v>44907</v>
      </c>
      <c r="B345" s="25" t="s">
        <v>108</v>
      </c>
      <c r="C345" s="25" t="s">
        <v>216</v>
      </c>
      <c r="D345" s="14" t="s">
        <v>231</v>
      </c>
      <c r="E345" s="4">
        <v>1568</v>
      </c>
      <c r="F345" s="18" t="s">
        <v>102</v>
      </c>
      <c r="G345" s="2"/>
      <c r="H345" s="23">
        <f t="shared" si="73"/>
        <v>7.1983757864244327</v>
      </c>
      <c r="I345" s="23">
        <f t="shared" si="74"/>
        <v>0.22231911993605874</v>
      </c>
      <c r="J345" s="9" t="b">
        <f t="shared" si="75"/>
        <v>1</v>
      </c>
      <c r="K345" s="2"/>
      <c r="M345" s="2"/>
      <c r="N345" s="2"/>
      <c r="O345" s="2"/>
      <c r="P345" s="2">
        <f t="shared" si="77"/>
        <v>0.4</v>
      </c>
      <c r="Q345" s="2">
        <f t="shared" si="76"/>
        <v>1.2000000000000001E-3</v>
      </c>
      <c r="R345" s="10">
        <v>3.5372818614489663E-4</v>
      </c>
      <c r="S345" s="10">
        <v>1.0924761553657925E-5</v>
      </c>
      <c r="T345" s="6"/>
    </row>
    <row r="346" spans="1:20" s="7" customFormat="1" x14ac:dyDescent="0.25">
      <c r="A346" s="28">
        <v>44907</v>
      </c>
      <c r="B346" s="25" t="s">
        <v>108</v>
      </c>
      <c r="C346" s="25" t="s">
        <v>217</v>
      </c>
      <c r="D346" s="14"/>
      <c r="E346" s="4"/>
      <c r="F346" s="18"/>
      <c r="G346" s="2"/>
      <c r="H346" s="23">
        <f t="shared" si="73"/>
        <v>0</v>
      </c>
      <c r="I346" s="23">
        <f t="shared" si="74"/>
        <v>0</v>
      </c>
      <c r="J346" s="9" t="b">
        <f t="shared" si="75"/>
        <v>0</v>
      </c>
      <c r="K346" s="2"/>
      <c r="M346" s="2"/>
      <c r="N346" s="2"/>
      <c r="O346" s="2"/>
      <c r="P346" s="2">
        <f t="shared" si="77"/>
        <v>0.4</v>
      </c>
      <c r="Q346" s="2">
        <f t="shared" si="76"/>
        <v>1.2000000000000001E-3</v>
      </c>
      <c r="R346" s="10"/>
      <c r="S346" s="10"/>
      <c r="T346" s="6"/>
    </row>
    <row r="347" spans="1:20" s="7" customFormat="1" x14ac:dyDescent="0.25">
      <c r="A347" s="28">
        <v>44907</v>
      </c>
      <c r="B347" s="25" t="s">
        <v>108</v>
      </c>
      <c r="C347" s="25" t="s">
        <v>218</v>
      </c>
      <c r="D347" s="14" t="s">
        <v>111</v>
      </c>
      <c r="E347" s="4" t="s">
        <v>232</v>
      </c>
      <c r="F347" s="26" t="s">
        <v>9</v>
      </c>
      <c r="G347" s="2"/>
      <c r="H347" s="23">
        <f t="shared" si="73"/>
        <v>7.5083073496611252</v>
      </c>
      <c r="I347" s="23">
        <f t="shared" si="74"/>
        <v>0.12540514198786656</v>
      </c>
      <c r="J347" s="9" t="b">
        <f t="shared" si="75"/>
        <v>1</v>
      </c>
      <c r="K347" s="2"/>
      <c r="M347" s="2"/>
      <c r="N347" s="2"/>
      <c r="O347" s="2"/>
      <c r="P347" s="2">
        <f t="shared" si="77"/>
        <v>0.4</v>
      </c>
      <c r="Q347" s="2">
        <f t="shared" si="76"/>
        <v>1.2000000000000001E-3</v>
      </c>
      <c r="R347" s="10">
        <v>3.6895822316234772E-4</v>
      </c>
      <c r="S347" s="10">
        <v>6.1624086772837633E-6</v>
      </c>
      <c r="T347" s="6"/>
    </row>
    <row r="348" spans="1:20" s="7" customFormat="1" x14ac:dyDescent="0.25">
      <c r="A348" s="28">
        <v>44907</v>
      </c>
      <c r="B348" s="25" t="s">
        <v>108</v>
      </c>
      <c r="C348" s="25" t="s">
        <v>219</v>
      </c>
      <c r="D348" s="14" t="s">
        <v>111</v>
      </c>
      <c r="E348" s="4" t="s">
        <v>233</v>
      </c>
      <c r="F348" s="18" t="s">
        <v>148</v>
      </c>
      <c r="G348" s="2"/>
      <c r="H348" s="23">
        <f t="shared" si="73"/>
        <v>-0.95239386619608624</v>
      </c>
      <c r="I348" s="23">
        <f t="shared" si="74"/>
        <v>5.7796504436226678E-2</v>
      </c>
      <c r="J348" s="9" t="b">
        <f t="shared" si="75"/>
        <v>0</v>
      </c>
      <c r="K348" s="2"/>
      <c r="M348" s="2"/>
      <c r="N348" s="2"/>
      <c r="O348" s="2"/>
      <c r="P348" s="2">
        <f t="shared" si="77"/>
        <v>0.4</v>
      </c>
      <c r="Q348" s="2">
        <f t="shared" si="76"/>
        <v>1.2000000000000001E-3</v>
      </c>
      <c r="R348" s="10">
        <v>-4.6800634584875674E-5</v>
      </c>
      <c r="S348" s="10">
        <v>2.8401202279961793E-6</v>
      </c>
      <c r="T348" s="6"/>
    </row>
    <row r="349" spans="1:20" s="7" customFormat="1" x14ac:dyDescent="0.25">
      <c r="A349" s="28">
        <v>44907</v>
      </c>
      <c r="B349" s="25" t="s">
        <v>108</v>
      </c>
      <c r="C349" s="25" t="s">
        <v>220</v>
      </c>
      <c r="D349" s="14"/>
      <c r="E349" s="4"/>
      <c r="F349" s="18"/>
      <c r="G349" s="2"/>
      <c r="H349" s="23">
        <f t="shared" si="73"/>
        <v>0</v>
      </c>
      <c r="I349" s="23">
        <f t="shared" si="74"/>
        <v>0</v>
      </c>
      <c r="J349" s="9" t="b">
        <f t="shared" si="75"/>
        <v>0</v>
      </c>
      <c r="K349" s="2"/>
      <c r="M349" s="2"/>
      <c r="N349" s="2"/>
      <c r="O349" s="2"/>
      <c r="P349" s="2">
        <f t="shared" si="77"/>
        <v>0.4</v>
      </c>
      <c r="Q349" s="2">
        <f t="shared" si="76"/>
        <v>1.2000000000000001E-3</v>
      </c>
      <c r="R349" s="10"/>
      <c r="S349" s="10"/>
      <c r="T349" s="6"/>
    </row>
    <row r="350" spans="1:20" s="7" customFormat="1" x14ac:dyDescent="0.25">
      <c r="A350" s="28">
        <v>44907</v>
      </c>
      <c r="B350" s="25" t="s">
        <v>108</v>
      </c>
      <c r="C350" s="25" t="s">
        <v>221</v>
      </c>
      <c r="D350" s="14" t="s">
        <v>111</v>
      </c>
      <c r="E350" s="4" t="s">
        <v>234</v>
      </c>
      <c r="F350" s="26" t="s">
        <v>9</v>
      </c>
      <c r="G350" s="2"/>
      <c r="H350" s="23">
        <f t="shared" si="73"/>
        <v>0</v>
      </c>
      <c r="I350" s="23">
        <f t="shared" si="74"/>
        <v>0</v>
      </c>
      <c r="J350" s="9" t="b">
        <f t="shared" si="75"/>
        <v>0</v>
      </c>
      <c r="K350" s="2"/>
      <c r="M350" s="2"/>
      <c r="N350" s="2"/>
      <c r="O350" s="2"/>
      <c r="P350" s="2">
        <f t="shared" si="77"/>
        <v>0.4</v>
      </c>
      <c r="Q350" s="2">
        <f t="shared" si="76"/>
        <v>1.2000000000000001E-3</v>
      </c>
      <c r="R350" s="10"/>
      <c r="S350" s="10"/>
      <c r="T350" s="6"/>
    </row>
    <row r="351" spans="1:20" s="7" customFormat="1" x14ac:dyDescent="0.25">
      <c r="A351" s="28">
        <v>44907</v>
      </c>
      <c r="B351" s="25" t="s">
        <v>108</v>
      </c>
      <c r="C351" s="25" t="s">
        <v>222</v>
      </c>
      <c r="D351" s="14" t="s">
        <v>111</v>
      </c>
      <c r="E351" s="4" t="s">
        <v>235</v>
      </c>
      <c r="F351" s="18" t="s">
        <v>148</v>
      </c>
      <c r="G351" s="2"/>
      <c r="H351" s="23">
        <f t="shared" si="73"/>
        <v>12.236915991543185</v>
      </c>
      <c r="I351" s="23">
        <f t="shared" si="74"/>
        <v>0.2835911652993881</v>
      </c>
      <c r="J351" s="9" t="b">
        <f t="shared" si="75"/>
        <v>1</v>
      </c>
      <c r="K351" s="2"/>
      <c r="M351" s="2"/>
      <c r="N351" s="2"/>
      <c r="O351" s="2"/>
      <c r="P351" s="2">
        <f t="shared" si="77"/>
        <v>0.4</v>
      </c>
      <c r="Q351" s="2">
        <f t="shared" si="76"/>
        <v>1.2000000000000001E-3</v>
      </c>
      <c r="R351" s="10">
        <v>6.0132205182443206E-4</v>
      </c>
      <c r="S351" s="10">
        <v>1.3935669862811934E-5</v>
      </c>
      <c r="T351" s="6"/>
    </row>
    <row r="352" spans="1:20" s="7" customFormat="1" x14ac:dyDescent="0.25">
      <c r="A352" s="28">
        <v>44907</v>
      </c>
      <c r="B352" s="25" t="s">
        <v>108</v>
      </c>
      <c r="C352" s="25" t="s">
        <v>223</v>
      </c>
      <c r="D352" s="14"/>
      <c r="E352" s="4"/>
      <c r="F352" s="18"/>
      <c r="G352" s="2"/>
      <c r="H352" s="23">
        <f t="shared" si="73"/>
        <v>-1.3387321689807183</v>
      </c>
      <c r="I352" s="23">
        <f t="shared" si="74"/>
        <v>6.3967243777786634E-2</v>
      </c>
      <c r="J352" s="9" t="b">
        <f t="shared" si="75"/>
        <v>0</v>
      </c>
      <c r="K352" s="2"/>
      <c r="M352" s="2"/>
      <c r="N352" s="2"/>
      <c r="O352" s="2"/>
      <c r="P352" s="2">
        <f t="shared" si="77"/>
        <v>0.4</v>
      </c>
      <c r="Q352" s="2">
        <f t="shared" si="76"/>
        <v>1.2000000000000001E-3</v>
      </c>
      <c r="R352" s="10">
        <v>-6.5785298783712501E-5</v>
      </c>
      <c r="S352" s="10">
        <v>3.1433503592404353E-6</v>
      </c>
      <c r="T352" s="6"/>
    </row>
    <row r="353" spans="1:20" s="7" customFormat="1" x14ac:dyDescent="0.25">
      <c r="A353" s="28"/>
      <c r="B353" s="14"/>
      <c r="C353" s="14"/>
      <c r="D353" s="14"/>
      <c r="E353" s="4"/>
      <c r="F353" s="18"/>
      <c r="G353" s="2"/>
      <c r="H353" s="23"/>
      <c r="I353" s="23"/>
      <c r="J353" s="9"/>
      <c r="K353" s="2"/>
      <c r="M353" s="2"/>
      <c r="N353" s="2"/>
      <c r="O353" s="2"/>
      <c r="P353" s="2"/>
      <c r="Q353" s="2"/>
      <c r="R353" s="10"/>
      <c r="S353" s="10"/>
      <c r="T353" s="6"/>
    </row>
    <row r="354" spans="1:20" s="7" customFormat="1" x14ac:dyDescent="0.25">
      <c r="A354" s="28"/>
      <c r="B354" s="14"/>
      <c r="C354" s="14"/>
      <c r="D354" s="14"/>
      <c r="E354" s="4"/>
      <c r="F354" s="18"/>
      <c r="G354" s="2"/>
      <c r="H354" s="23"/>
      <c r="I354" s="23"/>
      <c r="J354" s="9"/>
      <c r="K354" s="2"/>
      <c r="M354" s="2"/>
      <c r="N354" s="2"/>
      <c r="O354" s="2"/>
      <c r="P354" s="2"/>
      <c r="Q354" s="2"/>
      <c r="R354" s="10"/>
      <c r="S354" s="10"/>
      <c r="T354" s="6"/>
    </row>
    <row r="355" spans="1:20" s="7" customFormat="1" x14ac:dyDescent="0.25">
      <c r="A355" s="28"/>
      <c r="B355" s="14"/>
      <c r="C355" s="14"/>
      <c r="D355" s="14"/>
      <c r="E355" s="4"/>
      <c r="F355" s="18"/>
      <c r="G355" s="2"/>
      <c r="H355" s="23"/>
      <c r="I355" s="23"/>
      <c r="J355" s="9"/>
      <c r="K355" s="2"/>
      <c r="M355" s="2"/>
      <c r="N355" s="2"/>
      <c r="O355" s="2"/>
      <c r="P355" s="2"/>
      <c r="Q355" s="2"/>
      <c r="R355" s="10"/>
      <c r="S355" s="10"/>
      <c r="T355" s="6"/>
    </row>
    <row r="356" spans="1:20" s="7" customFormat="1" x14ac:dyDescent="0.25">
      <c r="A356" s="28"/>
      <c r="B356" s="14"/>
      <c r="C356" s="14"/>
      <c r="D356" s="14"/>
      <c r="E356" s="4"/>
      <c r="F356" s="18"/>
      <c r="G356" s="2"/>
      <c r="H356" s="23"/>
      <c r="I356" s="23"/>
      <c r="J356" s="9"/>
      <c r="K356" s="2"/>
      <c r="M356" s="2"/>
      <c r="N356" s="2"/>
      <c r="O356" s="2"/>
      <c r="P356" s="2"/>
      <c r="Q356" s="2"/>
      <c r="R356" s="10"/>
      <c r="S356" s="10"/>
      <c r="T356" s="6"/>
    </row>
    <row r="357" spans="1:20" s="7" customFormat="1" x14ac:dyDescent="0.25">
      <c r="A357" s="28"/>
      <c r="B357" s="14"/>
      <c r="C357" s="14"/>
      <c r="D357" s="14"/>
      <c r="E357" s="4"/>
      <c r="F357" s="18"/>
      <c r="G357" s="2"/>
      <c r="H357" s="23"/>
      <c r="I357" s="23"/>
      <c r="J357" s="9"/>
      <c r="K357" s="2"/>
      <c r="M357" s="2"/>
      <c r="N357" s="2"/>
      <c r="O357" s="2"/>
      <c r="P357" s="2"/>
      <c r="Q357" s="2"/>
      <c r="R357" s="10"/>
      <c r="S357" s="10"/>
      <c r="T357" s="6"/>
    </row>
    <row r="358" spans="1:20" s="7" customFormat="1" x14ac:dyDescent="0.25">
      <c r="A358" s="28"/>
      <c r="B358" s="14"/>
      <c r="C358" s="14"/>
      <c r="D358" s="14"/>
      <c r="E358" s="4"/>
      <c r="F358" s="18"/>
      <c r="G358" s="2"/>
      <c r="H358" s="23"/>
      <c r="I358" s="23"/>
      <c r="J358" s="9"/>
      <c r="K358" s="2"/>
      <c r="M358" s="2"/>
      <c r="N358" s="2"/>
      <c r="O358" s="2"/>
      <c r="P358" s="2"/>
      <c r="Q358" s="2"/>
      <c r="R358" s="10"/>
      <c r="S358" s="10"/>
      <c r="T358" s="6"/>
    </row>
    <row r="359" spans="1:20" s="7" customFormat="1" x14ac:dyDescent="0.25">
      <c r="A359" s="28"/>
      <c r="B359" s="14"/>
      <c r="C359" s="14"/>
      <c r="D359" s="14"/>
      <c r="E359" s="4"/>
      <c r="F359" s="18"/>
      <c r="G359" s="2"/>
      <c r="H359" s="23"/>
      <c r="I359" s="23"/>
      <c r="J359" s="9"/>
      <c r="K359" s="2"/>
      <c r="M359" s="2"/>
      <c r="N359" s="2"/>
      <c r="O359" s="2"/>
      <c r="P359" s="2"/>
      <c r="Q359" s="2"/>
      <c r="R359" s="10"/>
      <c r="S359" s="10"/>
      <c r="T359" s="6"/>
    </row>
    <row r="360" spans="1:20" s="7" customFormat="1" x14ac:dyDescent="0.25">
      <c r="A360" s="28"/>
      <c r="B360" s="14"/>
      <c r="C360" s="14"/>
      <c r="D360" s="14"/>
      <c r="E360" s="4"/>
      <c r="F360" s="18"/>
      <c r="G360" s="2"/>
      <c r="H360" s="23"/>
      <c r="I360" s="23"/>
      <c r="J360" s="9"/>
      <c r="K360" s="2"/>
      <c r="M360" s="2"/>
      <c r="N360" s="2"/>
      <c r="O360" s="2"/>
      <c r="P360" s="2"/>
      <c r="Q360" s="2"/>
      <c r="R360" s="10"/>
      <c r="S360" s="10"/>
      <c r="T360" s="6"/>
    </row>
    <row r="361" spans="1:20" s="7" customFormat="1" x14ac:dyDescent="0.25">
      <c r="A361" s="28"/>
      <c r="B361" s="14"/>
      <c r="C361" s="14"/>
      <c r="D361" s="14"/>
      <c r="E361" s="4"/>
      <c r="F361" s="18"/>
      <c r="G361" s="2"/>
      <c r="H361" s="23"/>
      <c r="I361" s="23"/>
      <c r="J361" s="9"/>
      <c r="K361" s="2"/>
      <c r="M361" s="2"/>
      <c r="N361" s="2"/>
      <c r="O361" s="2"/>
      <c r="P361" s="2"/>
      <c r="Q361" s="2"/>
      <c r="R361" s="10"/>
      <c r="S361" s="10"/>
      <c r="T361" s="6"/>
    </row>
    <row r="362" spans="1:20" s="7" customFormat="1" x14ac:dyDescent="0.25">
      <c r="A362" s="28"/>
      <c r="B362" s="14"/>
      <c r="C362" s="14"/>
      <c r="D362" s="14"/>
      <c r="E362" s="4"/>
      <c r="F362" s="18"/>
      <c r="G362" s="2"/>
      <c r="H362" s="23"/>
      <c r="I362" s="23"/>
      <c r="J362" s="9"/>
      <c r="K362" s="2"/>
      <c r="M362" s="2"/>
      <c r="N362" s="2"/>
      <c r="O362" s="2"/>
      <c r="P362" s="2"/>
      <c r="Q362" s="2"/>
      <c r="R362" s="10"/>
      <c r="S362" s="10"/>
      <c r="T362" s="6"/>
    </row>
    <row r="363" spans="1:20" s="7" customFormat="1" x14ac:dyDescent="0.25">
      <c r="A363" s="28"/>
      <c r="B363" s="14"/>
      <c r="C363" s="14"/>
      <c r="D363" s="14"/>
      <c r="E363" s="4"/>
      <c r="F363" s="18"/>
      <c r="G363" s="2"/>
      <c r="H363" s="23"/>
      <c r="I363" s="23"/>
      <c r="J363" s="9"/>
      <c r="K363" s="2"/>
      <c r="M363" s="2"/>
      <c r="N363" s="2"/>
      <c r="O363" s="2"/>
      <c r="P363" s="2"/>
      <c r="Q363" s="2"/>
      <c r="R363" s="10"/>
      <c r="S363" s="10"/>
      <c r="T363" s="6"/>
    </row>
    <row r="364" spans="1:20" s="7" customFormat="1" x14ac:dyDescent="0.25">
      <c r="A364" s="28"/>
      <c r="B364" s="14"/>
      <c r="C364" s="14"/>
      <c r="D364" s="14"/>
      <c r="E364" s="4"/>
      <c r="F364" s="18"/>
      <c r="G364" s="2"/>
      <c r="H364" s="23"/>
      <c r="I364" s="23"/>
      <c r="J364" s="9"/>
      <c r="K364" s="2"/>
      <c r="M364" s="2"/>
      <c r="N364" s="2"/>
      <c r="O364" s="2"/>
      <c r="P364" s="2"/>
      <c r="Q364" s="2"/>
      <c r="R364" s="10"/>
      <c r="S364" s="10"/>
      <c r="T364" s="6"/>
    </row>
    <row r="365" spans="1:20" s="7" customFormat="1" x14ac:dyDescent="0.25">
      <c r="A365" s="28"/>
      <c r="B365" s="14"/>
      <c r="C365" s="14"/>
      <c r="D365" s="14"/>
      <c r="E365" s="4"/>
      <c r="F365" s="18"/>
      <c r="G365" s="2"/>
      <c r="H365" s="23"/>
      <c r="I365" s="23"/>
      <c r="J365" s="9"/>
      <c r="K365" s="2"/>
      <c r="M365" s="2"/>
      <c r="N365" s="2"/>
      <c r="O365" s="2"/>
      <c r="P365" s="2"/>
      <c r="Q365" s="2"/>
      <c r="R365" s="10"/>
      <c r="S365" s="10"/>
      <c r="T365" s="6"/>
    </row>
    <row r="366" spans="1:20" s="7" customFormat="1" x14ac:dyDescent="0.25">
      <c r="A366" s="28"/>
      <c r="B366" s="14"/>
      <c r="C366" s="14"/>
      <c r="D366" s="14"/>
      <c r="E366" s="4"/>
      <c r="F366" s="18"/>
      <c r="G366" s="2"/>
      <c r="H366" s="23"/>
      <c r="I366" s="23"/>
      <c r="J366" s="9"/>
      <c r="K366" s="2"/>
      <c r="M366" s="2"/>
      <c r="N366" s="2"/>
      <c r="O366" s="2"/>
      <c r="P366" s="2"/>
      <c r="Q366" s="2"/>
      <c r="R366" s="10"/>
      <c r="S366" s="10"/>
      <c r="T366" s="6"/>
    </row>
    <row r="367" spans="1:20" s="7" customFormat="1" x14ac:dyDescent="0.25">
      <c r="A367" s="28"/>
      <c r="B367" s="14"/>
      <c r="C367" s="14"/>
      <c r="D367" s="14"/>
      <c r="E367" s="4"/>
      <c r="F367" s="18"/>
      <c r="G367" s="2"/>
      <c r="H367" s="23"/>
      <c r="I367" s="23"/>
      <c r="J367" s="9"/>
      <c r="K367" s="2"/>
      <c r="M367" s="2"/>
      <c r="N367" s="2"/>
      <c r="O367" s="2"/>
      <c r="P367" s="2"/>
      <c r="Q367" s="2"/>
      <c r="R367" s="10"/>
      <c r="S367" s="10"/>
      <c r="T367" s="6"/>
    </row>
    <row r="368" spans="1:20" s="7" customFormat="1" x14ac:dyDescent="0.25">
      <c r="A368" s="28"/>
      <c r="B368" s="14"/>
      <c r="C368" s="14"/>
      <c r="D368" s="14"/>
      <c r="E368" s="4"/>
      <c r="F368" s="18"/>
      <c r="G368" s="2"/>
      <c r="H368" s="23"/>
      <c r="I368" s="23"/>
      <c r="J368" s="9"/>
      <c r="K368" s="2"/>
      <c r="M368" s="2"/>
      <c r="N368" s="2"/>
      <c r="O368" s="2"/>
      <c r="P368" s="2"/>
      <c r="Q368" s="2"/>
      <c r="R368" s="10"/>
      <c r="S368" s="10"/>
      <c r="T368" s="6"/>
    </row>
    <row r="369" spans="1:20" s="7" customFormat="1" x14ac:dyDescent="0.25">
      <c r="A369" s="28"/>
      <c r="B369" s="14"/>
      <c r="C369" s="14"/>
      <c r="D369" s="14"/>
      <c r="E369" s="4"/>
      <c r="F369" s="18"/>
      <c r="G369" s="2"/>
      <c r="H369" s="23"/>
      <c r="I369" s="23"/>
      <c r="J369" s="9"/>
      <c r="K369" s="2"/>
      <c r="M369" s="2"/>
      <c r="N369" s="2"/>
      <c r="O369" s="2"/>
      <c r="P369" s="2"/>
      <c r="Q369" s="2"/>
      <c r="R369" s="10"/>
      <c r="S369" s="10"/>
      <c r="T369" s="6"/>
    </row>
    <row r="370" spans="1:20" s="7" customFormat="1" x14ac:dyDescent="0.25">
      <c r="A370" s="28"/>
      <c r="B370" s="14"/>
      <c r="C370" s="14"/>
      <c r="D370" s="14"/>
      <c r="E370" s="4"/>
      <c r="F370" s="18"/>
      <c r="G370" s="2"/>
      <c r="H370" s="23"/>
      <c r="I370" s="23"/>
      <c r="J370" s="9"/>
      <c r="K370" s="2"/>
      <c r="M370" s="2"/>
      <c r="N370" s="2"/>
      <c r="O370" s="2"/>
      <c r="P370" s="2"/>
      <c r="Q370" s="2"/>
      <c r="R370" s="10"/>
      <c r="S370" s="10"/>
      <c r="T370" s="6"/>
    </row>
    <row r="371" spans="1:20" s="7" customFormat="1" x14ac:dyDescent="0.25">
      <c r="A371" s="28"/>
      <c r="B371" s="13"/>
      <c r="C371" s="13"/>
      <c r="D371" s="13"/>
      <c r="E371" s="4"/>
      <c r="F371" s="2"/>
      <c r="G371" s="2"/>
      <c r="H371" s="9"/>
      <c r="I371" s="9"/>
      <c r="J371" s="9"/>
      <c r="K371" s="2"/>
      <c r="M371" s="2"/>
      <c r="N371" s="2"/>
      <c r="O371" s="2"/>
      <c r="P371" s="2"/>
      <c r="Q371" s="2"/>
      <c r="R371" s="10"/>
      <c r="S371" s="10"/>
    </row>
    <row r="372" spans="1:20" s="7" customFormat="1" x14ac:dyDescent="0.25">
      <c r="A372" s="28"/>
      <c r="B372" s="13"/>
      <c r="C372" s="13"/>
      <c r="D372" s="13"/>
      <c r="E372" s="4"/>
      <c r="F372" s="2"/>
      <c r="G372" s="2"/>
      <c r="H372" s="9"/>
      <c r="I372" s="9"/>
      <c r="J372" s="9"/>
      <c r="K372" s="2"/>
      <c r="M372" s="2"/>
      <c r="N372" s="2"/>
      <c r="O372" s="2"/>
      <c r="P372" s="2"/>
      <c r="Q372" s="2"/>
      <c r="R372" s="10"/>
      <c r="S372" s="10"/>
    </row>
    <row r="373" spans="1:20" s="7" customFormat="1" x14ac:dyDescent="0.25">
      <c r="A373" s="28"/>
      <c r="B373" s="13"/>
      <c r="C373" s="13"/>
      <c r="D373" s="13"/>
      <c r="E373" s="4"/>
      <c r="F373" s="2"/>
      <c r="G373" s="2"/>
      <c r="H373" s="9"/>
      <c r="I373" s="9"/>
      <c r="J373" s="9"/>
      <c r="K373" s="2"/>
      <c r="M373" s="2"/>
      <c r="N373" s="2"/>
      <c r="O373" s="2"/>
      <c r="P373" s="2"/>
      <c r="Q373" s="2"/>
      <c r="R373" s="10"/>
      <c r="S373" s="10"/>
    </row>
    <row r="374" spans="1:20" s="7" customFormat="1" x14ac:dyDescent="0.25">
      <c r="A374" s="13"/>
      <c r="B374" s="13"/>
      <c r="C374" s="13"/>
      <c r="D374" s="13"/>
      <c r="E374" s="4"/>
      <c r="F374" s="2"/>
      <c r="G374" s="2"/>
      <c r="H374" s="9"/>
      <c r="I374" s="9"/>
      <c r="J374" s="9"/>
      <c r="K374" s="2"/>
      <c r="M374" s="2"/>
      <c r="N374" s="2"/>
      <c r="O374" s="2"/>
      <c r="P374" s="2"/>
      <c r="Q374" s="2"/>
      <c r="R374" s="10"/>
      <c r="S374" s="10"/>
    </row>
    <row r="375" spans="1:20" s="7" customFormat="1" x14ac:dyDescent="0.25">
      <c r="A375" s="13"/>
      <c r="B375" s="13"/>
      <c r="C375" s="13"/>
      <c r="D375" s="13"/>
      <c r="E375" s="4"/>
      <c r="F375" s="2"/>
      <c r="G375" s="2"/>
      <c r="H375" s="9"/>
      <c r="I375" s="9"/>
      <c r="J375" s="9"/>
      <c r="K375" s="2"/>
      <c r="M375" s="2"/>
      <c r="N375" s="2"/>
      <c r="O375" s="2"/>
      <c r="P375" s="2"/>
      <c r="Q375" s="2"/>
      <c r="R375" s="10"/>
      <c r="S375" s="10"/>
    </row>
    <row r="376" spans="1:20" s="7" customFormat="1" x14ac:dyDescent="0.25">
      <c r="A376" s="13"/>
      <c r="B376" s="13"/>
      <c r="C376" s="13"/>
      <c r="D376" s="13"/>
      <c r="E376" s="4"/>
      <c r="F376" s="2"/>
      <c r="G376" s="2"/>
      <c r="H376" s="9"/>
      <c r="I376" s="9"/>
      <c r="J376" s="9"/>
      <c r="K376" s="2"/>
      <c r="M376" s="2"/>
      <c r="N376" s="2"/>
      <c r="O376" s="2"/>
      <c r="P376" s="2"/>
      <c r="Q376" s="2"/>
      <c r="R376" s="10"/>
      <c r="S376" s="10"/>
    </row>
    <row r="377" spans="1:20" s="7" customFormat="1" x14ac:dyDescent="0.25">
      <c r="A377" s="13"/>
      <c r="B377" s="13"/>
      <c r="C377" s="13"/>
      <c r="D377" s="13"/>
      <c r="E377" s="4"/>
      <c r="F377" s="2"/>
      <c r="G377" s="2"/>
      <c r="H377" s="9"/>
      <c r="I377" s="9"/>
      <c r="J377" s="9"/>
      <c r="K377" s="2"/>
      <c r="M377" s="2"/>
      <c r="N377" s="2"/>
      <c r="O377" s="2"/>
      <c r="P377" s="2"/>
      <c r="Q377" s="2"/>
      <c r="R377" s="10"/>
      <c r="S377" s="10"/>
    </row>
    <row r="378" spans="1:20" s="7" customFormat="1" x14ac:dyDescent="0.25">
      <c r="A378" s="11" t="s">
        <v>8</v>
      </c>
      <c r="B378" s="11"/>
      <c r="C378" s="11"/>
      <c r="D378" s="11"/>
      <c r="E378" s="4" t="s">
        <v>12</v>
      </c>
      <c r="F378" s="4"/>
      <c r="G378" s="2" t="s">
        <v>10</v>
      </c>
      <c r="H378" s="9">
        <f t="shared" ref="H378:H386" si="78">((((R378/13650)/0.3)*0.0001)/Q378)*1000000000</f>
        <v>28.49823414339545</v>
      </c>
      <c r="I378" s="9"/>
      <c r="J378" s="9"/>
      <c r="K378" s="2" t="s">
        <v>11</v>
      </c>
      <c r="M378" s="2">
        <v>2022</v>
      </c>
      <c r="N378" s="2">
        <v>15.1</v>
      </c>
      <c r="O378" s="2">
        <v>25.5</v>
      </c>
      <c r="P378" s="2">
        <f t="shared" si="12"/>
        <v>0.4</v>
      </c>
      <c r="Q378" s="2">
        <f t="shared" si="27"/>
        <v>1.2000000000000001E-3</v>
      </c>
      <c r="R378" s="10">
        <v>1.4004032258064525E-3</v>
      </c>
      <c r="S378" s="10"/>
    </row>
    <row r="379" spans="1:20" s="7" customFormat="1" x14ac:dyDescent="0.25">
      <c r="A379" s="11" t="s">
        <v>8</v>
      </c>
      <c r="B379" s="11"/>
      <c r="C379" s="11"/>
      <c r="D379" s="11"/>
      <c r="E379" s="4" t="s">
        <v>13</v>
      </c>
      <c r="F379" s="2" t="s">
        <v>9</v>
      </c>
      <c r="G379" s="2" t="s">
        <v>10</v>
      </c>
      <c r="H379" s="9">
        <f t="shared" si="78"/>
        <v>40.968092043360791</v>
      </c>
      <c r="I379" s="9"/>
      <c r="J379" s="9"/>
      <c r="K379" s="2" t="s">
        <v>11</v>
      </c>
      <c r="M379" s="2">
        <v>2022</v>
      </c>
      <c r="N379" s="2">
        <v>15.1</v>
      </c>
      <c r="O379" s="2">
        <v>25.5</v>
      </c>
      <c r="P379" s="2">
        <f t="shared" si="12"/>
        <v>0.4</v>
      </c>
      <c r="Q379" s="2">
        <f t="shared" si="27"/>
        <v>1.2000000000000001E-3</v>
      </c>
      <c r="R379" s="10">
        <v>2.0131720430107496E-3</v>
      </c>
      <c r="S379" s="10"/>
    </row>
    <row r="380" spans="1:20" s="7" customFormat="1" x14ac:dyDescent="0.25">
      <c r="A380" s="11" t="s">
        <v>8</v>
      </c>
      <c r="B380" s="11"/>
      <c r="C380" s="11"/>
      <c r="D380" s="11"/>
      <c r="E380" s="4" t="s">
        <v>14</v>
      </c>
      <c r="F380" s="2" t="s">
        <v>9</v>
      </c>
      <c r="G380" s="2" t="s">
        <v>10</v>
      </c>
      <c r="H380" s="9">
        <f t="shared" si="78"/>
        <v>80.409932560470153</v>
      </c>
      <c r="I380" s="9"/>
      <c r="J380" s="9"/>
      <c r="K380" s="2" t="s">
        <v>11</v>
      </c>
      <c r="M380" s="2">
        <v>2022</v>
      </c>
      <c r="N380" s="2">
        <v>15.1</v>
      </c>
      <c r="O380" s="2">
        <v>25.5</v>
      </c>
      <c r="P380" s="2">
        <f t="shared" si="12"/>
        <v>0.4</v>
      </c>
      <c r="Q380" s="2">
        <f t="shared" si="27"/>
        <v>1.2000000000000001E-3</v>
      </c>
      <c r="R380" s="10">
        <v>3.951344086021504E-3</v>
      </c>
      <c r="S380" s="10"/>
      <c r="T380" s="7" t="s">
        <v>15</v>
      </c>
    </row>
    <row r="381" spans="1:20" s="7" customFormat="1" x14ac:dyDescent="0.25">
      <c r="A381" s="11" t="s">
        <v>8</v>
      </c>
      <c r="B381" s="11"/>
      <c r="C381" s="11"/>
      <c r="D381" s="11"/>
      <c r="E381" s="4" t="s">
        <v>16</v>
      </c>
      <c r="F381" s="2" t="s">
        <v>9</v>
      </c>
      <c r="G381" s="2" t="s">
        <v>10</v>
      </c>
      <c r="H381" s="9">
        <f t="shared" si="78"/>
        <v>19.611511546995487</v>
      </c>
      <c r="I381" s="9"/>
      <c r="J381" s="9"/>
      <c r="K381" s="2" t="s">
        <v>11</v>
      </c>
      <c r="M381" s="2">
        <v>2022</v>
      </c>
      <c r="N381" s="2">
        <v>15.1</v>
      </c>
      <c r="O381" s="2">
        <v>25.5</v>
      </c>
      <c r="P381" s="2">
        <f t="shared" si="12"/>
        <v>0.4</v>
      </c>
      <c r="Q381" s="2">
        <f t="shared" si="27"/>
        <v>1.2000000000000001E-3</v>
      </c>
      <c r="R381" s="10">
        <v>9.6370967741935833E-4</v>
      </c>
      <c r="S381" s="10"/>
      <c r="T381" s="7" t="s">
        <v>15</v>
      </c>
    </row>
    <row r="382" spans="1:20" s="7" customFormat="1" x14ac:dyDescent="0.25">
      <c r="A382" s="11" t="s">
        <v>8</v>
      </c>
      <c r="B382" s="11"/>
      <c r="C382" s="11"/>
      <c r="D382" s="11"/>
      <c r="E382" s="4" t="s">
        <v>17</v>
      </c>
      <c r="F382" s="2" t="s">
        <v>9</v>
      </c>
      <c r="G382" s="2" t="s">
        <v>10</v>
      </c>
      <c r="H382" s="9">
        <f t="shared" si="78"/>
        <v>13.903112021391479</v>
      </c>
      <c r="I382" s="9"/>
      <c r="J382" s="9"/>
      <c r="K382" s="2" t="s">
        <v>11</v>
      </c>
      <c r="M382" s="2">
        <v>2022</v>
      </c>
      <c r="N382" s="2">
        <v>15.1</v>
      </c>
      <c r="O382" s="2">
        <v>25.5</v>
      </c>
      <c r="P382" s="2">
        <f t="shared" si="12"/>
        <v>0.4</v>
      </c>
      <c r="Q382" s="2">
        <f t="shared" si="27"/>
        <v>1.2000000000000001E-3</v>
      </c>
      <c r="R382" s="10">
        <v>6.8319892473117736E-4</v>
      </c>
      <c r="S382" s="10"/>
      <c r="T382" s="7" t="s">
        <v>15</v>
      </c>
    </row>
    <row r="383" spans="1:20" s="7" customFormat="1" x14ac:dyDescent="0.25">
      <c r="A383" s="8" t="s">
        <v>8</v>
      </c>
      <c r="B383" s="8"/>
      <c r="C383" s="8"/>
      <c r="D383" s="8"/>
      <c r="E383" s="4" t="s">
        <v>18</v>
      </c>
      <c r="F383" s="2" t="s">
        <v>9</v>
      </c>
      <c r="G383" s="2" t="s">
        <v>10</v>
      </c>
      <c r="H383" s="9">
        <f t="shared" si="78"/>
        <v>6.9501884018012605</v>
      </c>
      <c r="I383" s="9"/>
      <c r="J383" s="9"/>
      <c r="K383" s="2" t="s">
        <v>11</v>
      </c>
      <c r="M383" s="2">
        <v>2022</v>
      </c>
      <c r="N383" s="8">
        <v>14.5</v>
      </c>
      <c r="O383" s="8">
        <v>19.399999999999999</v>
      </c>
      <c r="P383" s="2">
        <f t="shared" si="12"/>
        <v>0.4</v>
      </c>
      <c r="Q383" s="2">
        <f t="shared" si="27"/>
        <v>1.2000000000000001E-3</v>
      </c>
      <c r="R383" s="10">
        <v>3.4153225806451401E-4</v>
      </c>
      <c r="S383" s="10"/>
    </row>
    <row r="384" spans="1:20" s="7" customFormat="1" x14ac:dyDescent="0.25">
      <c r="A384" s="8" t="s">
        <v>8</v>
      </c>
      <c r="B384" s="8"/>
      <c r="C384" s="8"/>
      <c r="D384" s="8"/>
      <c r="E384" s="4" t="s">
        <v>19</v>
      </c>
      <c r="F384" s="2" t="s">
        <v>9</v>
      </c>
      <c r="G384" s="2" t="s">
        <v>10</v>
      </c>
      <c r="H384" s="9">
        <f t="shared" si="78"/>
        <v>50.163894249915664</v>
      </c>
      <c r="I384" s="9"/>
      <c r="J384" s="9"/>
      <c r="K384" s="2" t="s">
        <v>11</v>
      </c>
      <c r="M384" s="2">
        <v>2022</v>
      </c>
      <c r="N384" s="8">
        <v>14.4</v>
      </c>
      <c r="O384" s="8">
        <v>20.9</v>
      </c>
      <c r="P384" s="2">
        <f t="shared" ref="P384:P395" si="79">0.8/2</f>
        <v>0.4</v>
      </c>
      <c r="Q384" s="2">
        <f t="shared" si="27"/>
        <v>1.2000000000000001E-3</v>
      </c>
      <c r="R384" s="10">
        <v>2.4650537634408557E-3</v>
      </c>
      <c r="S384" s="10"/>
    </row>
    <row r="385" spans="1:20" s="7" customFormat="1" x14ac:dyDescent="0.25">
      <c r="A385" s="8" t="s">
        <v>8</v>
      </c>
      <c r="B385" s="8"/>
      <c r="C385" s="8"/>
      <c r="D385" s="8"/>
      <c r="E385" s="4" t="s">
        <v>20</v>
      </c>
      <c r="F385" s="2" t="s">
        <v>9</v>
      </c>
      <c r="G385" s="2" t="s">
        <v>10</v>
      </c>
      <c r="H385" s="9">
        <f t="shared" si="78"/>
        <v>5.0765642163490741</v>
      </c>
      <c r="I385" s="9"/>
      <c r="J385" s="9"/>
      <c r="K385" s="2" t="s">
        <v>11</v>
      </c>
      <c r="M385" s="2">
        <v>2022</v>
      </c>
      <c r="N385" s="8">
        <v>17.5</v>
      </c>
      <c r="O385" s="8">
        <v>37.700000000000003</v>
      </c>
      <c r="P385" s="2">
        <f t="shared" si="79"/>
        <v>0.4</v>
      </c>
      <c r="Q385" s="2">
        <f t="shared" si="27"/>
        <v>1.2000000000000001E-3</v>
      </c>
      <c r="R385" s="10">
        <v>2.4946236559139352E-4</v>
      </c>
      <c r="S385" s="10"/>
    </row>
    <row r="386" spans="1:20" s="7" customFormat="1" x14ac:dyDescent="0.25">
      <c r="A386" s="8" t="s">
        <v>8</v>
      </c>
      <c r="B386" s="8"/>
      <c r="C386" s="8"/>
      <c r="D386" s="8"/>
      <c r="E386" s="4" t="s">
        <v>21</v>
      </c>
      <c r="F386" s="2" t="s">
        <v>9</v>
      </c>
      <c r="G386" s="2" t="s">
        <v>10</v>
      </c>
      <c r="H386" s="9">
        <f t="shared" si="78"/>
        <v>3.2849965645664954</v>
      </c>
      <c r="I386" s="9"/>
      <c r="J386" s="9"/>
      <c r="K386" s="2" t="s">
        <v>11</v>
      </c>
      <c r="M386" s="2">
        <v>2022</v>
      </c>
      <c r="N386" s="8">
        <v>14</v>
      </c>
      <c r="O386" s="8">
        <v>17.600000000000001</v>
      </c>
      <c r="P386" s="2">
        <f t="shared" si="79"/>
        <v>0.4</v>
      </c>
      <c r="Q386" s="2">
        <f t="shared" si="27"/>
        <v>1.2000000000000001E-3</v>
      </c>
      <c r="R386" s="10">
        <v>1.6142473118279757E-4</v>
      </c>
      <c r="S386" s="10"/>
    </row>
    <row r="387" spans="1:20" x14ac:dyDescent="0.25">
      <c r="P387" s="2">
        <f t="shared" si="79"/>
        <v>0.4</v>
      </c>
      <c r="Q387" s="2">
        <f t="shared" si="27"/>
        <v>1.2000000000000001E-3</v>
      </c>
    </row>
    <row r="388" spans="1:20" x14ac:dyDescent="0.25">
      <c r="P388" s="2">
        <f t="shared" si="79"/>
        <v>0.4</v>
      </c>
      <c r="Q388" s="2">
        <f t="shared" si="27"/>
        <v>1.2000000000000001E-3</v>
      </c>
    </row>
    <row r="389" spans="1:20" s="7" customFormat="1" x14ac:dyDescent="0.25">
      <c r="A389" s="8" t="s">
        <v>8</v>
      </c>
      <c r="B389" s="8"/>
      <c r="C389" s="8"/>
      <c r="D389" s="8"/>
      <c r="E389" s="2" t="s">
        <v>24</v>
      </c>
      <c r="F389" s="2" t="s">
        <v>9</v>
      </c>
      <c r="G389" s="2" t="s">
        <v>10</v>
      </c>
      <c r="H389" s="9">
        <f t="shared" ref="H389:H403" si="80">((((R389/13650)/0.3)*0.0001)/Q389)*1000000000</f>
        <v>22.018503201298952</v>
      </c>
      <c r="I389" s="9"/>
      <c r="J389" s="9"/>
      <c r="K389" s="2" t="s">
        <v>11</v>
      </c>
      <c r="M389" s="2">
        <v>2022</v>
      </c>
      <c r="N389" s="2">
        <v>13.7</v>
      </c>
      <c r="O389" s="2">
        <v>21.47</v>
      </c>
      <c r="P389" s="2">
        <f t="shared" si="79"/>
        <v>0.4</v>
      </c>
      <c r="Q389" s="2">
        <f t="shared" si="27"/>
        <v>1.2000000000000001E-3</v>
      </c>
      <c r="R389" s="12">
        <v>1.0819892473118305E-3</v>
      </c>
      <c r="S389" s="12"/>
      <c r="T389" s="7" t="s">
        <v>25</v>
      </c>
    </row>
    <row r="390" spans="1:20" s="7" customFormat="1" x14ac:dyDescent="0.25">
      <c r="A390" s="11" t="s">
        <v>8</v>
      </c>
      <c r="B390" s="11"/>
      <c r="C390" s="11"/>
      <c r="D390" s="11"/>
      <c r="E390" s="4" t="s">
        <v>26</v>
      </c>
      <c r="F390" s="2"/>
      <c r="G390" s="8"/>
      <c r="H390" s="9">
        <f t="shared" si="80"/>
        <v>15.404746587542233</v>
      </c>
      <c r="I390" s="9"/>
      <c r="J390" s="9"/>
      <c r="K390" s="2"/>
      <c r="M390" s="2"/>
      <c r="N390" s="8"/>
      <c r="O390" s="8"/>
      <c r="P390" s="2">
        <f t="shared" si="79"/>
        <v>0.4</v>
      </c>
      <c r="Q390" s="2">
        <f t="shared" si="27"/>
        <v>1.2000000000000001E-3</v>
      </c>
      <c r="R390" s="10">
        <v>7.5698924731182522E-4</v>
      </c>
      <c r="S390" s="10"/>
    </row>
    <row r="391" spans="1:20" s="7" customFormat="1" x14ac:dyDescent="0.25">
      <c r="A391" s="11" t="s">
        <v>8</v>
      </c>
      <c r="B391" s="11"/>
      <c r="C391" s="11"/>
      <c r="D391" s="11"/>
      <c r="E391" s="11" t="s">
        <v>26</v>
      </c>
      <c r="F391" s="8"/>
      <c r="H391" s="9">
        <f t="shared" si="80"/>
        <v>17.735152143754263</v>
      </c>
      <c r="I391" s="9"/>
      <c r="J391" s="9"/>
      <c r="M391" s="2"/>
      <c r="N391" s="8"/>
      <c r="O391" s="8"/>
      <c r="P391" s="2">
        <f t="shared" si="79"/>
        <v>0.4</v>
      </c>
      <c r="Q391" s="2">
        <f t="shared" si="27"/>
        <v>1.2000000000000001E-3</v>
      </c>
      <c r="R391" s="10">
        <v>8.7150537634408454E-4</v>
      </c>
      <c r="S391" s="10"/>
    </row>
    <row r="392" spans="1:20" s="7" customFormat="1" x14ac:dyDescent="0.25">
      <c r="A392" s="13">
        <v>44838</v>
      </c>
      <c r="B392" s="13"/>
      <c r="C392" s="13"/>
      <c r="D392" s="13"/>
      <c r="E392" s="4" t="s">
        <v>33</v>
      </c>
      <c r="F392" s="2" t="s">
        <v>9</v>
      </c>
      <c r="G392" s="2" t="s">
        <v>10</v>
      </c>
      <c r="H392" s="9">
        <f t="shared" si="80"/>
        <v>7.9748189214080183</v>
      </c>
      <c r="I392" s="9"/>
      <c r="J392" s="9"/>
      <c r="K392" s="2" t="s">
        <v>11</v>
      </c>
      <c r="M392" s="2">
        <v>2022</v>
      </c>
      <c r="N392" s="2">
        <v>13.7</v>
      </c>
      <c r="O392" s="2">
        <v>21.47</v>
      </c>
      <c r="P392" s="2">
        <f t="shared" si="79"/>
        <v>0.4</v>
      </c>
      <c r="Q392" s="2">
        <f t="shared" si="27"/>
        <v>1.2000000000000001E-3</v>
      </c>
      <c r="R392" s="10">
        <v>3.9188260179798999E-4</v>
      </c>
      <c r="S392" s="10"/>
    </row>
    <row r="393" spans="1:20" s="7" customFormat="1" x14ac:dyDescent="0.25">
      <c r="A393" s="13">
        <v>44839</v>
      </c>
      <c r="B393" s="13"/>
      <c r="C393" s="13"/>
      <c r="D393" s="13"/>
      <c r="E393" s="4" t="s">
        <v>34</v>
      </c>
      <c r="F393" s="2" t="s">
        <v>9</v>
      </c>
      <c r="G393" s="2" t="s">
        <v>10</v>
      </c>
      <c r="H393" s="9">
        <f t="shared" si="80"/>
        <v>10.526373561804517</v>
      </c>
      <c r="I393" s="9"/>
      <c r="J393" s="9"/>
      <c r="K393" s="2" t="s">
        <v>11</v>
      </c>
      <c r="M393" s="2">
        <v>2022</v>
      </c>
      <c r="N393" s="2">
        <v>13.7</v>
      </c>
      <c r="O393" s="2">
        <v>21.47</v>
      </c>
      <c r="P393" s="2">
        <f t="shared" si="79"/>
        <v>0.4</v>
      </c>
      <c r="Q393" s="2">
        <f t="shared" si="27"/>
        <v>1.2000000000000001E-3</v>
      </c>
      <c r="R393" s="10">
        <v>5.1726599682707405E-4</v>
      </c>
      <c r="S393" s="10"/>
    </row>
    <row r="394" spans="1:20" s="7" customFormat="1" x14ac:dyDescent="0.25">
      <c r="A394" s="13">
        <v>44839</v>
      </c>
      <c r="B394" s="13"/>
      <c r="C394" s="13"/>
      <c r="D394" s="13"/>
      <c r="E394" s="4" t="s">
        <v>35</v>
      </c>
      <c r="F394" s="2" t="s">
        <v>9</v>
      </c>
      <c r="G394" s="2" t="s">
        <v>10</v>
      </c>
      <c r="H394" s="9">
        <f t="shared" si="80"/>
        <v>1.0266483032215135</v>
      </c>
      <c r="I394" s="9"/>
      <c r="J394" s="9"/>
      <c r="K394" s="2" t="s">
        <v>11</v>
      </c>
      <c r="M394" s="2">
        <v>2022</v>
      </c>
      <c r="N394" s="2">
        <v>13.7</v>
      </c>
      <c r="O394" s="2">
        <v>21.47</v>
      </c>
      <c r="P394" s="2">
        <f t="shared" si="79"/>
        <v>0.4</v>
      </c>
      <c r="Q394" s="2">
        <f t="shared" si="27"/>
        <v>1.2000000000000001E-3</v>
      </c>
      <c r="R394" s="10">
        <v>5.0449497620305176E-5</v>
      </c>
      <c r="S394" s="10"/>
    </row>
    <row r="395" spans="1:20" s="7" customFormat="1" x14ac:dyDescent="0.25">
      <c r="A395" s="13"/>
      <c r="B395" s="13"/>
      <c r="C395" s="13"/>
      <c r="D395" s="13"/>
      <c r="E395" s="4" t="s">
        <v>37</v>
      </c>
      <c r="F395" s="2" t="s">
        <v>9</v>
      </c>
      <c r="G395" s="2" t="s">
        <v>10</v>
      </c>
      <c r="H395" s="9">
        <f t="shared" si="80"/>
        <v>5.8515724829844418</v>
      </c>
      <c r="I395" s="9"/>
      <c r="J395" s="9"/>
      <c r="K395" s="2" t="s">
        <v>11</v>
      </c>
      <c r="M395" s="2">
        <v>2022</v>
      </c>
      <c r="N395" s="8">
        <v>14</v>
      </c>
      <c r="O395" s="8">
        <v>17.600000000000001</v>
      </c>
      <c r="P395" s="2">
        <f t="shared" si="79"/>
        <v>0.4</v>
      </c>
      <c r="Q395" s="2">
        <f t="shared" si="27"/>
        <v>1.2000000000000001E-3</v>
      </c>
      <c r="R395" s="10">
        <v>2.8754627181385546E-4</v>
      </c>
      <c r="S395" s="10"/>
    </row>
    <row r="396" spans="1:20" s="7" customFormat="1" x14ac:dyDescent="0.25">
      <c r="A396" s="13"/>
      <c r="B396" s="13"/>
      <c r="C396" s="13"/>
      <c r="D396" s="13"/>
      <c r="E396" s="4" t="s">
        <v>38</v>
      </c>
      <c r="F396" s="2" t="s">
        <v>9</v>
      </c>
      <c r="G396" s="2" t="s">
        <v>10</v>
      </c>
      <c r="H396" s="9">
        <f t="shared" si="80"/>
        <v>-16.001293103355511</v>
      </c>
      <c r="I396" s="9"/>
      <c r="J396" s="9"/>
      <c r="K396" s="2" t="s">
        <v>11</v>
      </c>
      <c r="M396" s="2">
        <v>2022</v>
      </c>
      <c r="N396" s="8">
        <v>14</v>
      </c>
      <c r="O396" s="8">
        <v>17.600000000000001</v>
      </c>
      <c r="P396" s="2">
        <f t="shared" ref="P396:P403" si="81">0.8/2</f>
        <v>0.4</v>
      </c>
      <c r="Q396" s="2">
        <f t="shared" ref="Q396:Q403" si="82">P396*0.003</f>
        <v>1.2000000000000001E-3</v>
      </c>
      <c r="R396" s="10">
        <v>-7.8630354309888989E-4</v>
      </c>
      <c r="S396" s="10"/>
    </row>
    <row r="397" spans="1:20" s="7" customFormat="1" x14ac:dyDescent="0.25">
      <c r="A397" s="13"/>
      <c r="B397" s="13"/>
      <c r="C397" s="13"/>
      <c r="D397" s="13"/>
      <c r="E397" s="4" t="s">
        <v>39</v>
      </c>
      <c r="F397" s="2" t="s">
        <v>9</v>
      </c>
      <c r="G397" s="2" t="s">
        <v>10</v>
      </c>
      <c r="H397" s="9">
        <f t="shared" si="80"/>
        <v>-2.7834652371934685</v>
      </c>
      <c r="I397" s="9"/>
      <c r="J397" s="9"/>
      <c r="K397" s="2" t="s">
        <v>11</v>
      </c>
      <c r="M397" s="2">
        <v>2022</v>
      </c>
      <c r="N397" s="8">
        <v>14</v>
      </c>
      <c r="O397" s="8">
        <v>17.600000000000001</v>
      </c>
      <c r="P397" s="2">
        <f t="shared" si="81"/>
        <v>0.4</v>
      </c>
      <c r="Q397" s="2">
        <f t="shared" si="82"/>
        <v>1.2000000000000001E-3</v>
      </c>
      <c r="R397" s="10">
        <v>-1.3677948175568703E-4</v>
      </c>
      <c r="S397" s="10"/>
    </row>
    <row r="398" spans="1:20" s="7" customFormat="1" x14ac:dyDescent="0.25">
      <c r="A398" s="13"/>
      <c r="B398" s="13"/>
      <c r="C398" s="13"/>
      <c r="D398" s="13"/>
      <c r="E398" s="4" t="s">
        <v>41</v>
      </c>
      <c r="F398" s="2" t="s">
        <v>9</v>
      </c>
      <c r="G398" s="2" t="s">
        <v>10</v>
      </c>
      <c r="H398" s="9">
        <f t="shared" si="80"/>
        <v>-5.1924298354758482</v>
      </c>
      <c r="I398" s="9"/>
      <c r="J398" s="9"/>
      <c r="K398" s="2" t="s">
        <v>11</v>
      </c>
      <c r="M398" s="2">
        <v>2022</v>
      </c>
      <c r="N398" s="8">
        <v>17.5</v>
      </c>
      <c r="O398" s="8">
        <v>37.700000000000003</v>
      </c>
      <c r="P398" s="2">
        <f t="shared" si="81"/>
        <v>0.4</v>
      </c>
      <c r="Q398" s="2">
        <f t="shared" si="82"/>
        <v>1.2000000000000001E-3</v>
      </c>
      <c r="R398" s="10">
        <v>-2.5515600211528319E-4</v>
      </c>
      <c r="S398" s="10"/>
    </row>
    <row r="399" spans="1:20" s="7" customFormat="1" x14ac:dyDescent="0.25">
      <c r="A399" s="13"/>
      <c r="B399" s="13"/>
      <c r="C399" s="13"/>
      <c r="D399" s="13"/>
      <c r="E399" s="4" t="s">
        <v>42</v>
      </c>
      <c r="F399" s="2" t="s">
        <v>9</v>
      </c>
      <c r="G399" s="2" t="s">
        <v>10</v>
      </c>
      <c r="H399" s="9">
        <f t="shared" si="80"/>
        <v>-12.460755453880799</v>
      </c>
      <c r="I399" s="9"/>
      <c r="J399" s="9"/>
      <c r="K399" s="2" t="s">
        <v>11</v>
      </c>
      <c r="M399" s="2">
        <v>2022</v>
      </c>
      <c r="N399" s="8">
        <v>17.5</v>
      </c>
      <c r="O399" s="8">
        <v>37.700000000000003</v>
      </c>
      <c r="P399" s="2">
        <f t="shared" si="81"/>
        <v>0.4</v>
      </c>
      <c r="Q399" s="2">
        <f t="shared" si="82"/>
        <v>1.2000000000000001E-3</v>
      </c>
      <c r="R399" s="10">
        <v>-6.1232152300370239E-4</v>
      </c>
      <c r="S399" s="10"/>
    </row>
    <row r="400" spans="1:20" s="7" customFormat="1" x14ac:dyDescent="0.25">
      <c r="A400" s="13"/>
      <c r="B400" s="13"/>
      <c r="C400" s="13"/>
      <c r="D400" s="13"/>
      <c r="E400" s="4" t="s">
        <v>43</v>
      </c>
      <c r="F400" s="2" t="s">
        <v>9</v>
      </c>
      <c r="G400" s="2" t="s">
        <v>10</v>
      </c>
      <c r="H400" s="9">
        <f t="shared" si="80"/>
        <v>-1.2144366983076229</v>
      </c>
      <c r="I400" s="9"/>
      <c r="J400" s="9"/>
      <c r="K400" s="2" t="s">
        <v>11</v>
      </c>
      <c r="M400" s="2">
        <v>2022</v>
      </c>
      <c r="N400" s="8">
        <v>17.5</v>
      </c>
      <c r="O400" s="8">
        <v>37.700000000000003</v>
      </c>
      <c r="P400" s="2">
        <f t="shared" si="81"/>
        <v>0.4</v>
      </c>
      <c r="Q400" s="2">
        <f t="shared" si="82"/>
        <v>1.2000000000000001E-3</v>
      </c>
      <c r="R400" s="10">
        <v>-5.9677419354836587E-5</v>
      </c>
      <c r="S400" s="10"/>
    </row>
    <row r="401" spans="1:19" s="7" customFormat="1" x14ac:dyDescent="0.25">
      <c r="A401" s="13"/>
      <c r="B401" s="13"/>
      <c r="C401" s="13"/>
      <c r="D401" s="13"/>
      <c r="E401" s="4" t="s">
        <v>45</v>
      </c>
      <c r="F401" s="2" t="s">
        <v>9</v>
      </c>
      <c r="G401" s="2" t="s">
        <v>10</v>
      </c>
      <c r="H401" s="9">
        <f t="shared" si="80"/>
        <v>5.2247143733130121</v>
      </c>
      <c r="I401" s="9"/>
      <c r="J401" s="9"/>
      <c r="K401" s="2" t="s">
        <v>11</v>
      </c>
      <c r="M401" s="2">
        <v>2022</v>
      </c>
      <c r="N401" s="8">
        <v>14.4</v>
      </c>
      <c r="O401" s="8">
        <v>20.9</v>
      </c>
      <c r="P401" s="2">
        <f t="shared" si="81"/>
        <v>0.4</v>
      </c>
      <c r="Q401" s="2">
        <f t="shared" si="82"/>
        <v>1.2000000000000001E-3</v>
      </c>
      <c r="R401" s="10">
        <v>2.5674246430460146E-4</v>
      </c>
      <c r="S401" s="10"/>
    </row>
    <row r="402" spans="1:19" s="7" customFormat="1" x14ac:dyDescent="0.25">
      <c r="A402" s="13"/>
      <c r="B402" s="13"/>
      <c r="C402" s="13"/>
      <c r="D402" s="13"/>
      <c r="E402" s="4" t="s">
        <v>46</v>
      </c>
      <c r="F402" s="2" t="s">
        <v>9</v>
      </c>
      <c r="G402" s="2" t="s">
        <v>10</v>
      </c>
      <c r="H402" s="9">
        <f t="shared" si="80"/>
        <v>19.914179089218781</v>
      </c>
      <c r="I402" s="9"/>
      <c r="J402" s="9"/>
      <c r="K402" s="2" t="s">
        <v>11</v>
      </c>
      <c r="M402" s="2">
        <v>2022</v>
      </c>
      <c r="N402" s="8">
        <v>14.4</v>
      </c>
      <c r="O402" s="8">
        <v>20.9</v>
      </c>
      <c r="P402" s="2">
        <f t="shared" si="81"/>
        <v>0.4</v>
      </c>
      <c r="Q402" s="2">
        <f t="shared" si="82"/>
        <v>1.2000000000000001E-3</v>
      </c>
      <c r="R402" s="10">
        <v>9.7858276044421083E-4</v>
      </c>
      <c r="S402" s="10"/>
    </row>
    <row r="403" spans="1:19" s="7" customFormat="1" x14ac:dyDescent="0.25">
      <c r="A403" s="13"/>
      <c r="B403" s="13"/>
      <c r="C403" s="13"/>
      <c r="D403" s="13"/>
      <c r="E403" s="4" t="s">
        <v>47</v>
      </c>
      <c r="F403" s="2" t="s">
        <v>9</v>
      </c>
      <c r="G403" s="2" t="s">
        <v>10</v>
      </c>
      <c r="H403" s="9">
        <f t="shared" si="80"/>
        <v>7.5266019211022153</v>
      </c>
      <c r="I403" s="9"/>
      <c r="J403" s="9"/>
      <c r="K403" s="2" t="s">
        <v>11</v>
      </c>
      <c r="M403" s="2">
        <v>2022</v>
      </c>
      <c r="N403" s="8">
        <v>14.4</v>
      </c>
      <c r="O403" s="8">
        <v>20.9</v>
      </c>
      <c r="P403" s="2">
        <f t="shared" si="81"/>
        <v>0.4</v>
      </c>
      <c r="Q403" s="2">
        <f t="shared" si="82"/>
        <v>1.2000000000000001E-3</v>
      </c>
      <c r="R403" s="10">
        <v>3.6985721840296289E-4</v>
      </c>
      <c r="S403" s="10"/>
    </row>
  </sheetData>
  <conditionalFormatting sqref="J1:J1048576">
    <cfRule type="cellIs" dxfId="0" priority="1" operator="equal">
      <formula>FALSE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Drew.Porter</dc:creator>
  <cp:lastModifiedBy>Drew.Porter</cp:lastModifiedBy>
  <dcterms:created xsi:type="dcterms:W3CDTF">2022-10-07T20:37:37Z</dcterms:created>
  <dcterms:modified xsi:type="dcterms:W3CDTF">2022-12-13T19:06:22Z</dcterms:modified>
</cp:coreProperties>
</file>