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2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NJTRDNSV02\BusinessData\IAS\Analytics\Wenbo Project\ChinaPacific\Data\"/>
    </mc:Choice>
  </mc:AlternateContent>
  <bookViews>
    <workbookView xWindow="0" yWindow="0" windowWidth="21600" windowHeight="9510"/>
  </bookViews>
  <sheets>
    <sheet name="Data" sheetId="1" r:id="rId1"/>
    <sheet name="Data2" sheetId="6" r:id="rId2"/>
    <sheet name="Data_Input" sheetId="7" r:id="rId3"/>
    <sheet name="US High Yield" sheetId="2" r:id="rId4"/>
    <sheet name="Custom High Yield" sheetId="4" r:id="rId5"/>
    <sheet name="US Govt" sheetId="5" r:id="rId6"/>
  </sheets>
  <definedNames>
    <definedName name="_xlnm._FilterDatabase" localSheetId="1" hidden="1">Data2!$X$15:$AG$15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42968.9049652778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solver_adj" localSheetId="0" hidden="1">Data!$E$18:$K$18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Data!$E$18:$K$18</definedName>
    <definedName name="solver_lhs2" localSheetId="0" hidden="1">Data!$V$18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2</definedName>
    <definedName name="solver_nwt" localSheetId="0" hidden="1">1</definedName>
    <definedName name="solver_opt" localSheetId="0" hidden="1">Data!$V$16</definedName>
    <definedName name="solver_pre" localSheetId="0" hidden="1">0.000001</definedName>
    <definedName name="solver_rbv" localSheetId="0" hidden="1">1</definedName>
    <definedName name="solver_rel1" localSheetId="0" hidden="1">3</definedName>
    <definedName name="solver_rel2" localSheetId="0" hidden="1">2</definedName>
    <definedName name="solver_rhs1" localSheetId="0" hidden="1">0</definedName>
    <definedName name="solver_rhs2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0</definedName>
    <definedName name="solver_ver" localSheetId="0" hidden="1">3</definedName>
    <definedName name="TRNR_02eecfa00a00483296993bee8f0fd96e_119_2" hidden="1">Data!$AI$22</definedName>
    <definedName name="TRNR_0cd4c3b4bae345e6907fed6e27ea137d_119_2" hidden="1">Data!$AK$22</definedName>
    <definedName name="TRNR_71de0b74276b457c93f64480b5281b3f_119_1" hidden="1">Data!$AP$22</definedName>
    <definedName name="TRNR_843ab90e0f734e3084fb8ca9543862ea_359_1" hidden="1">Data!$X$22</definedName>
    <definedName name="TRNR_8e840534da1f47b1af87867c411d85d5_357_3" hidden="1">Data!#REF!</definedName>
    <definedName name="TRNR_daedfa3de0db4e9cbd1b08b0575d8727_119_5" hidden="1">Data!$AC$22</definedName>
    <definedName name="TRNR_e1bdef5d93184b918685957b0fccf9fe_119_2" hidden="1">Data!$AL$22</definedName>
    <definedName name="TRNR_e3fc74e9665a4ff99c7acf3240b2afec_120_1" hidden="1">Data!$B$22</definedName>
    <definedName name="TRNR_f2c6144f672a48718eb79079797bdec9_119_1" hidden="1">Data!$AR$22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2" i="1" l="1" a="1"/>
  <c r="P2" i="1" s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27" i="1"/>
  <c r="O2" i="1" a="1"/>
  <c r="O1" i="1" a="1"/>
  <c r="AC22" i="1"/>
  <c r="AL22" i="1"/>
  <c r="AP22" i="1"/>
  <c r="X22" i="1"/>
  <c r="AI22" i="1"/>
  <c r="AR22" i="1"/>
  <c r="B22" i="1"/>
  <c r="Q27" i="1" l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26" i="1"/>
  <c r="C2" i="1" l="1" a="1"/>
  <c r="C2" i="1" s="1"/>
  <c r="D2" i="1" a="1"/>
  <c r="D2" i="1" s="1"/>
  <c r="W141" i="1" l="1"/>
  <c r="W140" i="1"/>
  <c r="W139" i="1"/>
  <c r="W138" i="1"/>
  <c r="W137" i="1"/>
  <c r="L115" i="7" s="1"/>
  <c r="W136" i="1"/>
  <c r="L114" i="7" s="1"/>
  <c r="W135" i="1"/>
  <c r="L113" i="7" s="1"/>
  <c r="W134" i="1"/>
  <c r="L112" i="7" s="1"/>
  <c r="W133" i="1"/>
  <c r="L111" i="7" s="1"/>
  <c r="W132" i="1"/>
  <c r="L110" i="7" s="1"/>
  <c r="W131" i="1"/>
  <c r="L109" i="7" s="1"/>
  <c r="W130" i="1"/>
  <c r="L108" i="7" s="1"/>
  <c r="W129" i="1"/>
  <c r="L107" i="7" s="1"/>
  <c r="W128" i="1"/>
  <c r="L106" i="7" s="1"/>
  <c r="W127" i="1"/>
  <c r="L105" i="7" s="1"/>
  <c r="W126" i="1"/>
  <c r="L104" i="7" s="1"/>
  <c r="W125" i="1"/>
  <c r="L103" i="7" s="1"/>
  <c r="W124" i="1"/>
  <c r="L102" i="7" s="1"/>
  <c r="W123" i="1"/>
  <c r="L101" i="7" s="1"/>
  <c r="W122" i="1"/>
  <c r="L100" i="7" s="1"/>
  <c r="W121" i="1"/>
  <c r="L99" i="7" s="1"/>
  <c r="W120" i="1"/>
  <c r="L98" i="7" s="1"/>
  <c r="W119" i="1"/>
  <c r="L97" i="7" s="1"/>
  <c r="W118" i="1"/>
  <c r="L96" i="7" s="1"/>
  <c r="W117" i="1"/>
  <c r="L95" i="7" s="1"/>
  <c r="W116" i="1"/>
  <c r="L94" i="7" s="1"/>
  <c r="W115" i="1"/>
  <c r="L93" i="7" s="1"/>
  <c r="W114" i="1"/>
  <c r="L92" i="7" s="1"/>
  <c r="W113" i="1"/>
  <c r="L91" i="7" s="1"/>
  <c r="W112" i="1"/>
  <c r="L90" i="7" s="1"/>
  <c r="W111" i="1"/>
  <c r="L89" i="7" s="1"/>
  <c r="W110" i="1"/>
  <c r="L88" i="7" s="1"/>
  <c r="W109" i="1"/>
  <c r="L87" i="7" s="1"/>
  <c r="W108" i="1"/>
  <c r="L86" i="7" s="1"/>
  <c r="W107" i="1"/>
  <c r="L85" i="7" s="1"/>
  <c r="W106" i="1"/>
  <c r="L84" i="7" s="1"/>
  <c r="W105" i="1"/>
  <c r="L83" i="7" s="1"/>
  <c r="W104" i="1"/>
  <c r="L82" i="7" s="1"/>
  <c r="W103" i="1"/>
  <c r="L81" i="7" s="1"/>
  <c r="W102" i="1"/>
  <c r="L80" i="7" s="1"/>
  <c r="W101" i="1"/>
  <c r="L79" i="7" s="1"/>
  <c r="W100" i="1"/>
  <c r="L78" i="7" s="1"/>
  <c r="W99" i="1"/>
  <c r="L77" i="7" s="1"/>
  <c r="W98" i="1"/>
  <c r="L76" i="7" s="1"/>
  <c r="W97" i="1"/>
  <c r="L75" i="7" s="1"/>
  <c r="W96" i="1"/>
  <c r="L74" i="7" s="1"/>
  <c r="W95" i="1"/>
  <c r="L73" i="7" s="1"/>
  <c r="W94" i="1"/>
  <c r="L72" i="7" s="1"/>
  <c r="W93" i="1"/>
  <c r="L71" i="7" s="1"/>
  <c r="W92" i="1"/>
  <c r="L70" i="7" s="1"/>
  <c r="W91" i="1"/>
  <c r="L69" i="7" s="1"/>
  <c r="W90" i="1"/>
  <c r="L68" i="7" s="1"/>
  <c r="W89" i="1"/>
  <c r="L67" i="7" s="1"/>
  <c r="W88" i="1"/>
  <c r="L66" i="7" s="1"/>
  <c r="W87" i="1"/>
  <c r="L65" i="7" s="1"/>
  <c r="W86" i="1"/>
  <c r="L64" i="7" s="1"/>
  <c r="W85" i="1"/>
  <c r="L63" i="7" s="1"/>
  <c r="W84" i="1"/>
  <c r="L62" i="7" s="1"/>
  <c r="W83" i="1"/>
  <c r="L61" i="7" s="1"/>
  <c r="W82" i="1"/>
  <c r="L60" i="7" s="1"/>
  <c r="W81" i="1"/>
  <c r="L59" i="7" s="1"/>
  <c r="W80" i="1"/>
  <c r="L58" i="7" s="1"/>
  <c r="W79" i="1"/>
  <c r="L57" i="7" s="1"/>
  <c r="W78" i="1"/>
  <c r="L56" i="7" s="1"/>
  <c r="W77" i="1"/>
  <c r="L55" i="7" s="1"/>
  <c r="W76" i="1"/>
  <c r="L54" i="7" s="1"/>
  <c r="W75" i="1"/>
  <c r="L53" i="7" s="1"/>
  <c r="W74" i="1"/>
  <c r="L52" i="7" s="1"/>
  <c r="W73" i="1"/>
  <c r="L51" i="7" s="1"/>
  <c r="W72" i="1"/>
  <c r="L50" i="7" s="1"/>
  <c r="W71" i="1"/>
  <c r="L49" i="7" s="1"/>
  <c r="W70" i="1"/>
  <c r="L48" i="7" s="1"/>
  <c r="W69" i="1"/>
  <c r="L47" i="7" s="1"/>
  <c r="W68" i="1"/>
  <c r="L46" i="7" s="1"/>
  <c r="W67" i="1"/>
  <c r="L45" i="7" s="1"/>
  <c r="W66" i="1"/>
  <c r="L44" i="7" s="1"/>
  <c r="W65" i="1"/>
  <c r="L43" i="7" s="1"/>
  <c r="W64" i="1"/>
  <c r="L42" i="7" s="1"/>
  <c r="W63" i="1"/>
  <c r="L41" i="7" s="1"/>
  <c r="W62" i="1"/>
  <c r="L40" i="7" s="1"/>
  <c r="W61" i="1"/>
  <c r="L39" i="7" s="1"/>
  <c r="W60" i="1"/>
  <c r="L38" i="7" s="1"/>
  <c r="W59" i="1"/>
  <c r="L37" i="7" s="1"/>
  <c r="W58" i="1"/>
  <c r="L36" i="7" s="1"/>
  <c r="W57" i="1"/>
  <c r="L35" i="7" s="1"/>
  <c r="W56" i="1"/>
  <c r="L34" i="7" s="1"/>
  <c r="W55" i="1"/>
  <c r="L33" i="7" s="1"/>
  <c r="W54" i="1"/>
  <c r="L32" i="7" s="1"/>
  <c r="W53" i="1"/>
  <c r="L31" i="7" s="1"/>
  <c r="W52" i="1"/>
  <c r="L30" i="7" s="1"/>
  <c r="W51" i="1"/>
  <c r="L29" i="7" s="1"/>
  <c r="W50" i="1"/>
  <c r="L28" i="7" s="1"/>
  <c r="W49" i="1"/>
  <c r="L27" i="7" s="1"/>
  <c r="W48" i="1"/>
  <c r="L26" i="7" s="1"/>
  <c r="W47" i="1"/>
  <c r="L25" i="7" s="1"/>
  <c r="W46" i="1"/>
  <c r="L24" i="7" s="1"/>
  <c r="W45" i="1"/>
  <c r="L23" i="7" s="1"/>
  <c r="W44" i="1"/>
  <c r="L22" i="7" s="1"/>
  <c r="W43" i="1"/>
  <c r="L21" i="7" s="1"/>
  <c r="W42" i="1"/>
  <c r="L20" i="7" s="1"/>
  <c r="W41" i="1"/>
  <c r="L19" i="7" s="1"/>
  <c r="W40" i="1"/>
  <c r="L18" i="7" s="1"/>
  <c r="W39" i="1"/>
  <c r="L17" i="7" s="1"/>
  <c r="W38" i="1"/>
  <c r="L16" i="7" s="1"/>
  <c r="W37" i="1"/>
  <c r="L15" i="7" s="1"/>
  <c r="W36" i="1"/>
  <c r="L14" i="7" s="1"/>
  <c r="W35" i="1"/>
  <c r="L13" i="7" s="1"/>
  <c r="W34" i="1"/>
  <c r="L12" i="7" s="1"/>
  <c r="W33" i="1"/>
  <c r="L11" i="7" s="1"/>
  <c r="W32" i="1"/>
  <c r="L10" i="7" s="1"/>
  <c r="W31" i="1"/>
  <c r="L9" i="7" s="1"/>
  <c r="W30" i="1"/>
  <c r="L8" i="7" s="1"/>
  <c r="W29" i="1"/>
  <c r="L7" i="7" s="1"/>
  <c r="W28" i="1"/>
  <c r="L6" i="7" s="1"/>
  <c r="W27" i="1"/>
  <c r="L5" i="7" s="1"/>
  <c r="W26" i="1"/>
  <c r="L4" i="7" s="1"/>
  <c r="W25" i="1"/>
  <c r="L3" i="7" s="1"/>
  <c r="W24" i="1"/>
  <c r="W1" i="1" l="1" a="1"/>
  <c r="W1" i="1" s="1"/>
  <c r="W2" i="1" a="1"/>
  <c r="L2" i="7"/>
  <c r="W5" i="1" a="1"/>
  <c r="W2" i="1"/>
  <c r="C2" i="6" a="1"/>
  <c r="C2" i="6"/>
  <c r="D2" i="6" a="1"/>
  <c r="D2" i="6"/>
  <c r="E2" i="6" a="1"/>
  <c r="E2" i="6"/>
  <c r="F2" i="6" a="1"/>
  <c r="F2" i="6" s="1"/>
  <c r="G2" i="6" a="1"/>
  <c r="G2" i="6"/>
  <c r="H2" i="6" a="1"/>
  <c r="H2" i="6"/>
  <c r="I2" i="6" a="1"/>
  <c r="I2" i="6"/>
  <c r="J2" i="6" a="1"/>
  <c r="J2" i="6"/>
  <c r="K2" i="6" a="1"/>
  <c r="K2" i="6"/>
  <c r="L2" i="6" a="1"/>
  <c r="L2" i="6" s="1"/>
  <c r="W6" i="1" l="1"/>
  <c r="W5" i="1"/>
  <c r="V18" i="1"/>
  <c r="K17" i="1"/>
  <c r="J17" i="1"/>
  <c r="I17" i="1"/>
  <c r="H17" i="1"/>
  <c r="G17" i="1"/>
  <c r="F17" i="1"/>
  <c r="E17" i="1"/>
  <c r="K20" i="1"/>
  <c r="J20" i="1"/>
  <c r="I20" i="1"/>
  <c r="H20" i="1"/>
  <c r="W7" i="1" l="1"/>
  <c r="D20" i="1"/>
  <c r="Q10" i="6"/>
  <c r="K9" i="6" a="1"/>
  <c r="K10" i="6" s="1"/>
  <c r="J9" i="6" a="1"/>
  <c r="J9" i="6" s="1"/>
  <c r="S10" i="6" s="1"/>
  <c r="I9" i="6" a="1"/>
  <c r="I10" i="6" s="1"/>
  <c r="S6" i="6"/>
  <c r="L4" i="6" a="1"/>
  <c r="L5" i="6" s="1"/>
  <c r="K4" i="6" a="1"/>
  <c r="K5" i="6" s="1"/>
  <c r="J4" i="6" a="1"/>
  <c r="J5" i="6" s="1"/>
  <c r="I4" i="6" a="1"/>
  <c r="I5" i="6" s="1"/>
  <c r="H4" i="6" a="1"/>
  <c r="H5" i="6" s="1"/>
  <c r="G4" i="6" a="1"/>
  <c r="G5" i="6" s="1"/>
  <c r="D4" i="6" a="1"/>
  <c r="D5" i="6" s="1"/>
  <c r="C4" i="6" a="1"/>
  <c r="C5" i="6" s="1"/>
  <c r="Q1" i="6"/>
  <c r="L1" i="6" a="1"/>
  <c r="L1" i="6" s="1"/>
  <c r="K1" i="6" a="1"/>
  <c r="K1" i="6" s="1"/>
  <c r="J1" i="6" a="1"/>
  <c r="J1" i="6" s="1"/>
  <c r="I1" i="6" a="1"/>
  <c r="I1" i="6" s="1"/>
  <c r="H1" i="6" a="1"/>
  <c r="H1" i="6" s="1"/>
  <c r="G1" i="6" a="1"/>
  <c r="G1" i="6" s="1"/>
  <c r="D1" i="6" a="1"/>
  <c r="D1" i="6" s="1"/>
  <c r="C1" i="6" a="1"/>
  <c r="C1" i="6" s="1"/>
  <c r="F19" i="1" l="1"/>
  <c r="I19" i="1"/>
  <c r="E19" i="1"/>
  <c r="H19" i="1"/>
  <c r="K19" i="1"/>
  <c r="G19" i="1"/>
  <c r="J19" i="1"/>
  <c r="K4" i="6"/>
  <c r="K6" i="6" s="1"/>
  <c r="G4" i="6"/>
  <c r="G6" i="6" s="1"/>
  <c r="C3" i="6"/>
  <c r="J3" i="6"/>
  <c r="H3" i="6"/>
  <c r="K3" i="6"/>
  <c r="D3" i="6"/>
  <c r="I3" i="6"/>
  <c r="D4" i="6"/>
  <c r="D6" i="6" s="1"/>
  <c r="I9" i="6"/>
  <c r="R10" i="6" s="1"/>
  <c r="G3" i="6"/>
  <c r="I4" i="6"/>
  <c r="I6" i="6" s="1"/>
  <c r="K9" i="6"/>
  <c r="T10" i="6" s="1"/>
  <c r="L3" i="6"/>
  <c r="C4" i="6"/>
  <c r="H4" i="6"/>
  <c r="H6" i="6" s="1"/>
  <c r="J4" i="6"/>
  <c r="J6" i="6" s="1"/>
  <c r="L4" i="6"/>
  <c r="L6" i="6" s="1"/>
  <c r="J10" i="6"/>
  <c r="F4" i="6" l="1" a="1"/>
  <c r="F9" i="6" a="1"/>
  <c r="F1" i="6" a="1"/>
  <c r="F1" i="6" s="1"/>
  <c r="C6" i="6"/>
  <c r="E7" i="6" a="1"/>
  <c r="E7" i="6" s="1"/>
  <c r="F3" i="6" l="1"/>
  <c r="F5" i="6"/>
  <c r="F4" i="6"/>
  <c r="F9" i="6"/>
  <c r="F10" i="6"/>
  <c r="AB7" i="1"/>
  <c r="Q9" i="6" l="1"/>
  <c r="F6" i="6"/>
  <c r="E1" i="6" a="1"/>
  <c r="E1" i="6" s="1"/>
  <c r="Z11" i="1"/>
  <c r="E3" i="6" l="1"/>
  <c r="Z1" i="1"/>
  <c r="AB38" i="1" l="1" a="1"/>
  <c r="AB38" i="1" s="1"/>
  <c r="AB39" i="1" a="1"/>
  <c r="AB39" i="1" s="1"/>
  <c r="AB40" i="1" a="1"/>
  <c r="AB40" i="1" s="1"/>
  <c r="G28" i="1" s="1"/>
  <c r="AB41" i="1" a="1"/>
  <c r="AB41" i="1" s="1"/>
  <c r="AB42" i="1" a="1"/>
  <c r="AB42" i="1" s="1"/>
  <c r="AB43" i="1" a="1"/>
  <c r="AB43" i="1" s="1"/>
  <c r="G29" i="1" s="1"/>
  <c r="AB44" i="1" a="1"/>
  <c r="AB44" i="1" s="1"/>
  <c r="AB45" i="1" a="1"/>
  <c r="AB45" i="1" s="1"/>
  <c r="AB46" i="1" a="1"/>
  <c r="AB46" i="1" s="1"/>
  <c r="G30" i="1" s="1"/>
  <c r="AB47" i="1" a="1"/>
  <c r="AB47" i="1" s="1"/>
  <c r="AB48" i="1" a="1"/>
  <c r="AB48" i="1" s="1"/>
  <c r="AB49" i="1" a="1"/>
  <c r="AB49" i="1" s="1"/>
  <c r="G31" i="1" s="1"/>
  <c r="AB50" i="1" a="1"/>
  <c r="AB50" i="1" s="1"/>
  <c r="AB51" i="1" a="1"/>
  <c r="AB51" i="1"/>
  <c r="AB52" i="1" a="1"/>
  <c r="AB52" i="1" s="1"/>
  <c r="G32" i="1" s="1"/>
  <c r="AB53" i="1" a="1"/>
  <c r="AB53" i="1" s="1"/>
  <c r="AB54" i="1" a="1"/>
  <c r="AB54" i="1" s="1"/>
  <c r="AB55" i="1" a="1"/>
  <c r="AB55" i="1" s="1"/>
  <c r="G33" i="1" s="1"/>
  <c r="AB56" i="1" a="1"/>
  <c r="AB56" i="1" s="1"/>
  <c r="AB57" i="1" a="1"/>
  <c r="AB57" i="1" s="1"/>
  <c r="AB58" i="1" a="1"/>
  <c r="AB58" i="1" s="1"/>
  <c r="G34" i="1" s="1"/>
  <c r="AB59" i="1" a="1"/>
  <c r="AB59" i="1" s="1"/>
  <c r="AB60" i="1" a="1"/>
  <c r="AB60" i="1" s="1"/>
  <c r="AB61" i="1" a="1"/>
  <c r="AB61" i="1" s="1"/>
  <c r="G35" i="1" s="1"/>
  <c r="AB62" i="1" a="1"/>
  <c r="AB62" i="1" s="1"/>
  <c r="AB63" i="1" a="1"/>
  <c r="AB63" i="1" s="1"/>
  <c r="AB64" i="1" a="1"/>
  <c r="AB64" i="1" s="1"/>
  <c r="G36" i="1" s="1"/>
  <c r="AB65" i="1" a="1"/>
  <c r="AB65" i="1" s="1"/>
  <c r="AB66" i="1" a="1"/>
  <c r="AB66" i="1" s="1"/>
  <c r="AB67" i="1" a="1"/>
  <c r="AB67" i="1" s="1"/>
  <c r="G37" i="1" s="1"/>
  <c r="AB68" i="1" a="1"/>
  <c r="AB68" i="1" s="1"/>
  <c r="AB69" i="1" a="1"/>
  <c r="AB69" i="1" s="1"/>
  <c r="AB70" i="1" a="1"/>
  <c r="AB70" i="1" s="1"/>
  <c r="G38" i="1" s="1"/>
  <c r="AB71" i="1" a="1"/>
  <c r="AB71" i="1" s="1"/>
  <c r="AB72" i="1" a="1"/>
  <c r="AB72" i="1" s="1"/>
  <c r="AB73" i="1" a="1"/>
  <c r="AB73" i="1" s="1"/>
  <c r="G39" i="1" s="1"/>
  <c r="AB74" i="1" a="1"/>
  <c r="AB74" i="1" s="1"/>
  <c r="AB75" i="1" a="1"/>
  <c r="AB75" i="1" s="1"/>
  <c r="AB76" i="1" a="1"/>
  <c r="AB76" i="1" s="1"/>
  <c r="G40" i="1" s="1"/>
  <c r="AB77" i="1" a="1"/>
  <c r="AB77" i="1" s="1"/>
  <c r="AB78" i="1" a="1"/>
  <c r="AB78" i="1" s="1"/>
  <c r="AB79" i="1" a="1"/>
  <c r="AB79" i="1" s="1"/>
  <c r="G41" i="1" s="1"/>
  <c r="AB80" i="1" a="1"/>
  <c r="AB80" i="1" s="1"/>
  <c r="AB81" i="1" a="1"/>
  <c r="AB81" i="1" s="1"/>
  <c r="AB82" i="1" a="1"/>
  <c r="AB82" i="1" s="1"/>
  <c r="G42" i="1" s="1"/>
  <c r="AB83" i="1" a="1"/>
  <c r="AB83" i="1" s="1"/>
  <c r="AB84" i="1" a="1"/>
  <c r="AB84" i="1" s="1"/>
  <c r="AB85" i="1" a="1"/>
  <c r="AB85" i="1" s="1"/>
  <c r="G43" i="1" s="1"/>
  <c r="AB86" i="1" a="1"/>
  <c r="AB86" i="1" s="1"/>
  <c r="AB87" i="1" a="1"/>
  <c r="AB87" i="1" s="1"/>
  <c r="AB88" i="1" a="1"/>
  <c r="AB88" i="1" s="1"/>
  <c r="G44" i="1" s="1"/>
  <c r="AB89" i="1" a="1"/>
  <c r="AB89" i="1" s="1"/>
  <c r="AB90" i="1" a="1"/>
  <c r="AB90" i="1" s="1"/>
  <c r="AB91" i="1" a="1"/>
  <c r="AB91" i="1" s="1"/>
  <c r="G45" i="1" s="1"/>
  <c r="AB92" i="1" a="1"/>
  <c r="AB92" i="1" s="1"/>
  <c r="AB93" i="1" a="1"/>
  <c r="AB93" i="1" s="1"/>
  <c r="AB94" i="1" a="1"/>
  <c r="AB94" i="1" s="1"/>
  <c r="G46" i="1" s="1"/>
  <c r="AB95" i="1" a="1"/>
  <c r="AB95" i="1" s="1"/>
  <c r="AB96" i="1" a="1"/>
  <c r="AB96" i="1" s="1"/>
  <c r="AB97" i="1" a="1"/>
  <c r="AB97" i="1" s="1"/>
  <c r="G47" i="1" s="1"/>
  <c r="AB98" i="1" a="1"/>
  <c r="AB98" i="1" s="1"/>
  <c r="AB99" i="1" a="1"/>
  <c r="AB99" i="1" s="1"/>
  <c r="AB100" i="1" a="1"/>
  <c r="AB100" i="1" s="1"/>
  <c r="G48" i="1" s="1"/>
  <c r="AB101" i="1" a="1"/>
  <c r="AB101" i="1" s="1"/>
  <c r="AB102" i="1" a="1"/>
  <c r="AB102" i="1" s="1"/>
  <c r="AB103" i="1" a="1"/>
  <c r="AB103" i="1" s="1"/>
  <c r="G49" i="1" s="1"/>
  <c r="AB104" i="1" a="1"/>
  <c r="AB104" i="1" s="1"/>
  <c r="AB105" i="1" a="1"/>
  <c r="AB105" i="1" s="1"/>
  <c r="AB106" i="1" a="1"/>
  <c r="AB106" i="1" s="1"/>
  <c r="G50" i="1" s="1"/>
  <c r="AB107" i="1" a="1"/>
  <c r="AB107" i="1" s="1"/>
  <c r="AB108" i="1" a="1"/>
  <c r="AB108" i="1" s="1"/>
  <c r="AB109" i="1" a="1"/>
  <c r="AB109" i="1" s="1"/>
  <c r="G51" i="1" s="1"/>
  <c r="AB110" i="1" a="1"/>
  <c r="AB110" i="1" s="1"/>
  <c r="AB111" i="1" a="1"/>
  <c r="AB111" i="1" s="1"/>
  <c r="AB112" i="1" a="1"/>
  <c r="AB112" i="1" s="1"/>
  <c r="G52" i="1" s="1"/>
  <c r="AB113" i="1" a="1"/>
  <c r="AB113" i="1" s="1"/>
  <c r="AB114" i="1" a="1"/>
  <c r="AB114" i="1" s="1"/>
  <c r="AB115" i="1" a="1"/>
  <c r="AB115" i="1" s="1"/>
  <c r="G53" i="1" s="1"/>
  <c r="AB116" i="1" a="1"/>
  <c r="AB116" i="1" s="1"/>
  <c r="AB117" i="1" a="1"/>
  <c r="AB117" i="1"/>
  <c r="AB118" i="1" a="1"/>
  <c r="AB118" i="1" s="1"/>
  <c r="G54" i="1" s="1"/>
  <c r="AB119" i="1" a="1"/>
  <c r="AB119" i="1" s="1"/>
  <c r="AB120" i="1" a="1"/>
  <c r="AB120" i="1" s="1"/>
  <c r="AB121" i="1" a="1"/>
  <c r="AB121" i="1" s="1"/>
  <c r="G55" i="1" s="1"/>
  <c r="AB122" i="1" a="1"/>
  <c r="AB122" i="1" s="1"/>
  <c r="AB123" i="1" a="1"/>
  <c r="AB123" i="1" s="1"/>
  <c r="AB124" i="1" a="1"/>
  <c r="AB124" i="1" s="1"/>
  <c r="G56" i="1" s="1"/>
  <c r="AB125" i="1" a="1"/>
  <c r="AB125" i="1" s="1"/>
  <c r="AB126" i="1" a="1"/>
  <c r="AB126" i="1" s="1"/>
  <c r="AB127" i="1" a="1"/>
  <c r="AB127" i="1" s="1"/>
  <c r="G57" i="1" s="1"/>
  <c r="AB128" i="1" a="1"/>
  <c r="AB128" i="1" s="1"/>
  <c r="AB129" i="1" a="1"/>
  <c r="AB129" i="1" s="1"/>
  <c r="AB130" i="1" a="1"/>
  <c r="AB130" i="1" s="1"/>
  <c r="G58" i="1" s="1"/>
  <c r="AB131" i="1" a="1"/>
  <c r="AB131" i="1" s="1"/>
  <c r="AB132" i="1" a="1"/>
  <c r="AB132" i="1" s="1"/>
  <c r="AB133" i="1" a="1"/>
  <c r="AB133" i="1" s="1"/>
  <c r="G59" i="1" s="1"/>
  <c r="AB134" i="1" a="1"/>
  <c r="AB134" i="1" s="1"/>
  <c r="AB135" i="1" a="1"/>
  <c r="AB135" i="1" s="1"/>
  <c r="AB136" i="1" a="1"/>
  <c r="AB136" i="1" s="1"/>
  <c r="G60" i="1" s="1"/>
  <c r="AB137" i="1" a="1"/>
  <c r="AB137" i="1" s="1"/>
  <c r="AB138" i="1" a="1"/>
  <c r="AB138" i="1" s="1"/>
  <c r="AB139" i="1" a="1"/>
  <c r="AB139" i="1" s="1"/>
  <c r="G61" i="1" s="1"/>
  <c r="AB140" i="1" a="1"/>
  <c r="AB140" i="1" s="1"/>
  <c r="AB141" i="1" a="1"/>
  <c r="AB141" i="1" s="1"/>
  <c r="AB142" i="1" a="1"/>
  <c r="AB142" i="1" s="1"/>
  <c r="G62" i="1" s="1"/>
  <c r="AB143" i="1" a="1"/>
  <c r="AB143" i="1" s="1"/>
  <c r="AB144" i="1" a="1"/>
  <c r="AB144" i="1" s="1"/>
  <c r="AB145" i="1" a="1"/>
  <c r="AB145" i="1" s="1"/>
  <c r="G63" i="1" s="1"/>
  <c r="AB146" i="1" a="1"/>
  <c r="AB146" i="1" s="1"/>
  <c r="AB147" i="1" a="1"/>
  <c r="AB147" i="1" s="1"/>
  <c r="AB148" i="1" a="1"/>
  <c r="AB148" i="1" s="1"/>
  <c r="G64" i="1" s="1"/>
  <c r="AB149" i="1" a="1"/>
  <c r="AB149" i="1"/>
  <c r="AB150" i="1" a="1"/>
  <c r="AB150" i="1" s="1"/>
  <c r="AB151" i="1" a="1"/>
  <c r="AB151" i="1" s="1"/>
  <c r="G65" i="1" s="1"/>
  <c r="AB152" i="1" a="1"/>
  <c r="AB152" i="1" s="1"/>
  <c r="AB153" i="1" a="1"/>
  <c r="AB153" i="1" s="1"/>
  <c r="AB154" i="1" a="1"/>
  <c r="AB154" i="1" s="1"/>
  <c r="G66" i="1" s="1"/>
  <c r="AB155" i="1" a="1"/>
  <c r="AB155" i="1" s="1"/>
  <c r="AB156" i="1" a="1"/>
  <c r="AB156" i="1" s="1"/>
  <c r="AB157" i="1" a="1"/>
  <c r="AB157" i="1" s="1"/>
  <c r="G67" i="1" s="1"/>
  <c r="AB158" i="1" a="1"/>
  <c r="AB158" i="1" s="1"/>
  <c r="AB159" i="1" a="1"/>
  <c r="AB159" i="1" s="1"/>
  <c r="AB160" i="1" a="1"/>
  <c r="AB160" i="1" s="1"/>
  <c r="G68" i="1" s="1"/>
  <c r="AB161" i="1" a="1"/>
  <c r="AB161" i="1" s="1"/>
  <c r="AB162" i="1" a="1"/>
  <c r="AB162" i="1" s="1"/>
  <c r="AB163" i="1" a="1"/>
  <c r="AB163" i="1" s="1"/>
  <c r="G69" i="1" s="1"/>
  <c r="AB164" i="1" a="1"/>
  <c r="AB164" i="1" s="1"/>
  <c r="AB165" i="1" a="1"/>
  <c r="AB165" i="1" s="1"/>
  <c r="AB166" i="1" a="1"/>
  <c r="AB166" i="1" s="1"/>
  <c r="G70" i="1" s="1"/>
  <c r="AB167" i="1" a="1"/>
  <c r="AB167" i="1" s="1"/>
  <c r="AB168" i="1" a="1"/>
  <c r="AB168" i="1" s="1"/>
  <c r="AB169" i="1" a="1"/>
  <c r="AB169" i="1" s="1"/>
  <c r="G71" i="1" s="1"/>
  <c r="AB170" i="1" a="1"/>
  <c r="AB170" i="1" s="1"/>
  <c r="AB171" i="1" a="1"/>
  <c r="AB171" i="1" s="1"/>
  <c r="AB172" i="1" a="1"/>
  <c r="AB172" i="1" s="1"/>
  <c r="G72" i="1" s="1"/>
  <c r="AB173" i="1" a="1"/>
  <c r="AB173" i="1" s="1"/>
  <c r="AB174" i="1" a="1"/>
  <c r="AB174" i="1" s="1"/>
  <c r="AB175" i="1" a="1"/>
  <c r="AB175" i="1" s="1"/>
  <c r="G73" i="1" s="1"/>
  <c r="AB176" i="1" a="1"/>
  <c r="AB176" i="1" s="1"/>
  <c r="AB177" i="1" a="1"/>
  <c r="AB177" i="1" s="1"/>
  <c r="AB178" i="1" a="1"/>
  <c r="AB178" i="1" s="1"/>
  <c r="G74" i="1" s="1"/>
  <c r="AB179" i="1" a="1"/>
  <c r="AB179" i="1" s="1"/>
  <c r="AB180" i="1" a="1"/>
  <c r="AB180" i="1" s="1"/>
  <c r="AB181" i="1" a="1"/>
  <c r="AB181" i="1" s="1"/>
  <c r="G75" i="1" s="1"/>
  <c r="AB182" i="1" a="1"/>
  <c r="AB182" i="1" s="1"/>
  <c r="AB183" i="1" a="1"/>
  <c r="AB183" i="1" s="1"/>
  <c r="AB184" i="1" a="1"/>
  <c r="AB184" i="1" s="1"/>
  <c r="G76" i="1" s="1"/>
  <c r="AB185" i="1" a="1"/>
  <c r="AB185" i="1" s="1"/>
  <c r="AB186" i="1" a="1"/>
  <c r="AB186" i="1" s="1"/>
  <c r="AB187" i="1" a="1"/>
  <c r="AB187" i="1" s="1"/>
  <c r="G77" i="1" s="1"/>
  <c r="AB188" i="1" a="1"/>
  <c r="AB188" i="1" s="1"/>
  <c r="AB189" i="1" a="1"/>
  <c r="AB189" i="1" s="1"/>
  <c r="AB190" i="1" a="1"/>
  <c r="AB190" i="1" s="1"/>
  <c r="G78" i="1" s="1"/>
  <c r="AB191" i="1" a="1"/>
  <c r="AB191" i="1" s="1"/>
  <c r="AB192" i="1" a="1"/>
  <c r="AB192" i="1" s="1"/>
  <c r="AB193" i="1" a="1"/>
  <c r="AB193" i="1" s="1"/>
  <c r="G79" i="1" s="1"/>
  <c r="AB194" i="1" a="1"/>
  <c r="AB194" i="1" s="1"/>
  <c r="AB195" i="1" a="1"/>
  <c r="AB195" i="1" s="1"/>
  <c r="AB196" i="1" a="1"/>
  <c r="AB196" i="1" s="1"/>
  <c r="G80" i="1" s="1"/>
  <c r="AB197" i="1" a="1"/>
  <c r="AB197" i="1" s="1"/>
  <c r="AB198" i="1" a="1"/>
  <c r="AB198" i="1" s="1"/>
  <c r="AB199" i="1" a="1"/>
  <c r="AB199" i="1" s="1"/>
  <c r="G81" i="1" s="1"/>
  <c r="AB200" i="1" a="1"/>
  <c r="AB200" i="1" s="1"/>
  <c r="AB201" i="1" a="1"/>
  <c r="AB201" i="1" s="1"/>
  <c r="AB202" i="1" a="1"/>
  <c r="AB202" i="1" s="1"/>
  <c r="G82" i="1" s="1"/>
  <c r="AB203" i="1" a="1"/>
  <c r="AB203" i="1" s="1"/>
  <c r="AB204" i="1" a="1"/>
  <c r="AB204" i="1" s="1"/>
  <c r="AB205" i="1" a="1"/>
  <c r="AB205" i="1" s="1"/>
  <c r="G83" i="1" s="1"/>
  <c r="AB206" i="1" a="1"/>
  <c r="AB206" i="1" s="1"/>
  <c r="AB207" i="1" a="1"/>
  <c r="AB207" i="1" s="1"/>
  <c r="AB208" i="1" a="1"/>
  <c r="AB208" i="1" s="1"/>
  <c r="G84" i="1" s="1"/>
  <c r="AB209" i="1" a="1"/>
  <c r="AB209" i="1" s="1"/>
  <c r="AB210" i="1" a="1"/>
  <c r="AB210" i="1" s="1"/>
  <c r="AB211" i="1" a="1"/>
  <c r="AB211" i="1" s="1"/>
  <c r="G85" i="1" s="1"/>
  <c r="AB212" i="1" a="1"/>
  <c r="AB212" i="1" s="1"/>
  <c r="AB213" i="1" a="1"/>
  <c r="AB213" i="1" s="1"/>
  <c r="AB214" i="1" a="1"/>
  <c r="AB214" i="1" s="1"/>
  <c r="G86" i="1" s="1"/>
  <c r="AB215" i="1" a="1"/>
  <c r="AB215" i="1" s="1"/>
  <c r="AB216" i="1" a="1"/>
  <c r="AB216" i="1" s="1"/>
  <c r="AB217" i="1" a="1"/>
  <c r="AB217" i="1" s="1"/>
  <c r="G87" i="1" s="1"/>
  <c r="AB218" i="1" a="1"/>
  <c r="AB218" i="1" s="1"/>
  <c r="AB219" i="1" a="1"/>
  <c r="AB219" i="1" s="1"/>
  <c r="AB220" i="1" a="1"/>
  <c r="AB220" i="1" s="1"/>
  <c r="G88" i="1" s="1"/>
  <c r="AB221" i="1" a="1"/>
  <c r="AB221" i="1" s="1"/>
  <c r="AB222" i="1" a="1"/>
  <c r="AB222" i="1" s="1"/>
  <c r="AB223" i="1" a="1"/>
  <c r="AB223" i="1" s="1"/>
  <c r="G89" i="1" s="1"/>
  <c r="AB224" i="1" a="1"/>
  <c r="AB224" i="1" s="1"/>
  <c r="AB225" i="1" a="1"/>
  <c r="AB225" i="1" s="1"/>
  <c r="AB226" i="1" a="1"/>
  <c r="AB226" i="1" s="1"/>
  <c r="G90" i="1" s="1"/>
  <c r="AB227" i="1" a="1"/>
  <c r="AB227" i="1" s="1"/>
  <c r="AB228" i="1" a="1"/>
  <c r="AB228" i="1" s="1"/>
  <c r="AB229" i="1" a="1"/>
  <c r="AB229" i="1" s="1"/>
  <c r="G91" i="1" s="1"/>
  <c r="AB230" i="1" a="1"/>
  <c r="AB230" i="1" s="1"/>
  <c r="AB231" i="1" a="1"/>
  <c r="AB231" i="1" s="1"/>
  <c r="AB232" i="1" a="1"/>
  <c r="AB232" i="1" s="1"/>
  <c r="G92" i="1" s="1"/>
  <c r="AB233" i="1" a="1"/>
  <c r="AB233" i="1" s="1"/>
  <c r="AB234" i="1" a="1"/>
  <c r="AB234" i="1" s="1"/>
  <c r="AB235" i="1" a="1"/>
  <c r="AB235" i="1" s="1"/>
  <c r="G93" i="1" s="1"/>
  <c r="AB236" i="1" a="1"/>
  <c r="AB236" i="1" s="1"/>
  <c r="AB237" i="1" a="1"/>
  <c r="AB237" i="1" s="1"/>
  <c r="AB238" i="1" a="1"/>
  <c r="AB238" i="1" s="1"/>
  <c r="G94" i="1" s="1"/>
  <c r="AB239" i="1" a="1"/>
  <c r="AB239" i="1" s="1"/>
  <c r="AB240" i="1" a="1"/>
  <c r="AB240" i="1" s="1"/>
  <c r="AB241" i="1" a="1"/>
  <c r="AB241" i="1" s="1"/>
  <c r="G95" i="1" s="1"/>
  <c r="AB242" i="1" a="1"/>
  <c r="AB242" i="1" s="1"/>
  <c r="AB243" i="1" a="1"/>
  <c r="AB243" i="1" s="1"/>
  <c r="AB244" i="1" a="1"/>
  <c r="AB244" i="1" s="1"/>
  <c r="G96" i="1" s="1"/>
  <c r="AB245" i="1" a="1"/>
  <c r="AB245" i="1" s="1"/>
  <c r="AB246" i="1" a="1"/>
  <c r="AB246" i="1" s="1"/>
  <c r="AB247" i="1" a="1"/>
  <c r="AB247" i="1" s="1"/>
  <c r="G97" i="1" s="1"/>
  <c r="AB248" i="1" a="1"/>
  <c r="AB248" i="1" s="1"/>
  <c r="AB249" i="1" a="1"/>
  <c r="AB249" i="1" s="1"/>
  <c r="AB250" i="1" a="1"/>
  <c r="AB250" i="1" s="1"/>
  <c r="G98" i="1" s="1"/>
  <c r="AB251" i="1" a="1"/>
  <c r="AB251" i="1" s="1"/>
  <c r="AB252" i="1" a="1"/>
  <c r="AB252" i="1" s="1"/>
  <c r="AB253" i="1" a="1"/>
  <c r="AB253" i="1" s="1"/>
  <c r="G99" i="1" s="1"/>
  <c r="AB254" i="1" a="1"/>
  <c r="AB254" i="1" s="1"/>
  <c r="AB255" i="1" a="1"/>
  <c r="AB255" i="1" s="1"/>
  <c r="AB256" i="1" a="1"/>
  <c r="AB256" i="1" s="1"/>
  <c r="G100" i="1" s="1"/>
  <c r="AB257" i="1" a="1"/>
  <c r="AB257" i="1" s="1"/>
  <c r="AB258" i="1" a="1"/>
  <c r="AB258" i="1" s="1"/>
  <c r="AB259" i="1" a="1"/>
  <c r="AB259" i="1" s="1"/>
  <c r="G101" i="1" s="1"/>
  <c r="AB260" i="1" a="1"/>
  <c r="AB260" i="1" s="1"/>
  <c r="AB261" i="1" a="1"/>
  <c r="AB261" i="1" s="1"/>
  <c r="AB262" i="1" a="1"/>
  <c r="AB262" i="1" s="1"/>
  <c r="G102" i="1" s="1"/>
  <c r="AB263" i="1" a="1"/>
  <c r="AB263" i="1" s="1"/>
  <c r="AB264" i="1" a="1"/>
  <c r="AB264" i="1" s="1"/>
  <c r="AB265" i="1" a="1"/>
  <c r="AB265" i="1" s="1"/>
  <c r="G103" i="1" s="1"/>
  <c r="AB266" i="1" a="1"/>
  <c r="AB266" i="1" s="1"/>
  <c r="AB267" i="1" a="1"/>
  <c r="AB267" i="1" s="1"/>
  <c r="AB268" i="1" a="1"/>
  <c r="AB268" i="1" s="1"/>
  <c r="G104" i="1" s="1"/>
  <c r="AB269" i="1" a="1"/>
  <c r="AB269" i="1" s="1"/>
  <c r="AB270" i="1" a="1"/>
  <c r="AB270" i="1" s="1"/>
  <c r="AB271" i="1" a="1"/>
  <c r="AB271" i="1" s="1"/>
  <c r="G105" i="1" s="1"/>
  <c r="AB272" i="1" a="1"/>
  <c r="AB272" i="1" s="1"/>
  <c r="AB273" i="1" a="1"/>
  <c r="AB273" i="1" s="1"/>
  <c r="AB274" i="1" a="1"/>
  <c r="AB274" i="1" s="1"/>
  <c r="G106" i="1" s="1"/>
  <c r="AB275" i="1" a="1"/>
  <c r="AB275" i="1" s="1"/>
  <c r="AB276" i="1" a="1"/>
  <c r="AB276" i="1" s="1"/>
  <c r="AB277" i="1" a="1"/>
  <c r="AB277" i="1" s="1"/>
  <c r="G107" i="1" s="1"/>
  <c r="AB278" i="1" a="1"/>
  <c r="AB278" i="1" s="1"/>
  <c r="AB279" i="1" a="1"/>
  <c r="AB279" i="1" s="1"/>
  <c r="AB280" i="1" a="1"/>
  <c r="AB280" i="1" s="1"/>
  <c r="G108" i="1" s="1"/>
  <c r="AB281" i="1" a="1"/>
  <c r="AB281" i="1" s="1"/>
  <c r="AB282" i="1" a="1"/>
  <c r="AB282" i="1" s="1"/>
  <c r="AB283" i="1" a="1"/>
  <c r="AB283" i="1" s="1"/>
  <c r="G109" i="1" s="1"/>
  <c r="AB284" i="1" a="1"/>
  <c r="AB284" i="1" s="1"/>
  <c r="AB285" i="1" a="1"/>
  <c r="AB285" i="1" s="1"/>
  <c r="AB286" i="1" a="1"/>
  <c r="AB286" i="1" s="1"/>
  <c r="G110" i="1" s="1"/>
  <c r="AB287" i="1" a="1"/>
  <c r="AB287" i="1" s="1"/>
  <c r="AB288" i="1" a="1"/>
  <c r="AB288" i="1" s="1"/>
  <c r="AB289" i="1" a="1"/>
  <c r="AB289" i="1" s="1"/>
  <c r="G111" i="1" s="1"/>
  <c r="AB290" i="1" a="1"/>
  <c r="AB290" i="1" s="1"/>
  <c r="AB291" i="1" a="1"/>
  <c r="AB291" i="1" s="1"/>
  <c r="AB292" i="1" a="1"/>
  <c r="AB292" i="1" s="1"/>
  <c r="G112" i="1" s="1"/>
  <c r="AB293" i="1" a="1"/>
  <c r="AB293" i="1" s="1"/>
  <c r="AB294" i="1" a="1"/>
  <c r="AB294" i="1" s="1"/>
  <c r="AB295" i="1" a="1"/>
  <c r="AB295" i="1" s="1"/>
  <c r="G113" i="1" s="1"/>
  <c r="AB296" i="1" a="1"/>
  <c r="AB296" i="1" s="1"/>
  <c r="AB297" i="1" a="1"/>
  <c r="AB297" i="1" s="1"/>
  <c r="AB298" i="1" a="1"/>
  <c r="AB298" i="1" s="1"/>
  <c r="G114" i="1" s="1"/>
  <c r="AB299" i="1" a="1"/>
  <c r="AB299" i="1" s="1"/>
  <c r="AB300" i="1" a="1"/>
  <c r="AB300" i="1" s="1"/>
  <c r="AB301" i="1" a="1"/>
  <c r="AB301" i="1" s="1"/>
  <c r="G115" i="1" s="1"/>
  <c r="AB302" i="1" a="1"/>
  <c r="AB302" i="1" s="1"/>
  <c r="AB303" i="1" a="1"/>
  <c r="AB303" i="1" s="1"/>
  <c r="AB304" i="1" a="1"/>
  <c r="AB304" i="1" s="1"/>
  <c r="G116" i="1" s="1"/>
  <c r="AB305" i="1" a="1"/>
  <c r="AB305" i="1" s="1"/>
  <c r="AB306" i="1" a="1"/>
  <c r="AB306" i="1" s="1"/>
  <c r="AB307" i="1" a="1"/>
  <c r="AB307" i="1" s="1"/>
  <c r="G117" i="1" s="1"/>
  <c r="AB308" i="1" a="1"/>
  <c r="AB308" i="1" s="1"/>
  <c r="AB309" i="1" a="1"/>
  <c r="AB309" i="1" s="1"/>
  <c r="AB310" i="1" a="1"/>
  <c r="AB310" i="1" s="1"/>
  <c r="G118" i="1" s="1"/>
  <c r="AB311" i="1" a="1"/>
  <c r="AB311" i="1" s="1"/>
  <c r="AB312" i="1" a="1"/>
  <c r="AB312" i="1" s="1"/>
  <c r="AB313" i="1" a="1"/>
  <c r="AB313" i="1" s="1"/>
  <c r="G119" i="1" s="1"/>
  <c r="AB314" i="1" a="1"/>
  <c r="AB314" i="1" s="1"/>
  <c r="AB315" i="1" a="1"/>
  <c r="AB315" i="1" s="1"/>
  <c r="AB316" i="1" a="1"/>
  <c r="AB316" i="1" s="1"/>
  <c r="G120" i="1" s="1"/>
  <c r="AB317" i="1" a="1"/>
  <c r="AB317" i="1" s="1"/>
  <c r="AB318" i="1" a="1"/>
  <c r="AB318" i="1" s="1"/>
  <c r="AB319" i="1" a="1"/>
  <c r="AB319" i="1"/>
  <c r="G121" i="1" s="1"/>
  <c r="AB320" i="1" a="1"/>
  <c r="AB320" i="1" s="1"/>
  <c r="AB321" i="1" a="1"/>
  <c r="AB321" i="1" s="1"/>
  <c r="AB322" i="1" a="1"/>
  <c r="AB322" i="1" s="1"/>
  <c r="G122" i="1" s="1"/>
  <c r="AB323" i="1" a="1"/>
  <c r="AB323" i="1" s="1"/>
  <c r="AB324" i="1" a="1"/>
  <c r="AB324" i="1" s="1"/>
  <c r="AB325" i="1" a="1"/>
  <c r="AB325" i="1" s="1"/>
  <c r="G123" i="1" s="1"/>
  <c r="AB326" i="1" a="1"/>
  <c r="AB326" i="1" s="1"/>
  <c r="AB327" i="1" a="1"/>
  <c r="AB327" i="1" s="1"/>
  <c r="AB328" i="1" a="1"/>
  <c r="AB328" i="1" s="1"/>
  <c r="G124" i="1" s="1"/>
  <c r="AB329" i="1" a="1"/>
  <c r="AB329" i="1" s="1"/>
  <c r="AB330" i="1" a="1"/>
  <c r="AB330" i="1" s="1"/>
  <c r="AB331" i="1" a="1"/>
  <c r="AB331" i="1" s="1"/>
  <c r="G125" i="1" s="1"/>
  <c r="AB332" i="1" a="1"/>
  <c r="AB332" i="1" s="1"/>
  <c r="AB333" i="1" a="1"/>
  <c r="AB333" i="1" s="1"/>
  <c r="AB334" i="1" a="1"/>
  <c r="AB334" i="1" s="1"/>
  <c r="G126" i="1" s="1"/>
  <c r="AB335" i="1" a="1"/>
  <c r="AB335" i="1" s="1"/>
  <c r="AB336" i="1" a="1"/>
  <c r="AB336" i="1" s="1"/>
  <c r="AB337" i="1" a="1"/>
  <c r="AB337" i="1" s="1"/>
  <c r="G127" i="1" s="1"/>
  <c r="AB338" i="1" a="1"/>
  <c r="AB338" i="1" s="1"/>
  <c r="AB339" i="1" a="1"/>
  <c r="AB339" i="1" s="1"/>
  <c r="AB340" i="1" a="1"/>
  <c r="AB340" i="1" s="1"/>
  <c r="G128" i="1" s="1"/>
  <c r="AB341" i="1" a="1"/>
  <c r="AB341" i="1" s="1"/>
  <c r="AB342" i="1" a="1"/>
  <c r="AB342" i="1" s="1"/>
  <c r="AB343" i="1" a="1"/>
  <c r="AB343" i="1" s="1"/>
  <c r="G129" i="1" s="1"/>
  <c r="AB344" i="1" a="1"/>
  <c r="AB344" i="1" s="1"/>
  <c r="AB345" i="1" a="1"/>
  <c r="AB345" i="1" s="1"/>
  <c r="AB346" i="1" a="1"/>
  <c r="AB346" i="1" s="1"/>
  <c r="G130" i="1" s="1"/>
  <c r="AB347" i="1" a="1"/>
  <c r="AB347" i="1" s="1"/>
  <c r="AB348" i="1" a="1"/>
  <c r="AB348" i="1" s="1"/>
  <c r="AB349" i="1" a="1"/>
  <c r="AB349" i="1" s="1"/>
  <c r="G131" i="1" s="1"/>
  <c r="AB350" i="1" a="1"/>
  <c r="AB350" i="1" s="1"/>
  <c r="AB351" i="1" a="1"/>
  <c r="AB351" i="1" s="1"/>
  <c r="AB352" i="1" a="1"/>
  <c r="AB352" i="1" s="1"/>
  <c r="G132" i="1" s="1"/>
  <c r="AB353" i="1" a="1"/>
  <c r="AB353" i="1" s="1"/>
  <c r="AB354" i="1" a="1"/>
  <c r="AB354" i="1" s="1"/>
  <c r="AB355" i="1" a="1"/>
  <c r="AB355" i="1" s="1"/>
  <c r="G133" i="1" s="1"/>
  <c r="AB356" i="1" a="1"/>
  <c r="AB356" i="1" s="1"/>
  <c r="AB357" i="1" a="1"/>
  <c r="AB357" i="1" s="1"/>
  <c r="AB358" i="1" a="1"/>
  <c r="AB358" i="1" s="1"/>
  <c r="G134" i="1" s="1"/>
  <c r="AB359" i="1" a="1"/>
  <c r="AB359" i="1" s="1"/>
  <c r="AB360" i="1" a="1"/>
  <c r="AB360" i="1" s="1"/>
  <c r="AB361" i="1" a="1"/>
  <c r="AB361" i="1" s="1"/>
  <c r="G135" i="1" s="1"/>
  <c r="AB362" i="1" a="1"/>
  <c r="AB362" i="1" s="1"/>
  <c r="AB363" i="1" a="1"/>
  <c r="AB363" i="1" s="1"/>
  <c r="AB364" i="1" a="1"/>
  <c r="AB364" i="1" s="1"/>
  <c r="G136" i="1" s="1"/>
  <c r="AB365" i="1" a="1"/>
  <c r="AB365" i="1" s="1"/>
  <c r="AB366" i="1" a="1"/>
  <c r="AB366" i="1" s="1"/>
  <c r="AB367" i="1" a="1"/>
  <c r="AB367" i="1" s="1"/>
  <c r="G137" i="1" s="1"/>
  <c r="AB368" i="1" a="1"/>
  <c r="AB368" i="1" s="1"/>
  <c r="AB369" i="1" a="1"/>
  <c r="AB369" i="1" s="1"/>
  <c r="AB370" i="1" a="1"/>
  <c r="AB370" i="1" s="1"/>
  <c r="G138" i="1" s="1"/>
  <c r="AB371" i="1" a="1"/>
  <c r="AB371" i="1" s="1"/>
  <c r="AB372" i="1" a="1"/>
  <c r="AB372" i="1" s="1"/>
  <c r="AB373" i="1" a="1"/>
  <c r="AB373" i="1" s="1"/>
  <c r="G139" i="1" s="1"/>
  <c r="AB374" i="1" a="1"/>
  <c r="AB374" i="1" s="1"/>
  <c r="AB375" i="1" a="1"/>
  <c r="AB375" i="1" s="1"/>
  <c r="AB376" i="1" a="1"/>
  <c r="AB376" i="1" s="1"/>
  <c r="G140" i="1" s="1"/>
  <c r="AB377" i="1" a="1"/>
  <c r="AB377" i="1" s="1"/>
  <c r="AB378" i="1" a="1"/>
  <c r="AB378" i="1" s="1"/>
  <c r="AB379" i="1" a="1"/>
  <c r="AB379" i="1" s="1"/>
  <c r="G141" i="1" s="1"/>
  <c r="AB380" i="1" a="1"/>
  <c r="AB380" i="1" s="1"/>
  <c r="AB381" i="1" a="1"/>
  <c r="AB381" i="1" s="1"/>
  <c r="AB37" i="1" a="1"/>
  <c r="AB37" i="1" s="1"/>
  <c r="G27" i="1" s="1"/>
  <c r="D5" i="1" a="1"/>
  <c r="D6" i="1" s="1"/>
  <c r="C5" i="1" a="1"/>
  <c r="C6" i="1" s="1"/>
  <c r="G2" i="1" l="1" a="1"/>
  <c r="G2" i="1" s="1"/>
  <c r="G5" i="1" a="1"/>
  <c r="G5" i="1" s="1"/>
  <c r="D5" i="1"/>
  <c r="F24" i="1" s="1"/>
  <c r="C5" i="1"/>
  <c r="E8" i="1" s="1" a="1"/>
  <c r="E8" i="1" s="1"/>
  <c r="G6" i="1" l="1"/>
  <c r="F140" i="1"/>
  <c r="F136" i="1"/>
  <c r="F132" i="1"/>
  <c r="F128" i="1"/>
  <c r="F124" i="1"/>
  <c r="F120" i="1"/>
  <c r="F116" i="1"/>
  <c r="F112" i="1"/>
  <c r="F108" i="1"/>
  <c r="F104" i="1"/>
  <c r="F100" i="1"/>
  <c r="F96" i="1"/>
  <c r="F92" i="1"/>
  <c r="F88" i="1"/>
  <c r="F84" i="1"/>
  <c r="F80" i="1"/>
  <c r="F76" i="1"/>
  <c r="F72" i="1"/>
  <c r="F68" i="1"/>
  <c r="F64" i="1"/>
  <c r="F60" i="1"/>
  <c r="F56" i="1"/>
  <c r="F52" i="1"/>
  <c r="F48" i="1"/>
  <c r="F44" i="1"/>
  <c r="F40" i="1"/>
  <c r="F36" i="1"/>
  <c r="F32" i="1"/>
  <c r="F28" i="1"/>
  <c r="F139" i="1"/>
  <c r="F135" i="1"/>
  <c r="F131" i="1"/>
  <c r="F127" i="1"/>
  <c r="F123" i="1"/>
  <c r="F119" i="1"/>
  <c r="F115" i="1"/>
  <c r="F111" i="1"/>
  <c r="F107" i="1"/>
  <c r="F103" i="1"/>
  <c r="F99" i="1"/>
  <c r="F95" i="1"/>
  <c r="F91" i="1"/>
  <c r="F87" i="1"/>
  <c r="F83" i="1"/>
  <c r="F79" i="1"/>
  <c r="F75" i="1"/>
  <c r="F71" i="1"/>
  <c r="F67" i="1"/>
  <c r="F63" i="1"/>
  <c r="F59" i="1"/>
  <c r="F55" i="1"/>
  <c r="F51" i="1"/>
  <c r="F47" i="1"/>
  <c r="F43" i="1"/>
  <c r="F39" i="1"/>
  <c r="F35" i="1"/>
  <c r="F31" i="1"/>
  <c r="F27" i="1"/>
  <c r="F137" i="1"/>
  <c r="F133" i="1"/>
  <c r="F129" i="1"/>
  <c r="F125" i="1"/>
  <c r="F121" i="1"/>
  <c r="F117" i="1"/>
  <c r="F113" i="1"/>
  <c r="F109" i="1"/>
  <c r="F105" i="1"/>
  <c r="F101" i="1"/>
  <c r="F97" i="1"/>
  <c r="F93" i="1"/>
  <c r="F89" i="1"/>
  <c r="F85" i="1"/>
  <c r="F81" i="1"/>
  <c r="F77" i="1"/>
  <c r="F73" i="1"/>
  <c r="F69" i="1"/>
  <c r="F65" i="1"/>
  <c r="F61" i="1"/>
  <c r="F57" i="1"/>
  <c r="F53" i="1"/>
  <c r="F49" i="1"/>
  <c r="F45" i="1"/>
  <c r="F41" i="1"/>
  <c r="F37" i="1"/>
  <c r="F138" i="1"/>
  <c r="F134" i="1"/>
  <c r="F130" i="1"/>
  <c r="F126" i="1"/>
  <c r="F122" i="1"/>
  <c r="F118" i="1"/>
  <c r="F114" i="1"/>
  <c r="F110" i="1"/>
  <c r="F106" i="1"/>
  <c r="F102" i="1"/>
  <c r="F98" i="1"/>
  <c r="F94" i="1"/>
  <c r="F90" i="1"/>
  <c r="F86" i="1"/>
  <c r="F82" i="1"/>
  <c r="F78" i="1"/>
  <c r="F74" i="1"/>
  <c r="F70" i="1"/>
  <c r="F66" i="1"/>
  <c r="F62" i="1"/>
  <c r="F58" i="1"/>
  <c r="F54" i="1"/>
  <c r="F50" i="1"/>
  <c r="F46" i="1"/>
  <c r="F42" i="1"/>
  <c r="F38" i="1"/>
  <c r="F34" i="1"/>
  <c r="F30" i="1"/>
  <c r="F26" i="1"/>
  <c r="F33" i="1"/>
  <c r="F29" i="1"/>
  <c r="F25" i="1"/>
  <c r="F2" i="1" l="1" a="1"/>
  <c r="F2" i="1" s="1"/>
  <c r="D1" i="1" a="1"/>
  <c r="D1" i="1" s="1"/>
  <c r="C1" i="1" a="1"/>
  <c r="C1" i="1" s="1"/>
  <c r="L141" i="1"/>
  <c r="L140" i="1"/>
  <c r="L139" i="1"/>
  <c r="L138" i="1"/>
  <c r="L137" i="1"/>
  <c r="L136" i="1"/>
  <c r="L135" i="1"/>
  <c r="L134" i="1"/>
  <c r="L133" i="1"/>
  <c r="L132" i="1"/>
  <c r="L131" i="1"/>
  <c r="L130" i="1"/>
  <c r="L129" i="1"/>
  <c r="L128" i="1"/>
  <c r="L127" i="1"/>
  <c r="L126" i="1"/>
  <c r="L125" i="1"/>
  <c r="L124" i="1"/>
  <c r="L123" i="1"/>
  <c r="L122" i="1"/>
  <c r="L121" i="1"/>
  <c r="L120" i="1"/>
  <c r="L119" i="1"/>
  <c r="L118" i="1"/>
  <c r="L117" i="1"/>
  <c r="L116" i="1"/>
  <c r="L115" i="1"/>
  <c r="L114" i="1"/>
  <c r="L113" i="1"/>
  <c r="L112" i="1"/>
  <c r="L111" i="1"/>
  <c r="L110" i="1"/>
  <c r="L109" i="1"/>
  <c r="L108" i="1"/>
  <c r="L107" i="1"/>
  <c r="L106" i="1"/>
  <c r="L105" i="1"/>
  <c r="L104" i="1"/>
  <c r="L103" i="1"/>
  <c r="L102" i="1"/>
  <c r="L101" i="1"/>
  <c r="L100" i="1"/>
  <c r="L99" i="1"/>
  <c r="L98" i="1"/>
  <c r="L97" i="1"/>
  <c r="L96" i="1"/>
  <c r="L95" i="1"/>
  <c r="L94" i="1"/>
  <c r="L93" i="1"/>
  <c r="L92" i="1"/>
  <c r="L91" i="1"/>
  <c r="L90" i="1"/>
  <c r="L89" i="1"/>
  <c r="L88" i="1"/>
  <c r="L87" i="1"/>
  <c r="L86" i="1"/>
  <c r="L85" i="1"/>
  <c r="L84" i="1"/>
  <c r="L83" i="1"/>
  <c r="L82" i="1"/>
  <c r="L81" i="1"/>
  <c r="L80" i="1"/>
  <c r="L79" i="1"/>
  <c r="L78" i="1"/>
  <c r="L77" i="1"/>
  <c r="L76" i="1"/>
  <c r="L75" i="1"/>
  <c r="L74" i="1"/>
  <c r="L73" i="1"/>
  <c r="L72" i="1"/>
  <c r="L71" i="1"/>
  <c r="L70" i="1"/>
  <c r="L69" i="1"/>
  <c r="L68" i="1"/>
  <c r="L67" i="1"/>
  <c r="L66" i="1"/>
  <c r="L65" i="1"/>
  <c r="L64" i="1"/>
  <c r="L63" i="1"/>
  <c r="L62" i="1"/>
  <c r="L61" i="1"/>
  <c r="L60" i="1"/>
  <c r="L59" i="1"/>
  <c r="L58" i="1"/>
  <c r="L57" i="1"/>
  <c r="L56" i="1"/>
  <c r="L55" i="1"/>
  <c r="L54" i="1"/>
  <c r="L53" i="1"/>
  <c r="L52" i="1"/>
  <c r="L51" i="1"/>
  <c r="L50" i="1"/>
  <c r="L49" i="1"/>
  <c r="L48" i="1"/>
  <c r="L47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2" i="1"/>
  <c r="L31" i="1"/>
  <c r="L30" i="1"/>
  <c r="L29" i="1"/>
  <c r="L28" i="1"/>
  <c r="L27" i="1"/>
  <c r="L26" i="1"/>
  <c r="L25" i="1"/>
  <c r="L24" i="1"/>
  <c r="L2" i="1" l="1" a="1"/>
  <c r="L2" i="1" s="1"/>
  <c r="L5" i="1" a="1"/>
  <c r="L6" i="1" s="1"/>
  <c r="L1" i="1" a="1"/>
  <c r="L1" i="1" s="1"/>
  <c r="D7" i="1"/>
  <c r="H24" i="1"/>
  <c r="H25" i="1"/>
  <c r="I25" i="1"/>
  <c r="J25" i="1"/>
  <c r="K25" i="1"/>
  <c r="H26" i="1"/>
  <c r="I26" i="1"/>
  <c r="J26" i="1"/>
  <c r="K26" i="1"/>
  <c r="H27" i="1"/>
  <c r="I27" i="1"/>
  <c r="J27" i="1"/>
  <c r="K27" i="1"/>
  <c r="H28" i="1"/>
  <c r="I28" i="1"/>
  <c r="J28" i="1"/>
  <c r="K28" i="1"/>
  <c r="H29" i="1"/>
  <c r="I29" i="1"/>
  <c r="J29" i="1"/>
  <c r="K29" i="1"/>
  <c r="H30" i="1"/>
  <c r="I30" i="1"/>
  <c r="J30" i="1"/>
  <c r="K30" i="1"/>
  <c r="H31" i="1"/>
  <c r="I31" i="1"/>
  <c r="J31" i="1"/>
  <c r="K31" i="1"/>
  <c r="H32" i="1"/>
  <c r="I32" i="1"/>
  <c r="J32" i="1"/>
  <c r="K32" i="1"/>
  <c r="H33" i="1"/>
  <c r="I33" i="1"/>
  <c r="J33" i="1"/>
  <c r="K33" i="1"/>
  <c r="H34" i="1"/>
  <c r="I34" i="1"/>
  <c r="J34" i="1"/>
  <c r="K34" i="1"/>
  <c r="H35" i="1"/>
  <c r="I35" i="1"/>
  <c r="J35" i="1"/>
  <c r="K35" i="1"/>
  <c r="H36" i="1"/>
  <c r="I36" i="1"/>
  <c r="J36" i="1"/>
  <c r="K36" i="1"/>
  <c r="H37" i="1"/>
  <c r="I37" i="1"/>
  <c r="J37" i="1"/>
  <c r="K37" i="1"/>
  <c r="H38" i="1"/>
  <c r="I38" i="1"/>
  <c r="J38" i="1"/>
  <c r="K38" i="1"/>
  <c r="H39" i="1"/>
  <c r="I39" i="1"/>
  <c r="J39" i="1"/>
  <c r="K39" i="1"/>
  <c r="H40" i="1"/>
  <c r="I40" i="1"/>
  <c r="J40" i="1"/>
  <c r="K40" i="1"/>
  <c r="H41" i="1"/>
  <c r="I41" i="1"/>
  <c r="J41" i="1"/>
  <c r="K41" i="1"/>
  <c r="H42" i="1"/>
  <c r="I42" i="1"/>
  <c r="J42" i="1"/>
  <c r="K42" i="1"/>
  <c r="H43" i="1"/>
  <c r="I43" i="1"/>
  <c r="J43" i="1"/>
  <c r="K43" i="1"/>
  <c r="H44" i="1"/>
  <c r="I44" i="1"/>
  <c r="J44" i="1"/>
  <c r="K44" i="1"/>
  <c r="H45" i="1"/>
  <c r="I45" i="1"/>
  <c r="J45" i="1"/>
  <c r="K45" i="1"/>
  <c r="H46" i="1"/>
  <c r="I46" i="1"/>
  <c r="J46" i="1"/>
  <c r="K46" i="1"/>
  <c r="H47" i="1"/>
  <c r="I47" i="1"/>
  <c r="J47" i="1"/>
  <c r="K47" i="1"/>
  <c r="H48" i="1"/>
  <c r="I48" i="1"/>
  <c r="J48" i="1"/>
  <c r="K48" i="1"/>
  <c r="H49" i="1"/>
  <c r="I49" i="1"/>
  <c r="J49" i="1"/>
  <c r="K49" i="1"/>
  <c r="H50" i="1"/>
  <c r="I50" i="1"/>
  <c r="J50" i="1"/>
  <c r="K50" i="1"/>
  <c r="H51" i="1"/>
  <c r="I51" i="1"/>
  <c r="J51" i="1"/>
  <c r="K51" i="1"/>
  <c r="H52" i="1"/>
  <c r="I52" i="1"/>
  <c r="J52" i="1"/>
  <c r="K52" i="1"/>
  <c r="H53" i="1"/>
  <c r="I53" i="1"/>
  <c r="J53" i="1"/>
  <c r="K53" i="1"/>
  <c r="H54" i="1"/>
  <c r="I54" i="1"/>
  <c r="J54" i="1"/>
  <c r="K54" i="1"/>
  <c r="H55" i="1"/>
  <c r="I55" i="1"/>
  <c r="J55" i="1"/>
  <c r="K55" i="1"/>
  <c r="H56" i="1"/>
  <c r="I56" i="1"/>
  <c r="J56" i="1"/>
  <c r="K56" i="1"/>
  <c r="H57" i="1"/>
  <c r="I57" i="1"/>
  <c r="J57" i="1"/>
  <c r="K57" i="1"/>
  <c r="H58" i="1"/>
  <c r="I58" i="1"/>
  <c r="J58" i="1"/>
  <c r="K58" i="1"/>
  <c r="H59" i="1"/>
  <c r="I59" i="1"/>
  <c r="J59" i="1"/>
  <c r="K59" i="1"/>
  <c r="H60" i="1"/>
  <c r="I60" i="1"/>
  <c r="J60" i="1"/>
  <c r="K60" i="1"/>
  <c r="H61" i="1"/>
  <c r="I61" i="1"/>
  <c r="J61" i="1"/>
  <c r="K61" i="1"/>
  <c r="H62" i="1"/>
  <c r="I62" i="1"/>
  <c r="J62" i="1"/>
  <c r="K62" i="1"/>
  <c r="H63" i="1"/>
  <c r="I63" i="1"/>
  <c r="J63" i="1"/>
  <c r="K63" i="1"/>
  <c r="H64" i="1"/>
  <c r="I64" i="1"/>
  <c r="J64" i="1"/>
  <c r="K64" i="1"/>
  <c r="H65" i="1"/>
  <c r="I65" i="1"/>
  <c r="J65" i="1"/>
  <c r="K65" i="1"/>
  <c r="H66" i="1"/>
  <c r="I66" i="1"/>
  <c r="J66" i="1"/>
  <c r="K66" i="1"/>
  <c r="H67" i="1"/>
  <c r="I67" i="1"/>
  <c r="J67" i="1"/>
  <c r="K67" i="1"/>
  <c r="H68" i="1"/>
  <c r="I68" i="1"/>
  <c r="J68" i="1"/>
  <c r="K68" i="1"/>
  <c r="H69" i="1"/>
  <c r="I69" i="1"/>
  <c r="J69" i="1"/>
  <c r="K69" i="1"/>
  <c r="H70" i="1"/>
  <c r="I70" i="1"/>
  <c r="J70" i="1"/>
  <c r="K70" i="1"/>
  <c r="H71" i="1"/>
  <c r="I71" i="1"/>
  <c r="J71" i="1"/>
  <c r="K71" i="1"/>
  <c r="H72" i="1"/>
  <c r="I72" i="1"/>
  <c r="J72" i="1"/>
  <c r="K72" i="1"/>
  <c r="H73" i="1"/>
  <c r="I73" i="1"/>
  <c r="J73" i="1"/>
  <c r="K73" i="1"/>
  <c r="H74" i="1"/>
  <c r="I74" i="1"/>
  <c r="J74" i="1"/>
  <c r="K74" i="1"/>
  <c r="H75" i="1"/>
  <c r="I75" i="1"/>
  <c r="J75" i="1"/>
  <c r="K75" i="1"/>
  <c r="H76" i="1"/>
  <c r="I76" i="1"/>
  <c r="J76" i="1"/>
  <c r="K76" i="1"/>
  <c r="H77" i="1"/>
  <c r="I77" i="1"/>
  <c r="J77" i="1"/>
  <c r="K77" i="1"/>
  <c r="H78" i="1"/>
  <c r="I78" i="1"/>
  <c r="J78" i="1"/>
  <c r="K78" i="1"/>
  <c r="H79" i="1"/>
  <c r="I79" i="1"/>
  <c r="J79" i="1"/>
  <c r="K79" i="1"/>
  <c r="H80" i="1"/>
  <c r="I80" i="1"/>
  <c r="J80" i="1"/>
  <c r="K80" i="1"/>
  <c r="H81" i="1"/>
  <c r="I81" i="1"/>
  <c r="J81" i="1"/>
  <c r="K81" i="1"/>
  <c r="H82" i="1"/>
  <c r="I82" i="1"/>
  <c r="J82" i="1"/>
  <c r="K82" i="1"/>
  <c r="H83" i="1"/>
  <c r="I83" i="1"/>
  <c r="J83" i="1"/>
  <c r="K83" i="1"/>
  <c r="H84" i="1"/>
  <c r="I84" i="1"/>
  <c r="J84" i="1"/>
  <c r="K84" i="1"/>
  <c r="H85" i="1"/>
  <c r="I85" i="1"/>
  <c r="J85" i="1"/>
  <c r="K85" i="1"/>
  <c r="H86" i="1"/>
  <c r="I86" i="1"/>
  <c r="J86" i="1"/>
  <c r="K86" i="1"/>
  <c r="H87" i="1"/>
  <c r="I87" i="1"/>
  <c r="J87" i="1"/>
  <c r="K87" i="1"/>
  <c r="H88" i="1"/>
  <c r="I88" i="1"/>
  <c r="J88" i="1"/>
  <c r="K88" i="1"/>
  <c r="H89" i="1"/>
  <c r="I89" i="1"/>
  <c r="J89" i="1"/>
  <c r="K89" i="1"/>
  <c r="H90" i="1"/>
  <c r="I90" i="1"/>
  <c r="J90" i="1"/>
  <c r="K90" i="1"/>
  <c r="H91" i="1"/>
  <c r="I91" i="1"/>
  <c r="J91" i="1"/>
  <c r="K91" i="1"/>
  <c r="H92" i="1"/>
  <c r="I92" i="1"/>
  <c r="J92" i="1"/>
  <c r="K92" i="1"/>
  <c r="H93" i="1"/>
  <c r="I93" i="1"/>
  <c r="J93" i="1"/>
  <c r="K93" i="1"/>
  <c r="H94" i="1"/>
  <c r="I94" i="1"/>
  <c r="J94" i="1"/>
  <c r="K94" i="1"/>
  <c r="H95" i="1"/>
  <c r="I95" i="1"/>
  <c r="J95" i="1"/>
  <c r="K95" i="1"/>
  <c r="H96" i="1"/>
  <c r="I96" i="1"/>
  <c r="J96" i="1"/>
  <c r="K96" i="1"/>
  <c r="H97" i="1"/>
  <c r="I97" i="1"/>
  <c r="J97" i="1"/>
  <c r="K97" i="1"/>
  <c r="H98" i="1"/>
  <c r="I98" i="1"/>
  <c r="J98" i="1"/>
  <c r="K98" i="1"/>
  <c r="H99" i="1"/>
  <c r="I99" i="1"/>
  <c r="J99" i="1"/>
  <c r="K99" i="1"/>
  <c r="H100" i="1"/>
  <c r="I100" i="1"/>
  <c r="J100" i="1"/>
  <c r="K100" i="1"/>
  <c r="H101" i="1"/>
  <c r="I101" i="1"/>
  <c r="J101" i="1"/>
  <c r="K101" i="1"/>
  <c r="H102" i="1"/>
  <c r="I102" i="1"/>
  <c r="J102" i="1"/>
  <c r="K102" i="1"/>
  <c r="H103" i="1"/>
  <c r="I103" i="1"/>
  <c r="J103" i="1"/>
  <c r="K103" i="1"/>
  <c r="H104" i="1"/>
  <c r="I104" i="1"/>
  <c r="J104" i="1"/>
  <c r="K104" i="1"/>
  <c r="H105" i="1"/>
  <c r="I105" i="1"/>
  <c r="J105" i="1"/>
  <c r="K105" i="1"/>
  <c r="H106" i="1"/>
  <c r="I106" i="1"/>
  <c r="J106" i="1"/>
  <c r="K106" i="1"/>
  <c r="H107" i="1"/>
  <c r="I107" i="1"/>
  <c r="J107" i="1"/>
  <c r="K107" i="1"/>
  <c r="H108" i="1"/>
  <c r="I108" i="1"/>
  <c r="J108" i="1"/>
  <c r="K108" i="1"/>
  <c r="H109" i="1"/>
  <c r="I109" i="1"/>
  <c r="J109" i="1"/>
  <c r="K109" i="1"/>
  <c r="H110" i="1"/>
  <c r="I110" i="1"/>
  <c r="J110" i="1"/>
  <c r="K110" i="1"/>
  <c r="H111" i="1"/>
  <c r="I111" i="1"/>
  <c r="J111" i="1"/>
  <c r="K111" i="1"/>
  <c r="H112" i="1"/>
  <c r="I112" i="1"/>
  <c r="J112" i="1"/>
  <c r="K112" i="1"/>
  <c r="H113" i="1"/>
  <c r="I113" i="1"/>
  <c r="J113" i="1"/>
  <c r="K113" i="1"/>
  <c r="H114" i="1"/>
  <c r="I114" i="1"/>
  <c r="J114" i="1"/>
  <c r="K114" i="1"/>
  <c r="H115" i="1"/>
  <c r="I115" i="1"/>
  <c r="J115" i="1"/>
  <c r="K115" i="1"/>
  <c r="H116" i="1"/>
  <c r="I116" i="1"/>
  <c r="J116" i="1"/>
  <c r="K116" i="1"/>
  <c r="H117" i="1"/>
  <c r="I117" i="1"/>
  <c r="J117" i="1"/>
  <c r="K117" i="1"/>
  <c r="H118" i="1"/>
  <c r="I118" i="1"/>
  <c r="J118" i="1"/>
  <c r="K118" i="1"/>
  <c r="H119" i="1"/>
  <c r="I119" i="1"/>
  <c r="J119" i="1"/>
  <c r="K119" i="1"/>
  <c r="H120" i="1"/>
  <c r="I120" i="1"/>
  <c r="J120" i="1"/>
  <c r="K120" i="1"/>
  <c r="H121" i="1"/>
  <c r="I121" i="1"/>
  <c r="J121" i="1"/>
  <c r="K121" i="1"/>
  <c r="H122" i="1"/>
  <c r="I122" i="1"/>
  <c r="J122" i="1"/>
  <c r="K122" i="1"/>
  <c r="H123" i="1"/>
  <c r="I123" i="1"/>
  <c r="J123" i="1"/>
  <c r="K123" i="1"/>
  <c r="H124" i="1"/>
  <c r="I124" i="1"/>
  <c r="J124" i="1"/>
  <c r="K124" i="1"/>
  <c r="H125" i="1"/>
  <c r="I125" i="1"/>
  <c r="J125" i="1"/>
  <c r="K125" i="1"/>
  <c r="H126" i="1"/>
  <c r="I126" i="1"/>
  <c r="J126" i="1"/>
  <c r="K126" i="1"/>
  <c r="H127" i="1"/>
  <c r="I127" i="1"/>
  <c r="J127" i="1"/>
  <c r="K127" i="1"/>
  <c r="H128" i="1"/>
  <c r="I128" i="1"/>
  <c r="J128" i="1"/>
  <c r="K128" i="1"/>
  <c r="H129" i="1"/>
  <c r="I129" i="1"/>
  <c r="J129" i="1"/>
  <c r="K129" i="1"/>
  <c r="H130" i="1"/>
  <c r="I130" i="1"/>
  <c r="J130" i="1"/>
  <c r="K130" i="1"/>
  <c r="H131" i="1"/>
  <c r="I131" i="1"/>
  <c r="J131" i="1"/>
  <c r="K131" i="1"/>
  <c r="H132" i="1"/>
  <c r="I132" i="1"/>
  <c r="J132" i="1"/>
  <c r="K132" i="1"/>
  <c r="H133" i="1"/>
  <c r="I133" i="1"/>
  <c r="J133" i="1"/>
  <c r="K133" i="1"/>
  <c r="H134" i="1"/>
  <c r="I134" i="1"/>
  <c r="J134" i="1"/>
  <c r="K134" i="1"/>
  <c r="H135" i="1"/>
  <c r="I135" i="1"/>
  <c r="J135" i="1"/>
  <c r="K135" i="1"/>
  <c r="H136" i="1"/>
  <c r="I136" i="1"/>
  <c r="J136" i="1"/>
  <c r="K136" i="1"/>
  <c r="H137" i="1"/>
  <c r="I137" i="1"/>
  <c r="J137" i="1"/>
  <c r="K137" i="1"/>
  <c r="H138" i="1"/>
  <c r="I138" i="1"/>
  <c r="J138" i="1"/>
  <c r="K138" i="1"/>
  <c r="H139" i="1"/>
  <c r="I139" i="1"/>
  <c r="J139" i="1"/>
  <c r="K139" i="1"/>
  <c r="H140" i="1"/>
  <c r="I140" i="1"/>
  <c r="J140" i="1"/>
  <c r="K140" i="1"/>
  <c r="H141" i="1"/>
  <c r="I141" i="1"/>
  <c r="J141" i="1"/>
  <c r="K141" i="1"/>
  <c r="I24" i="1"/>
  <c r="J24" i="1"/>
  <c r="J2" i="1" s="1" a="1"/>
  <c r="K24" i="1"/>
  <c r="Z381" i="1" a="1"/>
  <c r="Z381" i="1" s="1"/>
  <c r="Z380" i="1" a="1"/>
  <c r="Z380" i="1" s="1"/>
  <c r="Z379" i="1" a="1"/>
  <c r="Z379" i="1" s="1"/>
  <c r="Z378" i="1" a="1"/>
  <c r="Z378" i="1" s="1"/>
  <c r="Z377" i="1" a="1"/>
  <c r="Z377" i="1" s="1"/>
  <c r="Z376" i="1" a="1"/>
  <c r="Z376" i="1" s="1"/>
  <c r="Z375" i="1" a="1"/>
  <c r="Z375" i="1" s="1"/>
  <c r="Z374" i="1" a="1"/>
  <c r="Z374" i="1" s="1"/>
  <c r="Z373" i="1" a="1"/>
  <c r="Z373" i="1" s="1"/>
  <c r="Z372" i="1" a="1"/>
  <c r="Z372" i="1" s="1"/>
  <c r="Z371" i="1" a="1"/>
  <c r="Z371" i="1" s="1"/>
  <c r="Z370" i="1" a="1"/>
  <c r="Z370" i="1" s="1"/>
  <c r="Z369" i="1" a="1"/>
  <c r="Z369" i="1" s="1"/>
  <c r="Z368" i="1" a="1"/>
  <c r="Z368" i="1" s="1"/>
  <c r="Z367" i="1" a="1"/>
  <c r="Z367" i="1" s="1"/>
  <c r="Z366" i="1" a="1"/>
  <c r="Z366" i="1" s="1"/>
  <c r="Z365" i="1" a="1"/>
  <c r="Z365" i="1" s="1"/>
  <c r="Z364" i="1" a="1"/>
  <c r="Z364" i="1" s="1"/>
  <c r="Z363" i="1" a="1"/>
  <c r="Z363" i="1" s="1"/>
  <c r="Z362" i="1" a="1"/>
  <c r="Z362" i="1" s="1"/>
  <c r="Z361" i="1" a="1"/>
  <c r="Z361" i="1" s="1"/>
  <c r="Z360" i="1" a="1"/>
  <c r="Z360" i="1" s="1"/>
  <c r="Z359" i="1" a="1"/>
  <c r="Z359" i="1" s="1"/>
  <c r="Z358" i="1" a="1"/>
  <c r="Z358" i="1" s="1"/>
  <c r="Z357" i="1" a="1"/>
  <c r="Z357" i="1" s="1"/>
  <c r="Z356" i="1" a="1"/>
  <c r="Z356" i="1" s="1"/>
  <c r="Z355" i="1" a="1"/>
  <c r="Z355" i="1" s="1"/>
  <c r="Z354" i="1" a="1"/>
  <c r="Z354" i="1" s="1"/>
  <c r="Z353" i="1" a="1"/>
  <c r="Z353" i="1" s="1"/>
  <c r="Z352" i="1" a="1"/>
  <c r="Z352" i="1" s="1"/>
  <c r="Z351" i="1" a="1"/>
  <c r="Z351" i="1" s="1"/>
  <c r="Z350" i="1" a="1"/>
  <c r="Z350" i="1" s="1"/>
  <c r="Z349" i="1" a="1"/>
  <c r="Z349" i="1" s="1"/>
  <c r="Z348" i="1" a="1"/>
  <c r="Z348" i="1" s="1"/>
  <c r="Z347" i="1" a="1"/>
  <c r="Z347" i="1" s="1"/>
  <c r="Z346" i="1" a="1"/>
  <c r="Z346" i="1" s="1"/>
  <c r="Z345" i="1" a="1"/>
  <c r="Z345" i="1" s="1"/>
  <c r="Z344" i="1" a="1"/>
  <c r="Z344" i="1" s="1"/>
  <c r="Z343" i="1" a="1"/>
  <c r="Z343" i="1" s="1"/>
  <c r="Z342" i="1" a="1"/>
  <c r="Z342" i="1" s="1"/>
  <c r="Z341" i="1" a="1"/>
  <c r="Z341" i="1" s="1"/>
  <c r="Z340" i="1" a="1"/>
  <c r="Z340" i="1" s="1"/>
  <c r="Z339" i="1" a="1"/>
  <c r="Z339" i="1" s="1"/>
  <c r="Z338" i="1" a="1"/>
  <c r="Z338" i="1" s="1"/>
  <c r="Z337" i="1" a="1"/>
  <c r="Z337" i="1" s="1"/>
  <c r="Z336" i="1" a="1"/>
  <c r="Z336" i="1" s="1"/>
  <c r="Z335" i="1" a="1"/>
  <c r="Z335" i="1" s="1"/>
  <c r="Z334" i="1" a="1"/>
  <c r="Z334" i="1" s="1"/>
  <c r="Z333" i="1" a="1"/>
  <c r="Z333" i="1" s="1"/>
  <c r="Z332" i="1" a="1"/>
  <c r="Z332" i="1" s="1"/>
  <c r="Z331" i="1" a="1"/>
  <c r="Z331" i="1" s="1"/>
  <c r="Z330" i="1" a="1"/>
  <c r="Z330" i="1" s="1"/>
  <c r="Z329" i="1" a="1"/>
  <c r="Z329" i="1" s="1"/>
  <c r="Z328" i="1" a="1"/>
  <c r="Z328" i="1" s="1"/>
  <c r="Z327" i="1" a="1"/>
  <c r="Z327" i="1" s="1"/>
  <c r="Z326" i="1" a="1"/>
  <c r="Z326" i="1" s="1"/>
  <c r="Z325" i="1" a="1"/>
  <c r="Z325" i="1" s="1"/>
  <c r="Z324" i="1" a="1"/>
  <c r="Z324" i="1" s="1"/>
  <c r="Z323" i="1" a="1"/>
  <c r="Z323" i="1" s="1"/>
  <c r="Z322" i="1" a="1"/>
  <c r="Z322" i="1" s="1"/>
  <c r="Z321" i="1" a="1"/>
  <c r="Z321" i="1" s="1"/>
  <c r="Z320" i="1" a="1"/>
  <c r="Z320" i="1" s="1"/>
  <c r="Z319" i="1" a="1"/>
  <c r="Z319" i="1" s="1"/>
  <c r="Z318" i="1" a="1"/>
  <c r="Z318" i="1" s="1"/>
  <c r="Z317" i="1" a="1"/>
  <c r="Z317" i="1" s="1"/>
  <c r="Z316" i="1" a="1"/>
  <c r="Z316" i="1" s="1"/>
  <c r="Z315" i="1" a="1"/>
  <c r="Z315" i="1" s="1"/>
  <c r="Z314" i="1" a="1"/>
  <c r="Z314" i="1" s="1"/>
  <c r="Z313" i="1" a="1"/>
  <c r="Z313" i="1" s="1"/>
  <c r="Z312" i="1" a="1"/>
  <c r="Z312" i="1" s="1"/>
  <c r="Z311" i="1" a="1"/>
  <c r="Z311" i="1" s="1"/>
  <c r="Z310" i="1" a="1"/>
  <c r="Z310" i="1" s="1"/>
  <c r="Z309" i="1" a="1"/>
  <c r="Z309" i="1" s="1"/>
  <c r="Z308" i="1" a="1"/>
  <c r="Z308" i="1" s="1"/>
  <c r="Z307" i="1" a="1"/>
  <c r="Z307" i="1" s="1"/>
  <c r="Z306" i="1" a="1"/>
  <c r="Z306" i="1" s="1"/>
  <c r="Z305" i="1" a="1"/>
  <c r="Z305" i="1" s="1"/>
  <c r="Z304" i="1" a="1"/>
  <c r="Z304" i="1" s="1"/>
  <c r="Z303" i="1" a="1"/>
  <c r="Z303" i="1" s="1"/>
  <c r="Z302" i="1" a="1"/>
  <c r="Z302" i="1" s="1"/>
  <c r="Z301" i="1" a="1"/>
  <c r="Z301" i="1" s="1"/>
  <c r="Z300" i="1" a="1"/>
  <c r="Z300" i="1" s="1"/>
  <c r="Z299" i="1" a="1"/>
  <c r="Z299" i="1" s="1"/>
  <c r="Z298" i="1" a="1"/>
  <c r="Z298" i="1" s="1"/>
  <c r="Z297" i="1" a="1"/>
  <c r="Z297" i="1" s="1"/>
  <c r="Z296" i="1" a="1"/>
  <c r="Z296" i="1" s="1"/>
  <c r="Z295" i="1" a="1"/>
  <c r="Z295" i="1" s="1"/>
  <c r="Z294" i="1" a="1"/>
  <c r="Z294" i="1" s="1"/>
  <c r="Z293" i="1" a="1"/>
  <c r="Z293" i="1" s="1"/>
  <c r="Z292" i="1" a="1"/>
  <c r="Z292" i="1" s="1"/>
  <c r="Z291" i="1" a="1"/>
  <c r="Z291" i="1" s="1"/>
  <c r="Z290" i="1" a="1"/>
  <c r="Z290" i="1" s="1"/>
  <c r="Z289" i="1" a="1"/>
  <c r="Z289" i="1" s="1"/>
  <c r="Z288" i="1" a="1"/>
  <c r="Z288" i="1" s="1"/>
  <c r="Z287" i="1" a="1"/>
  <c r="Z287" i="1" s="1"/>
  <c r="Z286" i="1" a="1"/>
  <c r="Z286" i="1" s="1"/>
  <c r="Z285" i="1" a="1"/>
  <c r="Z285" i="1" s="1"/>
  <c r="Z284" i="1" a="1"/>
  <c r="Z284" i="1" s="1"/>
  <c r="Z283" i="1" a="1"/>
  <c r="Z283" i="1" s="1"/>
  <c r="Z282" i="1" a="1"/>
  <c r="Z282" i="1" s="1"/>
  <c r="Z281" i="1" a="1"/>
  <c r="Z281" i="1" s="1"/>
  <c r="Z280" i="1" a="1"/>
  <c r="Z280" i="1" s="1"/>
  <c r="Z279" i="1" a="1"/>
  <c r="Z279" i="1" s="1"/>
  <c r="Z278" i="1" a="1"/>
  <c r="Z278" i="1" s="1"/>
  <c r="Z277" i="1" a="1"/>
  <c r="Z277" i="1" s="1"/>
  <c r="Z276" i="1" a="1"/>
  <c r="Z276" i="1" s="1"/>
  <c r="Z275" i="1" a="1"/>
  <c r="Z275" i="1" s="1"/>
  <c r="Z274" i="1" a="1"/>
  <c r="Z274" i="1" s="1"/>
  <c r="Z273" i="1" a="1"/>
  <c r="Z273" i="1" s="1"/>
  <c r="Z272" i="1" a="1"/>
  <c r="Z272" i="1" s="1"/>
  <c r="Z271" i="1" a="1"/>
  <c r="Z271" i="1" s="1"/>
  <c r="Z270" i="1" a="1"/>
  <c r="Z270" i="1" s="1"/>
  <c r="Z269" i="1" a="1"/>
  <c r="Z269" i="1" s="1"/>
  <c r="Z268" i="1" a="1"/>
  <c r="Z268" i="1" s="1"/>
  <c r="Z267" i="1" a="1"/>
  <c r="Z267" i="1" s="1"/>
  <c r="Z266" i="1" a="1"/>
  <c r="Z266" i="1" s="1"/>
  <c r="Z265" i="1" a="1"/>
  <c r="Z265" i="1" s="1"/>
  <c r="Z264" i="1" a="1"/>
  <c r="Z264" i="1" s="1"/>
  <c r="Z263" i="1" a="1"/>
  <c r="Z263" i="1" s="1"/>
  <c r="Z262" i="1" a="1"/>
  <c r="Z262" i="1" s="1"/>
  <c r="Z261" i="1" a="1"/>
  <c r="Z261" i="1" s="1"/>
  <c r="Z260" i="1" a="1"/>
  <c r="Z260" i="1" s="1"/>
  <c r="Z259" i="1" a="1"/>
  <c r="Z259" i="1" s="1"/>
  <c r="Z258" i="1" a="1"/>
  <c r="Z258" i="1" s="1"/>
  <c r="Z257" i="1" a="1"/>
  <c r="Z257" i="1" s="1"/>
  <c r="Z256" i="1" a="1"/>
  <c r="Z256" i="1" s="1"/>
  <c r="Z255" i="1" a="1"/>
  <c r="Z255" i="1" s="1"/>
  <c r="Z254" i="1" a="1"/>
  <c r="Z254" i="1" s="1"/>
  <c r="Z253" i="1" a="1"/>
  <c r="Z253" i="1" s="1"/>
  <c r="Z252" i="1" a="1"/>
  <c r="Z252" i="1" s="1"/>
  <c r="Z251" i="1" a="1"/>
  <c r="Z251" i="1" s="1"/>
  <c r="Z250" i="1" a="1"/>
  <c r="Z250" i="1" s="1"/>
  <c r="Z249" i="1" a="1"/>
  <c r="Z249" i="1" s="1"/>
  <c r="Z248" i="1" a="1"/>
  <c r="Z248" i="1" s="1"/>
  <c r="Z247" i="1" a="1"/>
  <c r="Z247" i="1" s="1"/>
  <c r="Z246" i="1" a="1"/>
  <c r="Z246" i="1" s="1"/>
  <c r="Z245" i="1" a="1"/>
  <c r="Z245" i="1" s="1"/>
  <c r="Z244" i="1" a="1"/>
  <c r="Z244" i="1" s="1"/>
  <c r="Z243" i="1" a="1"/>
  <c r="Z243" i="1" s="1"/>
  <c r="Z242" i="1" a="1"/>
  <c r="Z242" i="1" s="1"/>
  <c r="Z241" i="1" a="1"/>
  <c r="Z241" i="1" s="1"/>
  <c r="Z240" i="1" a="1"/>
  <c r="Z240" i="1" s="1"/>
  <c r="Z239" i="1" a="1"/>
  <c r="Z239" i="1" s="1"/>
  <c r="Z238" i="1" a="1"/>
  <c r="Z238" i="1" s="1"/>
  <c r="Z237" i="1" a="1"/>
  <c r="Z237" i="1" s="1"/>
  <c r="Z236" i="1" a="1"/>
  <c r="Z236" i="1" s="1"/>
  <c r="Z235" i="1" a="1"/>
  <c r="Z235" i="1" s="1"/>
  <c r="Z234" i="1" a="1"/>
  <c r="Z234" i="1" s="1"/>
  <c r="Z233" i="1" a="1"/>
  <c r="Z233" i="1" s="1"/>
  <c r="Z232" i="1" a="1"/>
  <c r="Z232" i="1" s="1"/>
  <c r="Z231" i="1" a="1"/>
  <c r="Z231" i="1" s="1"/>
  <c r="Z230" i="1" a="1"/>
  <c r="Z230" i="1" s="1"/>
  <c r="Z229" i="1" a="1"/>
  <c r="Z229" i="1" s="1"/>
  <c r="Z228" i="1" a="1"/>
  <c r="Z228" i="1" s="1"/>
  <c r="Z227" i="1" a="1"/>
  <c r="Z227" i="1" s="1"/>
  <c r="Z226" i="1" a="1"/>
  <c r="Z226" i="1" s="1"/>
  <c r="Z225" i="1" a="1"/>
  <c r="Z225" i="1" s="1"/>
  <c r="Z224" i="1" a="1"/>
  <c r="Z224" i="1" s="1"/>
  <c r="Z223" i="1" a="1"/>
  <c r="Z223" i="1" s="1"/>
  <c r="Z222" i="1" a="1"/>
  <c r="Z222" i="1" s="1"/>
  <c r="Z221" i="1" a="1"/>
  <c r="Z221" i="1" s="1"/>
  <c r="Z220" i="1" a="1"/>
  <c r="Z220" i="1" s="1"/>
  <c r="Z219" i="1" a="1"/>
  <c r="Z219" i="1" s="1"/>
  <c r="Z218" i="1" a="1"/>
  <c r="Z218" i="1" s="1"/>
  <c r="Z217" i="1" a="1"/>
  <c r="Z217" i="1" s="1"/>
  <c r="Z216" i="1" a="1"/>
  <c r="Z216" i="1" s="1"/>
  <c r="Z215" i="1" a="1"/>
  <c r="Z215" i="1" s="1"/>
  <c r="Z214" i="1" a="1"/>
  <c r="Z214" i="1" s="1"/>
  <c r="Z213" i="1" a="1"/>
  <c r="Z213" i="1" s="1"/>
  <c r="Z212" i="1" a="1"/>
  <c r="Z212" i="1" s="1"/>
  <c r="Z211" i="1" a="1"/>
  <c r="Z211" i="1" s="1"/>
  <c r="Z210" i="1" a="1"/>
  <c r="Z210" i="1" s="1"/>
  <c r="Z209" i="1" a="1"/>
  <c r="Z209" i="1" s="1"/>
  <c r="Z208" i="1" a="1"/>
  <c r="Z208" i="1" s="1"/>
  <c r="Z207" i="1" a="1"/>
  <c r="Z207" i="1" s="1"/>
  <c r="Z206" i="1" a="1"/>
  <c r="Z206" i="1" s="1"/>
  <c r="Z205" i="1" a="1"/>
  <c r="Z205" i="1" s="1"/>
  <c r="Z204" i="1" a="1"/>
  <c r="Z204" i="1" s="1"/>
  <c r="Z203" i="1" a="1"/>
  <c r="Z203" i="1" s="1"/>
  <c r="Z202" i="1" a="1"/>
  <c r="Z202" i="1" s="1"/>
  <c r="Z201" i="1" a="1"/>
  <c r="Z201" i="1" s="1"/>
  <c r="Z200" i="1" a="1"/>
  <c r="Z200" i="1" s="1"/>
  <c r="Z199" i="1" a="1"/>
  <c r="Z199" i="1" s="1"/>
  <c r="Z198" i="1" a="1"/>
  <c r="Z198" i="1" s="1"/>
  <c r="Z197" i="1" a="1"/>
  <c r="Z197" i="1" s="1"/>
  <c r="Z196" i="1" a="1"/>
  <c r="Z196" i="1" s="1"/>
  <c r="Z195" i="1" a="1"/>
  <c r="Z195" i="1" s="1"/>
  <c r="Z194" i="1" a="1"/>
  <c r="Z194" i="1" s="1"/>
  <c r="Z193" i="1" a="1"/>
  <c r="Z193" i="1" s="1"/>
  <c r="Z192" i="1" a="1"/>
  <c r="Z192" i="1" s="1"/>
  <c r="Z191" i="1" a="1"/>
  <c r="Z191" i="1" s="1"/>
  <c r="Z190" i="1" a="1"/>
  <c r="Z190" i="1" s="1"/>
  <c r="Z189" i="1" a="1"/>
  <c r="Z189" i="1" s="1"/>
  <c r="Z188" i="1" a="1"/>
  <c r="Z188" i="1" s="1"/>
  <c r="Z187" i="1" a="1"/>
  <c r="Z187" i="1" s="1"/>
  <c r="Z186" i="1" a="1"/>
  <c r="Z186" i="1" s="1"/>
  <c r="Z185" i="1" a="1"/>
  <c r="Z185" i="1" s="1"/>
  <c r="Z184" i="1" a="1"/>
  <c r="Z184" i="1" s="1"/>
  <c r="Z183" i="1" a="1"/>
  <c r="Z183" i="1" s="1"/>
  <c r="Z182" i="1" a="1"/>
  <c r="Z182" i="1" s="1"/>
  <c r="Z181" i="1" a="1"/>
  <c r="Z181" i="1" s="1"/>
  <c r="Z180" i="1" a="1"/>
  <c r="Z180" i="1" s="1"/>
  <c r="Z179" i="1" a="1"/>
  <c r="Z179" i="1" s="1"/>
  <c r="Z178" i="1" a="1"/>
  <c r="Z178" i="1" s="1"/>
  <c r="Z177" i="1" a="1"/>
  <c r="Z177" i="1" s="1"/>
  <c r="Z176" i="1" a="1"/>
  <c r="Z176" i="1" s="1"/>
  <c r="Z175" i="1" a="1"/>
  <c r="Z175" i="1" s="1"/>
  <c r="Z174" i="1" a="1"/>
  <c r="Z174" i="1" s="1"/>
  <c r="Z173" i="1" a="1"/>
  <c r="Z173" i="1" s="1"/>
  <c r="Z172" i="1" a="1"/>
  <c r="Z172" i="1" s="1"/>
  <c r="Z171" i="1" a="1"/>
  <c r="Z171" i="1" s="1"/>
  <c r="Z170" i="1" a="1"/>
  <c r="Z170" i="1" s="1"/>
  <c r="Z169" i="1" a="1"/>
  <c r="Z169" i="1" s="1"/>
  <c r="Z168" i="1" a="1"/>
  <c r="Z168" i="1" s="1"/>
  <c r="Z167" i="1" a="1"/>
  <c r="Z167" i="1" s="1"/>
  <c r="Z166" i="1" a="1"/>
  <c r="Z166" i="1" s="1"/>
  <c r="Z165" i="1" a="1"/>
  <c r="Z165" i="1" s="1"/>
  <c r="Z164" i="1" a="1"/>
  <c r="Z164" i="1" s="1"/>
  <c r="Z163" i="1" a="1"/>
  <c r="Z163" i="1" s="1"/>
  <c r="Z162" i="1" a="1"/>
  <c r="Z162" i="1" s="1"/>
  <c r="Z161" i="1" a="1"/>
  <c r="Z161" i="1" s="1"/>
  <c r="Z160" i="1" a="1"/>
  <c r="Z160" i="1" s="1"/>
  <c r="Z159" i="1" a="1"/>
  <c r="Z159" i="1" s="1"/>
  <c r="Z158" i="1" a="1"/>
  <c r="Z158" i="1" s="1"/>
  <c r="Z157" i="1" a="1"/>
  <c r="Z157" i="1" s="1"/>
  <c r="Z156" i="1" a="1"/>
  <c r="Z156" i="1" s="1"/>
  <c r="Z155" i="1" a="1"/>
  <c r="Z155" i="1" s="1"/>
  <c r="Z154" i="1" a="1"/>
  <c r="Z154" i="1" s="1"/>
  <c r="Z153" i="1" a="1"/>
  <c r="Z153" i="1" s="1"/>
  <c r="Z152" i="1" a="1"/>
  <c r="Z152" i="1" s="1"/>
  <c r="Z151" i="1" a="1"/>
  <c r="Z151" i="1" s="1"/>
  <c r="Z150" i="1" a="1"/>
  <c r="Z150" i="1" s="1"/>
  <c r="Z149" i="1" a="1"/>
  <c r="Z149" i="1" s="1"/>
  <c r="Z148" i="1" a="1"/>
  <c r="Z148" i="1" s="1"/>
  <c r="Z147" i="1" a="1"/>
  <c r="Z147" i="1" s="1"/>
  <c r="Z146" i="1" a="1"/>
  <c r="Z146" i="1" s="1"/>
  <c r="Z145" i="1" a="1"/>
  <c r="Z145" i="1" s="1"/>
  <c r="Z144" i="1" a="1"/>
  <c r="Z144" i="1" s="1"/>
  <c r="Z143" i="1" a="1"/>
  <c r="Z143" i="1" s="1"/>
  <c r="Z142" i="1" a="1"/>
  <c r="Z142" i="1" s="1"/>
  <c r="Z141" i="1" a="1"/>
  <c r="Z141" i="1" s="1"/>
  <c r="Z140" i="1" a="1"/>
  <c r="Z140" i="1" s="1"/>
  <c r="Z139" i="1" a="1"/>
  <c r="Z139" i="1" s="1"/>
  <c r="Z138" i="1" a="1"/>
  <c r="Z138" i="1" s="1"/>
  <c r="Z137" i="1" a="1"/>
  <c r="Z137" i="1" s="1"/>
  <c r="Z136" i="1" a="1"/>
  <c r="Z136" i="1" s="1"/>
  <c r="Z135" i="1" a="1"/>
  <c r="Z135" i="1" s="1"/>
  <c r="Z134" i="1" a="1"/>
  <c r="Z134" i="1" s="1"/>
  <c r="Z133" i="1" a="1"/>
  <c r="Z133" i="1" s="1"/>
  <c r="Z132" i="1" a="1"/>
  <c r="Z132" i="1" s="1"/>
  <c r="Z131" i="1" a="1"/>
  <c r="Z131" i="1" s="1"/>
  <c r="Z130" i="1" a="1"/>
  <c r="Z130" i="1" s="1"/>
  <c r="Z129" i="1" a="1"/>
  <c r="Z129" i="1" s="1"/>
  <c r="Z128" i="1" a="1"/>
  <c r="Z128" i="1" s="1"/>
  <c r="Z127" i="1" a="1"/>
  <c r="Z127" i="1" s="1"/>
  <c r="Z126" i="1" a="1"/>
  <c r="Z126" i="1" s="1"/>
  <c r="Z125" i="1" a="1"/>
  <c r="Z125" i="1" s="1"/>
  <c r="Z124" i="1" a="1"/>
  <c r="Z124" i="1" s="1"/>
  <c r="Z123" i="1" a="1"/>
  <c r="Z123" i="1" s="1"/>
  <c r="Z122" i="1" a="1"/>
  <c r="Z122" i="1" s="1"/>
  <c r="Z121" i="1" a="1"/>
  <c r="Z121" i="1" s="1"/>
  <c r="Z120" i="1" a="1"/>
  <c r="Z120" i="1" s="1"/>
  <c r="Z119" i="1" a="1"/>
  <c r="Z119" i="1" s="1"/>
  <c r="Z118" i="1" a="1"/>
  <c r="Z118" i="1" s="1"/>
  <c r="Z117" i="1" a="1"/>
  <c r="Z117" i="1" s="1"/>
  <c r="Z116" i="1" a="1"/>
  <c r="Z116" i="1" s="1"/>
  <c r="Z115" i="1" a="1"/>
  <c r="Z115" i="1" s="1"/>
  <c r="Z114" i="1" a="1"/>
  <c r="Z114" i="1" s="1"/>
  <c r="Z113" i="1" a="1"/>
  <c r="Z113" i="1" s="1"/>
  <c r="Z112" i="1" a="1"/>
  <c r="Z112" i="1" s="1"/>
  <c r="Z111" i="1" a="1"/>
  <c r="Z111" i="1" s="1"/>
  <c r="Z110" i="1" a="1"/>
  <c r="Z110" i="1" s="1"/>
  <c r="Z109" i="1" a="1"/>
  <c r="Z109" i="1" s="1"/>
  <c r="Z108" i="1" a="1"/>
  <c r="Z108" i="1" s="1"/>
  <c r="Z107" i="1" a="1"/>
  <c r="Z107" i="1" s="1"/>
  <c r="Z106" i="1" a="1"/>
  <c r="Z106" i="1" s="1"/>
  <c r="Z105" i="1" a="1"/>
  <c r="Z105" i="1" s="1"/>
  <c r="Z104" i="1" a="1"/>
  <c r="Z104" i="1" s="1"/>
  <c r="Z103" i="1" a="1"/>
  <c r="Z103" i="1" s="1"/>
  <c r="Z102" i="1" a="1"/>
  <c r="Z102" i="1" s="1"/>
  <c r="Z101" i="1" a="1"/>
  <c r="Z101" i="1" s="1"/>
  <c r="Z100" i="1" a="1"/>
  <c r="Z100" i="1" s="1"/>
  <c r="Z99" i="1" a="1"/>
  <c r="Z99" i="1" s="1"/>
  <c r="Z98" i="1" a="1"/>
  <c r="Z98" i="1" s="1"/>
  <c r="Z97" i="1" a="1"/>
  <c r="Z97" i="1" s="1"/>
  <c r="Z96" i="1" a="1"/>
  <c r="Z96" i="1" s="1"/>
  <c r="Z95" i="1" a="1"/>
  <c r="Z95" i="1" s="1"/>
  <c r="Z94" i="1" a="1"/>
  <c r="Z94" i="1" s="1"/>
  <c r="Z93" i="1" a="1"/>
  <c r="Z93" i="1" s="1"/>
  <c r="Z92" i="1" a="1"/>
  <c r="Z92" i="1" s="1"/>
  <c r="Z91" i="1" a="1"/>
  <c r="Z91" i="1" s="1"/>
  <c r="Z90" i="1" a="1"/>
  <c r="Z90" i="1" s="1"/>
  <c r="Z89" i="1" a="1"/>
  <c r="Z89" i="1" s="1"/>
  <c r="Z88" i="1" a="1"/>
  <c r="Z88" i="1" s="1"/>
  <c r="Z87" i="1" a="1"/>
  <c r="Z87" i="1" s="1"/>
  <c r="Z86" i="1" a="1"/>
  <c r="Z86" i="1" s="1"/>
  <c r="Z85" i="1" a="1"/>
  <c r="Z85" i="1" s="1"/>
  <c r="Z84" i="1" a="1"/>
  <c r="Z84" i="1" s="1"/>
  <c r="Z83" i="1" a="1"/>
  <c r="Z83" i="1" s="1"/>
  <c r="Z82" i="1" a="1"/>
  <c r="Z82" i="1" s="1"/>
  <c r="Z81" i="1" a="1"/>
  <c r="Z81" i="1" s="1"/>
  <c r="Z80" i="1" a="1"/>
  <c r="Z80" i="1" s="1"/>
  <c r="Z79" i="1" a="1"/>
  <c r="Z79" i="1" s="1"/>
  <c r="Z78" i="1" a="1"/>
  <c r="Z78" i="1" s="1"/>
  <c r="Z77" i="1" a="1"/>
  <c r="Z77" i="1" s="1"/>
  <c r="Z76" i="1" a="1"/>
  <c r="Z76" i="1" s="1"/>
  <c r="Z75" i="1" a="1"/>
  <c r="Z75" i="1" s="1"/>
  <c r="Z74" i="1" a="1"/>
  <c r="Z74" i="1" s="1"/>
  <c r="Z73" i="1" a="1"/>
  <c r="Z73" i="1" s="1"/>
  <c r="Z72" i="1" a="1"/>
  <c r="Z72" i="1" s="1"/>
  <c r="Z71" i="1" a="1"/>
  <c r="Z71" i="1" s="1"/>
  <c r="Z70" i="1" a="1"/>
  <c r="Z70" i="1" s="1"/>
  <c r="Z69" i="1" a="1"/>
  <c r="Z69" i="1" s="1"/>
  <c r="Z68" i="1" a="1"/>
  <c r="Z68" i="1" s="1"/>
  <c r="Z67" i="1" a="1"/>
  <c r="Z67" i="1" s="1"/>
  <c r="Z66" i="1" a="1"/>
  <c r="Z66" i="1" s="1"/>
  <c r="Z65" i="1" a="1"/>
  <c r="Z65" i="1" s="1"/>
  <c r="Z64" i="1" a="1"/>
  <c r="Z64" i="1" s="1"/>
  <c r="Z63" i="1" a="1"/>
  <c r="Z63" i="1" s="1"/>
  <c r="Z62" i="1" a="1"/>
  <c r="Z62" i="1" s="1"/>
  <c r="Z61" i="1" a="1"/>
  <c r="Z61" i="1" s="1"/>
  <c r="Z60" i="1" a="1"/>
  <c r="Z60" i="1" s="1"/>
  <c r="Z59" i="1" a="1"/>
  <c r="Z59" i="1" s="1"/>
  <c r="Z58" i="1" a="1"/>
  <c r="Z58" i="1" s="1"/>
  <c r="Z57" i="1" a="1"/>
  <c r="Z57" i="1" s="1"/>
  <c r="Z56" i="1" a="1"/>
  <c r="Z56" i="1" s="1"/>
  <c r="Z55" i="1" a="1"/>
  <c r="Z55" i="1" s="1"/>
  <c r="Z54" i="1" a="1"/>
  <c r="Z54" i="1" s="1"/>
  <c r="Z53" i="1" a="1"/>
  <c r="Z53" i="1" s="1"/>
  <c r="Z52" i="1" a="1"/>
  <c r="Z52" i="1" s="1"/>
  <c r="Z51" i="1" a="1"/>
  <c r="Z51" i="1" s="1"/>
  <c r="Z50" i="1" a="1"/>
  <c r="Z50" i="1" s="1"/>
  <c r="Z49" i="1" a="1"/>
  <c r="Z49" i="1" s="1"/>
  <c r="Z48" i="1" a="1"/>
  <c r="Z48" i="1" s="1"/>
  <c r="Z47" i="1" a="1"/>
  <c r="Z47" i="1" s="1"/>
  <c r="Z46" i="1" a="1"/>
  <c r="Z46" i="1" s="1"/>
  <c r="Z45" i="1" a="1"/>
  <c r="Z45" i="1" s="1"/>
  <c r="Z44" i="1" a="1"/>
  <c r="Z44" i="1" s="1"/>
  <c r="Z43" i="1" a="1"/>
  <c r="Z43" i="1" s="1"/>
  <c r="Z42" i="1" a="1"/>
  <c r="Z42" i="1" s="1"/>
  <c r="Z41" i="1" a="1"/>
  <c r="Z41" i="1" s="1"/>
  <c r="Z40" i="1" a="1"/>
  <c r="Z40" i="1" s="1"/>
  <c r="Z39" i="1" a="1"/>
  <c r="Z39" i="1" s="1"/>
  <c r="Z38" i="1" a="1"/>
  <c r="Z38" i="1" s="1"/>
  <c r="Z37" i="1" a="1"/>
  <c r="Z37" i="1" s="1"/>
  <c r="Z36" i="1" a="1"/>
  <c r="Z36" i="1" s="1"/>
  <c r="Z35" i="1" a="1"/>
  <c r="Z35" i="1" s="1"/>
  <c r="Z34" i="1" a="1"/>
  <c r="Z34" i="1" s="1"/>
  <c r="Z33" i="1" a="1"/>
  <c r="Z33" i="1" s="1"/>
  <c r="Z32" i="1" a="1"/>
  <c r="Z32" i="1" s="1"/>
  <c r="Z31" i="1" a="1"/>
  <c r="Z31" i="1" s="1"/>
  <c r="Z30" i="1" a="1"/>
  <c r="Z30" i="1" s="1"/>
  <c r="Z29" i="1" a="1"/>
  <c r="Z29" i="1" s="1"/>
  <c r="Z28" i="1" a="1"/>
  <c r="Z28" i="1" s="1"/>
  <c r="Z27" i="1" a="1"/>
  <c r="Z27" i="1" s="1"/>
  <c r="Z26" i="1" a="1"/>
  <c r="Z26" i="1" s="1"/>
  <c r="Z25" i="1" a="1"/>
  <c r="Z25" i="1" s="1"/>
  <c r="H2" i="1" l="1" a="1"/>
  <c r="I2" i="1" a="1"/>
  <c r="K2" i="1" a="1"/>
  <c r="J2" i="1"/>
  <c r="H2" i="1"/>
  <c r="I2" i="1"/>
  <c r="K2" i="1"/>
  <c r="C3" i="1"/>
  <c r="W3" i="1"/>
  <c r="Z383" i="1"/>
  <c r="F10" i="1" a="1"/>
  <c r="K10" i="1" a="1"/>
  <c r="J10" i="1" a="1"/>
  <c r="I10" i="1" a="1"/>
  <c r="L5" i="1"/>
  <c r="L7" i="1" s="1"/>
  <c r="I1" i="1" a="1"/>
  <c r="I1" i="1" s="1"/>
  <c r="H1" i="1" a="1"/>
  <c r="H1" i="1" s="1"/>
  <c r="F1" i="1" a="1"/>
  <c r="F1" i="1" s="1"/>
  <c r="K1" i="1" a="1"/>
  <c r="K1" i="1" s="1"/>
  <c r="D3" i="1"/>
  <c r="F5" i="1" a="1"/>
  <c r="F6" i="1" s="1"/>
  <c r="G1" i="1" a="1"/>
  <c r="G1" i="1" s="1"/>
  <c r="J1" i="1" a="1"/>
  <c r="J1" i="1" s="1"/>
  <c r="C7" i="1"/>
  <c r="H5" i="1" a="1"/>
  <c r="I5" i="1" a="1"/>
  <c r="K5" i="1" a="1"/>
  <c r="J5" i="1" a="1"/>
  <c r="L3" i="1"/>
  <c r="F11" i="1" l="1"/>
  <c r="F10" i="1"/>
  <c r="Z10" i="1" s="1"/>
  <c r="I10" i="1"/>
  <c r="AA11" i="1" s="1"/>
  <c r="I11" i="1"/>
  <c r="J10" i="1"/>
  <c r="AB11" i="1" s="1"/>
  <c r="J11" i="1"/>
  <c r="K10" i="1"/>
  <c r="AC11" i="1" s="1"/>
  <c r="K11" i="1"/>
  <c r="J3" i="1"/>
  <c r="E140" i="1"/>
  <c r="E136" i="1"/>
  <c r="E132" i="1"/>
  <c r="E128" i="1"/>
  <c r="E124" i="1"/>
  <c r="E120" i="1"/>
  <c r="E116" i="1"/>
  <c r="E112" i="1"/>
  <c r="E108" i="1"/>
  <c r="E104" i="1"/>
  <c r="E100" i="1"/>
  <c r="E96" i="1"/>
  <c r="E92" i="1"/>
  <c r="E88" i="1"/>
  <c r="E84" i="1"/>
  <c r="E80" i="1"/>
  <c r="E76" i="1"/>
  <c r="E72" i="1"/>
  <c r="E68" i="1"/>
  <c r="E64" i="1"/>
  <c r="E60" i="1"/>
  <c r="E56" i="1"/>
  <c r="E52" i="1"/>
  <c r="E48" i="1"/>
  <c r="E44" i="1"/>
  <c r="E40" i="1"/>
  <c r="E36" i="1"/>
  <c r="E32" i="1"/>
  <c r="E28" i="1"/>
  <c r="E24" i="1"/>
  <c r="E134" i="1"/>
  <c r="E126" i="1"/>
  <c r="E118" i="1"/>
  <c r="E110" i="1"/>
  <c r="E102" i="1"/>
  <c r="E90" i="1"/>
  <c r="E82" i="1"/>
  <c r="E74" i="1"/>
  <c r="E66" i="1"/>
  <c r="E58" i="1"/>
  <c r="E50" i="1"/>
  <c r="E42" i="1"/>
  <c r="E34" i="1"/>
  <c r="E26" i="1"/>
  <c r="E133" i="1"/>
  <c r="E125" i="1"/>
  <c r="E117" i="1"/>
  <c r="E109" i="1"/>
  <c r="E101" i="1"/>
  <c r="E93" i="1"/>
  <c r="E81" i="1"/>
  <c r="E73" i="1"/>
  <c r="E65" i="1"/>
  <c r="E57" i="1"/>
  <c r="O57" i="1" s="1"/>
  <c r="E49" i="1"/>
  <c r="E41" i="1"/>
  <c r="E33" i="1"/>
  <c r="E29" i="1"/>
  <c r="E139" i="1"/>
  <c r="E135" i="1"/>
  <c r="E131" i="1"/>
  <c r="E127" i="1"/>
  <c r="E123" i="1"/>
  <c r="E119" i="1"/>
  <c r="E115" i="1"/>
  <c r="E111" i="1"/>
  <c r="E107" i="1"/>
  <c r="E103" i="1"/>
  <c r="E99" i="1"/>
  <c r="E95" i="1"/>
  <c r="E91" i="1"/>
  <c r="E87" i="1"/>
  <c r="E83" i="1"/>
  <c r="E79" i="1"/>
  <c r="E75" i="1"/>
  <c r="E71" i="1"/>
  <c r="E67" i="1"/>
  <c r="E63" i="1"/>
  <c r="E59" i="1"/>
  <c r="E55" i="1"/>
  <c r="E51" i="1"/>
  <c r="E47" i="1"/>
  <c r="E43" i="1"/>
  <c r="E39" i="1"/>
  <c r="E35" i="1"/>
  <c r="E31" i="1"/>
  <c r="E27" i="1"/>
  <c r="E138" i="1"/>
  <c r="E130" i="1"/>
  <c r="E122" i="1"/>
  <c r="E114" i="1"/>
  <c r="E106" i="1"/>
  <c r="E98" i="1"/>
  <c r="E94" i="1"/>
  <c r="E86" i="1"/>
  <c r="E78" i="1"/>
  <c r="E70" i="1"/>
  <c r="E62" i="1"/>
  <c r="E54" i="1"/>
  <c r="E46" i="1"/>
  <c r="E38" i="1"/>
  <c r="E30" i="1"/>
  <c r="E137" i="1"/>
  <c r="E129" i="1"/>
  <c r="E121" i="1"/>
  <c r="E113" i="1"/>
  <c r="E105" i="1"/>
  <c r="E97" i="1"/>
  <c r="E89" i="1"/>
  <c r="E85" i="1"/>
  <c r="E77" i="1"/>
  <c r="E69" i="1"/>
  <c r="E61" i="1"/>
  <c r="E53" i="1"/>
  <c r="E45" i="1"/>
  <c r="E37" i="1"/>
  <c r="E25" i="1"/>
  <c r="F5" i="1"/>
  <c r="F7" i="1" s="1"/>
  <c r="K3" i="1"/>
  <c r="G3" i="1"/>
  <c r="F3" i="1"/>
  <c r="I3" i="1"/>
  <c r="H3" i="1"/>
  <c r="I6" i="1"/>
  <c r="I5" i="1"/>
  <c r="J6" i="1"/>
  <c r="J5" i="1"/>
  <c r="H6" i="1"/>
  <c r="H5" i="1"/>
  <c r="K6" i="1"/>
  <c r="K5" i="1"/>
  <c r="N105" i="1" l="1"/>
  <c r="O105" i="1"/>
  <c r="N86" i="1"/>
  <c r="O86" i="1"/>
  <c r="N114" i="1"/>
  <c r="O114" i="1"/>
  <c r="N27" i="1"/>
  <c r="O27" i="1"/>
  <c r="S27" i="1" s="1"/>
  <c r="N43" i="1"/>
  <c r="O43" i="1"/>
  <c r="N59" i="1"/>
  <c r="O59" i="1"/>
  <c r="N75" i="1"/>
  <c r="O75" i="1"/>
  <c r="N91" i="1"/>
  <c r="O91" i="1"/>
  <c r="N107" i="1"/>
  <c r="O107" i="1"/>
  <c r="N123" i="1"/>
  <c r="O123" i="1"/>
  <c r="N139" i="1"/>
  <c r="O139" i="1"/>
  <c r="N49" i="1"/>
  <c r="O49" i="1"/>
  <c r="N81" i="1"/>
  <c r="O81" i="1"/>
  <c r="N117" i="1"/>
  <c r="O117" i="1"/>
  <c r="N34" i="1"/>
  <c r="O34" i="1"/>
  <c r="N66" i="1"/>
  <c r="O66" i="1"/>
  <c r="N102" i="1"/>
  <c r="O102" i="1"/>
  <c r="N134" i="1"/>
  <c r="O134" i="1"/>
  <c r="N36" i="1"/>
  <c r="O36" i="1"/>
  <c r="N52" i="1"/>
  <c r="O52" i="1"/>
  <c r="N68" i="1"/>
  <c r="O68" i="1"/>
  <c r="N84" i="1"/>
  <c r="O84" i="1"/>
  <c r="N100" i="1"/>
  <c r="O100" i="1"/>
  <c r="N116" i="1"/>
  <c r="O116" i="1"/>
  <c r="N132" i="1"/>
  <c r="O132" i="1"/>
  <c r="N53" i="1"/>
  <c r="O53" i="1"/>
  <c r="N125" i="1"/>
  <c r="O125" i="1"/>
  <c r="N74" i="1"/>
  <c r="O74" i="1"/>
  <c r="N110" i="1"/>
  <c r="O110" i="1"/>
  <c r="N40" i="1"/>
  <c r="O40" i="1"/>
  <c r="N56" i="1"/>
  <c r="O56" i="1"/>
  <c r="N72" i="1"/>
  <c r="O72" i="1"/>
  <c r="N88" i="1"/>
  <c r="O88" i="1"/>
  <c r="N104" i="1"/>
  <c r="O104" i="1"/>
  <c r="N120" i="1"/>
  <c r="O120" i="1"/>
  <c r="N136" i="1"/>
  <c r="O136" i="1"/>
  <c r="N77" i="1"/>
  <c r="O77" i="1"/>
  <c r="N54" i="1"/>
  <c r="O54" i="1"/>
  <c r="N85" i="1"/>
  <c r="O85" i="1"/>
  <c r="N30" i="1"/>
  <c r="O30" i="1"/>
  <c r="N122" i="1"/>
  <c r="O122" i="1"/>
  <c r="N47" i="1"/>
  <c r="O47" i="1"/>
  <c r="N79" i="1"/>
  <c r="O79" i="1"/>
  <c r="N111" i="1"/>
  <c r="O111" i="1"/>
  <c r="N127" i="1"/>
  <c r="O127" i="1"/>
  <c r="N93" i="1"/>
  <c r="O93" i="1"/>
  <c r="N61" i="1"/>
  <c r="O61" i="1"/>
  <c r="N121" i="1"/>
  <c r="O121" i="1"/>
  <c r="N98" i="1"/>
  <c r="O98" i="1"/>
  <c r="N35" i="1"/>
  <c r="O35" i="1"/>
  <c r="N67" i="1"/>
  <c r="O67" i="1"/>
  <c r="N83" i="1"/>
  <c r="O83" i="1"/>
  <c r="N99" i="1"/>
  <c r="O99" i="1"/>
  <c r="N115" i="1"/>
  <c r="O115" i="1"/>
  <c r="N131" i="1"/>
  <c r="O131" i="1"/>
  <c r="N33" i="1"/>
  <c r="O33" i="1"/>
  <c r="N65" i="1"/>
  <c r="O65" i="1"/>
  <c r="N101" i="1"/>
  <c r="O101" i="1"/>
  <c r="N133" i="1"/>
  <c r="O133" i="1"/>
  <c r="N50" i="1"/>
  <c r="O50" i="1"/>
  <c r="N82" i="1"/>
  <c r="O82" i="1"/>
  <c r="N118" i="1"/>
  <c r="O118" i="1"/>
  <c r="N28" i="1"/>
  <c r="O28" i="1"/>
  <c r="N44" i="1"/>
  <c r="O44" i="1"/>
  <c r="N60" i="1"/>
  <c r="O60" i="1"/>
  <c r="N76" i="1"/>
  <c r="O76" i="1"/>
  <c r="N92" i="1"/>
  <c r="O92" i="1"/>
  <c r="N108" i="1"/>
  <c r="O108" i="1"/>
  <c r="N124" i="1"/>
  <c r="O124" i="1"/>
  <c r="N140" i="1"/>
  <c r="O140" i="1"/>
  <c r="N45" i="1"/>
  <c r="O45" i="1"/>
  <c r="N137" i="1"/>
  <c r="O137" i="1"/>
  <c r="N113" i="1"/>
  <c r="O113" i="1"/>
  <c r="N62" i="1"/>
  <c r="O62" i="1"/>
  <c r="N94" i="1"/>
  <c r="O94" i="1"/>
  <c r="N31" i="1"/>
  <c r="O31" i="1"/>
  <c r="N63" i="1"/>
  <c r="O63" i="1"/>
  <c r="N95" i="1"/>
  <c r="O95" i="1"/>
  <c r="N29" i="1"/>
  <c r="O29" i="1"/>
  <c r="N42" i="1"/>
  <c r="O42" i="1"/>
  <c r="N89" i="1"/>
  <c r="O89" i="1"/>
  <c r="N38" i="1"/>
  <c r="O38" i="1"/>
  <c r="N70" i="1"/>
  <c r="O70" i="1"/>
  <c r="N130" i="1"/>
  <c r="O130" i="1"/>
  <c r="N51" i="1"/>
  <c r="O51" i="1"/>
  <c r="N37" i="1"/>
  <c r="O37" i="1"/>
  <c r="N69" i="1"/>
  <c r="O69" i="1"/>
  <c r="N97" i="1"/>
  <c r="O97" i="1"/>
  <c r="N129" i="1"/>
  <c r="O129" i="1"/>
  <c r="N46" i="1"/>
  <c r="O46" i="1"/>
  <c r="N78" i="1"/>
  <c r="O78" i="1"/>
  <c r="N106" i="1"/>
  <c r="O106" i="1"/>
  <c r="N138" i="1"/>
  <c r="O138" i="1"/>
  <c r="N39" i="1"/>
  <c r="O39" i="1"/>
  <c r="N55" i="1"/>
  <c r="O55" i="1"/>
  <c r="N71" i="1"/>
  <c r="O71" i="1"/>
  <c r="N87" i="1"/>
  <c r="O87" i="1"/>
  <c r="N103" i="1"/>
  <c r="O103" i="1"/>
  <c r="N119" i="1"/>
  <c r="O119" i="1"/>
  <c r="N135" i="1"/>
  <c r="O135" i="1"/>
  <c r="N41" i="1"/>
  <c r="O41" i="1"/>
  <c r="N73" i="1"/>
  <c r="O73" i="1"/>
  <c r="N109" i="1"/>
  <c r="O109" i="1"/>
  <c r="N58" i="1"/>
  <c r="O58" i="1"/>
  <c r="N90" i="1"/>
  <c r="O90" i="1"/>
  <c r="N126" i="1"/>
  <c r="O126" i="1"/>
  <c r="N32" i="1"/>
  <c r="O32" i="1"/>
  <c r="N48" i="1"/>
  <c r="O48" i="1"/>
  <c r="N64" i="1"/>
  <c r="O64" i="1"/>
  <c r="N80" i="1"/>
  <c r="O80" i="1"/>
  <c r="N96" i="1"/>
  <c r="O96" i="1"/>
  <c r="N112" i="1"/>
  <c r="O112" i="1"/>
  <c r="N128" i="1"/>
  <c r="O128" i="1"/>
  <c r="R27" i="1"/>
  <c r="M57" i="1"/>
  <c r="N57" i="1"/>
  <c r="V53" i="1"/>
  <c r="M53" i="1"/>
  <c r="V113" i="1"/>
  <c r="M113" i="1"/>
  <c r="V122" i="1"/>
  <c r="M122" i="1"/>
  <c r="V125" i="1"/>
  <c r="M125" i="1"/>
  <c r="V74" i="1"/>
  <c r="M74" i="1"/>
  <c r="V61" i="1"/>
  <c r="M61" i="1"/>
  <c r="V38" i="1"/>
  <c r="M38" i="1"/>
  <c r="V37" i="1"/>
  <c r="M37" i="1"/>
  <c r="V69" i="1"/>
  <c r="M69" i="1"/>
  <c r="V129" i="1"/>
  <c r="M129" i="1"/>
  <c r="V46" i="1"/>
  <c r="M46" i="1"/>
  <c r="V106" i="1"/>
  <c r="M106" i="1"/>
  <c r="V138" i="1"/>
  <c r="M138" i="1"/>
  <c r="V55" i="1"/>
  <c r="M55" i="1"/>
  <c r="V45" i="1"/>
  <c r="M45" i="1"/>
  <c r="V77" i="1"/>
  <c r="M77" i="1"/>
  <c r="V105" i="1"/>
  <c r="M105" i="1"/>
  <c r="V137" i="1"/>
  <c r="M137" i="1"/>
  <c r="V54" i="1"/>
  <c r="M54" i="1"/>
  <c r="V86" i="1"/>
  <c r="M86" i="1"/>
  <c r="V114" i="1"/>
  <c r="M114" i="1"/>
  <c r="V27" i="1"/>
  <c r="M27" i="1"/>
  <c r="V43" i="1"/>
  <c r="M43" i="1"/>
  <c r="V59" i="1"/>
  <c r="M59" i="1"/>
  <c r="V75" i="1"/>
  <c r="M75" i="1"/>
  <c r="V91" i="1"/>
  <c r="M91" i="1"/>
  <c r="V107" i="1"/>
  <c r="M107" i="1"/>
  <c r="V123" i="1"/>
  <c r="M123" i="1"/>
  <c r="V139" i="1"/>
  <c r="M139" i="1"/>
  <c r="V49" i="1"/>
  <c r="M49" i="1"/>
  <c r="V81" i="1"/>
  <c r="M81" i="1"/>
  <c r="V117" i="1"/>
  <c r="M117" i="1"/>
  <c r="V34" i="1"/>
  <c r="M34" i="1"/>
  <c r="V66" i="1"/>
  <c r="M66" i="1"/>
  <c r="V102" i="1"/>
  <c r="M102" i="1"/>
  <c r="V134" i="1"/>
  <c r="M134" i="1"/>
  <c r="V36" i="1"/>
  <c r="M36" i="1"/>
  <c r="V52" i="1"/>
  <c r="M52" i="1"/>
  <c r="V68" i="1"/>
  <c r="M68" i="1"/>
  <c r="V84" i="1"/>
  <c r="M84" i="1"/>
  <c r="V100" i="1"/>
  <c r="M100" i="1"/>
  <c r="V116" i="1"/>
  <c r="M116" i="1"/>
  <c r="V132" i="1"/>
  <c r="M132" i="1"/>
  <c r="V30" i="1"/>
  <c r="M30" i="1"/>
  <c r="V94" i="1"/>
  <c r="M94" i="1"/>
  <c r="V47" i="1"/>
  <c r="M47" i="1"/>
  <c r="V79" i="1"/>
  <c r="M79" i="1"/>
  <c r="V111" i="1"/>
  <c r="M111" i="1"/>
  <c r="V29" i="1"/>
  <c r="M29" i="1"/>
  <c r="V42" i="1"/>
  <c r="M42" i="1"/>
  <c r="V110" i="1"/>
  <c r="M110" i="1"/>
  <c r="V40" i="1"/>
  <c r="M40" i="1"/>
  <c r="V72" i="1"/>
  <c r="M72" i="1"/>
  <c r="V104" i="1"/>
  <c r="M104" i="1"/>
  <c r="V136" i="1"/>
  <c r="M136" i="1"/>
  <c r="V121" i="1"/>
  <c r="M121" i="1"/>
  <c r="V70" i="1"/>
  <c r="M70" i="1"/>
  <c r="V98" i="1"/>
  <c r="M98" i="1"/>
  <c r="V130" i="1"/>
  <c r="M130" i="1"/>
  <c r="V35" i="1"/>
  <c r="M35" i="1"/>
  <c r="V51" i="1"/>
  <c r="M51" i="1"/>
  <c r="V67" i="1"/>
  <c r="M67" i="1"/>
  <c r="V83" i="1"/>
  <c r="M83" i="1"/>
  <c r="V99" i="1"/>
  <c r="M99" i="1"/>
  <c r="V115" i="1"/>
  <c r="M115" i="1"/>
  <c r="V131" i="1"/>
  <c r="M131" i="1"/>
  <c r="V33" i="1"/>
  <c r="M33" i="1"/>
  <c r="V65" i="1"/>
  <c r="M65" i="1"/>
  <c r="V101" i="1"/>
  <c r="M101" i="1"/>
  <c r="V133" i="1"/>
  <c r="M133" i="1"/>
  <c r="V50" i="1"/>
  <c r="M50" i="1"/>
  <c r="V82" i="1"/>
  <c r="M82" i="1"/>
  <c r="V118" i="1"/>
  <c r="M118" i="1"/>
  <c r="V28" i="1"/>
  <c r="M28" i="1"/>
  <c r="V44" i="1"/>
  <c r="M44" i="1"/>
  <c r="V60" i="1"/>
  <c r="M60" i="1"/>
  <c r="V76" i="1"/>
  <c r="M76" i="1"/>
  <c r="V92" i="1"/>
  <c r="M92" i="1"/>
  <c r="V108" i="1"/>
  <c r="M108" i="1"/>
  <c r="V124" i="1"/>
  <c r="M124" i="1"/>
  <c r="V140" i="1"/>
  <c r="M140" i="1"/>
  <c r="V85" i="1"/>
  <c r="M85" i="1"/>
  <c r="V62" i="1"/>
  <c r="M62" i="1"/>
  <c r="V31" i="1"/>
  <c r="M31" i="1"/>
  <c r="V63" i="1"/>
  <c r="M63" i="1"/>
  <c r="V95" i="1"/>
  <c r="M95" i="1"/>
  <c r="V127" i="1"/>
  <c r="M127" i="1"/>
  <c r="V93" i="1"/>
  <c r="M93" i="1"/>
  <c r="V56" i="1"/>
  <c r="M56" i="1"/>
  <c r="V88" i="1"/>
  <c r="M88" i="1"/>
  <c r="V120" i="1"/>
  <c r="M120" i="1"/>
  <c r="V89" i="1"/>
  <c r="M89" i="1"/>
  <c r="V97" i="1"/>
  <c r="M97" i="1"/>
  <c r="V78" i="1"/>
  <c r="M78" i="1"/>
  <c r="V39" i="1"/>
  <c r="M39" i="1"/>
  <c r="V71" i="1"/>
  <c r="M71" i="1"/>
  <c r="V87" i="1"/>
  <c r="M87" i="1"/>
  <c r="V103" i="1"/>
  <c r="M103" i="1"/>
  <c r="V119" i="1"/>
  <c r="M119" i="1"/>
  <c r="V135" i="1"/>
  <c r="M135" i="1"/>
  <c r="V41" i="1"/>
  <c r="M41" i="1"/>
  <c r="V73" i="1"/>
  <c r="M73" i="1"/>
  <c r="V109" i="1"/>
  <c r="M109" i="1"/>
  <c r="V58" i="1"/>
  <c r="M58" i="1"/>
  <c r="V90" i="1"/>
  <c r="M90" i="1"/>
  <c r="V126" i="1"/>
  <c r="M126" i="1"/>
  <c r="V32" i="1"/>
  <c r="M32" i="1"/>
  <c r="V48" i="1"/>
  <c r="M48" i="1"/>
  <c r="V64" i="1"/>
  <c r="M64" i="1"/>
  <c r="V80" i="1"/>
  <c r="M80" i="1"/>
  <c r="V96" i="1"/>
  <c r="M96" i="1"/>
  <c r="V112" i="1"/>
  <c r="M112" i="1"/>
  <c r="V128" i="1"/>
  <c r="M128" i="1"/>
  <c r="E2" i="1" a="1"/>
  <c r="E2" i="1" s="1"/>
  <c r="V57" i="1"/>
  <c r="H7" i="1"/>
  <c r="I7" i="1"/>
  <c r="E1" i="1" a="1"/>
  <c r="E1" i="1" s="1"/>
  <c r="G7" i="1"/>
  <c r="K7" i="1"/>
  <c r="J7" i="1"/>
  <c r="S28" i="1" l="1"/>
  <c r="S29" i="1" s="1"/>
  <c r="S30" i="1" s="1"/>
  <c r="S31" i="1" s="1"/>
  <c r="S32" i="1" s="1"/>
  <c r="S33" i="1" s="1"/>
  <c r="S34" i="1" s="1"/>
  <c r="S35" i="1" s="1"/>
  <c r="S36" i="1" s="1"/>
  <c r="S37" i="1" s="1"/>
  <c r="S38" i="1" s="1"/>
  <c r="S39" i="1" s="1"/>
  <c r="S40" i="1" s="1"/>
  <c r="S41" i="1" s="1"/>
  <c r="S42" i="1" s="1"/>
  <c r="S43" i="1" s="1"/>
  <c r="S44" i="1" s="1"/>
  <c r="S45" i="1" s="1"/>
  <c r="S46" i="1" s="1"/>
  <c r="S47" i="1" s="1"/>
  <c r="S48" i="1" s="1"/>
  <c r="S49" i="1" s="1"/>
  <c r="S50" i="1" s="1"/>
  <c r="S51" i="1" s="1"/>
  <c r="S52" i="1" s="1"/>
  <c r="S53" i="1" s="1"/>
  <c r="S54" i="1" s="1"/>
  <c r="S55" i="1" s="1"/>
  <c r="S56" i="1" s="1"/>
  <c r="S57" i="1" s="1"/>
  <c r="S58" i="1" s="1"/>
  <c r="S59" i="1" s="1"/>
  <c r="S60" i="1" s="1"/>
  <c r="S61" i="1" s="1"/>
  <c r="S62" i="1" s="1"/>
  <c r="S63" i="1" s="1"/>
  <c r="S64" i="1" s="1"/>
  <c r="S65" i="1" s="1"/>
  <c r="S66" i="1" s="1"/>
  <c r="S67" i="1" s="1"/>
  <c r="S68" i="1" s="1"/>
  <c r="S69" i="1" s="1"/>
  <c r="S70" i="1" s="1"/>
  <c r="S71" i="1" s="1"/>
  <c r="S72" i="1" s="1"/>
  <c r="S73" i="1" s="1"/>
  <c r="S74" i="1" s="1"/>
  <c r="S75" i="1" s="1"/>
  <c r="S76" i="1" s="1"/>
  <c r="S77" i="1" s="1"/>
  <c r="S78" i="1" s="1"/>
  <c r="S79" i="1" s="1"/>
  <c r="S80" i="1" s="1"/>
  <c r="S81" i="1" s="1"/>
  <c r="S82" i="1" s="1"/>
  <c r="S83" i="1" s="1"/>
  <c r="S84" i="1" s="1"/>
  <c r="S85" i="1" s="1"/>
  <c r="S86" i="1" s="1"/>
  <c r="S87" i="1" s="1"/>
  <c r="S88" i="1" s="1"/>
  <c r="S89" i="1" s="1"/>
  <c r="S90" i="1" s="1"/>
  <c r="S91" i="1" s="1"/>
  <c r="S92" i="1" s="1"/>
  <c r="S93" i="1" s="1"/>
  <c r="S94" i="1" s="1"/>
  <c r="S95" i="1" s="1"/>
  <c r="S96" i="1" s="1"/>
  <c r="S97" i="1" s="1"/>
  <c r="S98" i="1" s="1"/>
  <c r="S99" i="1" s="1"/>
  <c r="S100" i="1" s="1"/>
  <c r="S101" i="1" s="1"/>
  <c r="S102" i="1" s="1"/>
  <c r="S103" i="1" s="1"/>
  <c r="S104" i="1" s="1"/>
  <c r="S105" i="1" s="1"/>
  <c r="S106" i="1" s="1"/>
  <c r="S107" i="1" s="1"/>
  <c r="S108" i="1" s="1"/>
  <c r="S109" i="1" s="1"/>
  <c r="S110" i="1" s="1"/>
  <c r="S111" i="1" s="1"/>
  <c r="S112" i="1" s="1"/>
  <c r="S113" i="1" s="1"/>
  <c r="S114" i="1" s="1"/>
  <c r="S115" i="1" s="1"/>
  <c r="S116" i="1" s="1"/>
  <c r="S117" i="1" s="1"/>
  <c r="S118" i="1" s="1"/>
  <c r="S119" i="1" s="1"/>
  <c r="S120" i="1" s="1"/>
  <c r="S121" i="1" s="1"/>
  <c r="S122" i="1" s="1"/>
  <c r="S123" i="1" s="1"/>
  <c r="S124" i="1" s="1"/>
  <c r="S125" i="1" s="1"/>
  <c r="S126" i="1" s="1"/>
  <c r="S127" i="1" s="1"/>
  <c r="S128" i="1" s="1"/>
  <c r="S129" i="1" s="1"/>
  <c r="S130" i="1" s="1"/>
  <c r="S131" i="1" s="1"/>
  <c r="S132" i="1" s="1"/>
  <c r="S133" i="1" s="1"/>
  <c r="S134" i="1" s="1"/>
  <c r="S135" i="1" s="1"/>
  <c r="S136" i="1" s="1"/>
  <c r="S137" i="1" s="1"/>
  <c r="S138" i="1" s="1"/>
  <c r="S139" i="1" s="1"/>
  <c r="S140" i="1" s="1"/>
  <c r="R28" i="1"/>
  <c r="R29" i="1" s="1"/>
  <c r="R30" i="1" s="1"/>
  <c r="R31" i="1" s="1"/>
  <c r="R32" i="1" s="1"/>
  <c r="R33" i="1" s="1"/>
  <c r="R34" i="1" s="1"/>
  <c r="R35" i="1" s="1"/>
  <c r="R36" i="1" s="1"/>
  <c r="R37" i="1" s="1"/>
  <c r="R38" i="1" s="1"/>
  <c r="R39" i="1" s="1"/>
  <c r="R40" i="1" s="1"/>
  <c r="R41" i="1" s="1"/>
  <c r="R42" i="1" s="1"/>
  <c r="R43" i="1" s="1"/>
  <c r="R44" i="1" s="1"/>
  <c r="R45" i="1" s="1"/>
  <c r="R46" i="1" s="1"/>
  <c r="R47" i="1" s="1"/>
  <c r="R48" i="1" s="1"/>
  <c r="R49" i="1" s="1"/>
  <c r="R50" i="1" s="1"/>
  <c r="R51" i="1" s="1"/>
  <c r="R52" i="1" s="1"/>
  <c r="R53" i="1" s="1"/>
  <c r="R54" i="1" s="1"/>
  <c r="R55" i="1" s="1"/>
  <c r="R56" i="1" s="1"/>
  <c r="R57" i="1" s="1"/>
  <c r="R58" i="1" s="1"/>
  <c r="R59" i="1" s="1"/>
  <c r="R60" i="1" s="1"/>
  <c r="R61" i="1" s="1"/>
  <c r="R62" i="1" s="1"/>
  <c r="R63" i="1" s="1"/>
  <c r="R64" i="1" s="1"/>
  <c r="R65" i="1" s="1"/>
  <c r="R66" i="1" s="1"/>
  <c r="R67" i="1" s="1"/>
  <c r="R68" i="1" s="1"/>
  <c r="R69" i="1" s="1"/>
  <c r="R70" i="1" s="1"/>
  <c r="R71" i="1" s="1"/>
  <c r="R72" i="1" s="1"/>
  <c r="R73" i="1" s="1"/>
  <c r="R74" i="1" s="1"/>
  <c r="R75" i="1" s="1"/>
  <c r="R76" i="1" s="1"/>
  <c r="R77" i="1" s="1"/>
  <c r="R78" i="1" s="1"/>
  <c r="R79" i="1" s="1"/>
  <c r="R80" i="1" s="1"/>
  <c r="R81" i="1" s="1"/>
  <c r="R82" i="1" s="1"/>
  <c r="R83" i="1" s="1"/>
  <c r="R84" i="1" s="1"/>
  <c r="R85" i="1" s="1"/>
  <c r="R86" i="1" s="1"/>
  <c r="R87" i="1" s="1"/>
  <c r="R88" i="1" s="1"/>
  <c r="R89" i="1" s="1"/>
  <c r="R90" i="1" s="1"/>
  <c r="R91" i="1" s="1"/>
  <c r="R92" i="1" s="1"/>
  <c r="R93" i="1" s="1"/>
  <c r="R94" i="1" s="1"/>
  <c r="R95" i="1" s="1"/>
  <c r="R96" i="1" s="1"/>
  <c r="R97" i="1" s="1"/>
  <c r="R98" i="1" s="1"/>
  <c r="R99" i="1" s="1"/>
  <c r="R100" i="1" s="1"/>
  <c r="R101" i="1" s="1"/>
  <c r="R102" i="1" s="1"/>
  <c r="R103" i="1" s="1"/>
  <c r="R104" i="1" s="1"/>
  <c r="R105" i="1" s="1"/>
  <c r="R106" i="1" s="1"/>
  <c r="R107" i="1" s="1"/>
  <c r="R108" i="1" s="1"/>
  <c r="R109" i="1" s="1"/>
  <c r="R110" i="1" s="1"/>
  <c r="R111" i="1" s="1"/>
  <c r="R112" i="1" s="1"/>
  <c r="R113" i="1" s="1"/>
  <c r="R114" i="1" s="1"/>
  <c r="R115" i="1" s="1"/>
  <c r="R116" i="1" s="1"/>
  <c r="R117" i="1" s="1"/>
  <c r="R118" i="1" s="1"/>
  <c r="R119" i="1" s="1"/>
  <c r="R120" i="1" s="1"/>
  <c r="R121" i="1" s="1"/>
  <c r="R122" i="1" s="1"/>
  <c r="R123" i="1" s="1"/>
  <c r="R124" i="1" s="1"/>
  <c r="R125" i="1" s="1"/>
  <c r="R126" i="1" s="1"/>
  <c r="R127" i="1" s="1"/>
  <c r="R128" i="1" s="1"/>
  <c r="R129" i="1" s="1"/>
  <c r="R130" i="1" s="1"/>
  <c r="R131" i="1" s="1"/>
  <c r="R132" i="1" s="1"/>
  <c r="R133" i="1" s="1"/>
  <c r="R134" i="1" s="1"/>
  <c r="R135" i="1" s="1"/>
  <c r="R136" i="1" s="1"/>
  <c r="R137" i="1" s="1"/>
  <c r="R138" i="1" s="1"/>
  <c r="R139" i="1" s="1"/>
  <c r="R140" i="1" s="1"/>
  <c r="O2" i="1"/>
  <c r="O5" i="1" a="1"/>
  <c r="O1" i="1"/>
  <c r="N5" i="1" a="1"/>
  <c r="N6" i="1" s="1"/>
  <c r="N2" i="1" a="1"/>
  <c r="N2" i="1" s="1"/>
  <c r="T27" i="1"/>
  <c r="T28" i="1" s="1"/>
  <c r="T29" i="1" s="1"/>
  <c r="T30" i="1" s="1"/>
  <c r="T31" i="1" s="1"/>
  <c r="T32" i="1" s="1"/>
  <c r="T33" i="1" s="1"/>
  <c r="T34" i="1" s="1"/>
  <c r="T35" i="1" s="1"/>
  <c r="T36" i="1" s="1"/>
  <c r="T37" i="1" s="1"/>
  <c r="T38" i="1" s="1"/>
  <c r="T39" i="1" s="1"/>
  <c r="T40" i="1" s="1"/>
  <c r="T41" i="1" s="1"/>
  <c r="T42" i="1" s="1"/>
  <c r="T43" i="1" s="1"/>
  <c r="T44" i="1" s="1"/>
  <c r="T45" i="1" s="1"/>
  <c r="T46" i="1" s="1"/>
  <c r="T47" i="1" s="1"/>
  <c r="T48" i="1" s="1"/>
  <c r="T49" i="1" s="1"/>
  <c r="T50" i="1" s="1"/>
  <c r="T51" i="1" s="1"/>
  <c r="T52" i="1" s="1"/>
  <c r="T53" i="1" s="1"/>
  <c r="T54" i="1" s="1"/>
  <c r="T55" i="1" s="1"/>
  <c r="T56" i="1" s="1"/>
  <c r="T57" i="1" s="1"/>
  <c r="T58" i="1" s="1"/>
  <c r="T59" i="1" s="1"/>
  <c r="T60" i="1" s="1"/>
  <c r="T61" i="1" s="1"/>
  <c r="T62" i="1" s="1"/>
  <c r="T63" i="1" s="1"/>
  <c r="T64" i="1" s="1"/>
  <c r="T65" i="1" s="1"/>
  <c r="T66" i="1" s="1"/>
  <c r="T67" i="1" s="1"/>
  <c r="T68" i="1" s="1"/>
  <c r="T69" i="1" s="1"/>
  <c r="T70" i="1" s="1"/>
  <c r="T71" i="1" s="1"/>
  <c r="T72" i="1" s="1"/>
  <c r="T73" i="1" s="1"/>
  <c r="T74" i="1" s="1"/>
  <c r="T75" i="1" s="1"/>
  <c r="T76" i="1" s="1"/>
  <c r="T77" i="1" s="1"/>
  <c r="T78" i="1" s="1"/>
  <c r="T79" i="1" s="1"/>
  <c r="T80" i="1" s="1"/>
  <c r="T81" i="1" s="1"/>
  <c r="T82" i="1" s="1"/>
  <c r="T83" i="1" s="1"/>
  <c r="T84" i="1" s="1"/>
  <c r="T85" i="1" s="1"/>
  <c r="T86" i="1" s="1"/>
  <c r="T87" i="1" s="1"/>
  <c r="T88" i="1" s="1"/>
  <c r="T89" i="1" s="1"/>
  <c r="T90" i="1" s="1"/>
  <c r="T91" i="1" s="1"/>
  <c r="T92" i="1" s="1"/>
  <c r="T93" i="1" s="1"/>
  <c r="T94" i="1" s="1"/>
  <c r="T95" i="1" s="1"/>
  <c r="T96" i="1" s="1"/>
  <c r="T97" i="1" s="1"/>
  <c r="T98" i="1" s="1"/>
  <c r="T99" i="1" s="1"/>
  <c r="T100" i="1" s="1"/>
  <c r="T101" i="1" s="1"/>
  <c r="T102" i="1" s="1"/>
  <c r="T103" i="1" s="1"/>
  <c r="T104" i="1" s="1"/>
  <c r="T105" i="1" s="1"/>
  <c r="T106" i="1" s="1"/>
  <c r="T107" i="1" s="1"/>
  <c r="T108" i="1" s="1"/>
  <c r="T109" i="1" s="1"/>
  <c r="T110" i="1" s="1"/>
  <c r="T111" i="1" s="1"/>
  <c r="T112" i="1" s="1"/>
  <c r="T113" i="1" s="1"/>
  <c r="T114" i="1" s="1"/>
  <c r="T115" i="1" s="1"/>
  <c r="T116" i="1" s="1"/>
  <c r="T117" i="1" s="1"/>
  <c r="T118" i="1" s="1"/>
  <c r="T119" i="1" s="1"/>
  <c r="T120" i="1" s="1"/>
  <c r="T121" i="1" s="1"/>
  <c r="T122" i="1" s="1"/>
  <c r="T123" i="1" s="1"/>
  <c r="T124" i="1" s="1"/>
  <c r="T125" i="1" s="1"/>
  <c r="T126" i="1" s="1"/>
  <c r="T127" i="1" s="1"/>
  <c r="T128" i="1" s="1"/>
  <c r="T129" i="1" s="1"/>
  <c r="T130" i="1" s="1"/>
  <c r="T131" i="1" s="1"/>
  <c r="T132" i="1" s="1"/>
  <c r="T133" i="1" s="1"/>
  <c r="T134" i="1" s="1"/>
  <c r="T135" i="1" s="1"/>
  <c r="T136" i="1" s="1"/>
  <c r="T137" i="1" s="1"/>
  <c r="T138" i="1" s="1"/>
  <c r="T139" i="1" s="1"/>
  <c r="T140" i="1" s="1"/>
  <c r="M2" i="1" a="1"/>
  <c r="M1" i="1" a="1"/>
  <c r="N1" i="1" a="1"/>
  <c r="N1" i="1" s="1"/>
  <c r="N3" i="1" s="1"/>
  <c r="J15" i="1"/>
  <c r="J16" i="1" s="1"/>
  <c r="E15" i="1"/>
  <c r="E16" i="1" s="1"/>
  <c r="G15" i="1"/>
  <c r="G16" i="1" s="1"/>
  <c r="F15" i="1"/>
  <c r="F16" i="1" s="1"/>
  <c r="M5" i="1" a="1"/>
  <c r="M2" i="1"/>
  <c r="M1" i="1"/>
  <c r="H15" i="1"/>
  <c r="H16" i="1" s="1"/>
  <c r="I15" i="1"/>
  <c r="I16" i="1" s="1"/>
  <c r="K15" i="1"/>
  <c r="K16" i="1" s="1"/>
  <c r="E3" i="1"/>
  <c r="N5" i="1" l="1"/>
  <c r="O3" i="1"/>
  <c r="O6" i="1"/>
  <c r="O5" i="1"/>
  <c r="N7" i="1"/>
  <c r="V16" i="1"/>
  <c r="M3" i="1"/>
  <c r="M5" i="1"/>
  <c r="M6" i="1"/>
  <c r="O7" i="1" l="1"/>
  <c r="M7" i="1"/>
</calcChain>
</file>

<file path=xl/comments1.xml><?xml version="1.0" encoding="utf-8"?>
<comments xmlns="http://schemas.openxmlformats.org/spreadsheetml/2006/main">
  <authors>
    <author>Harsh Parikh</author>
  </authors>
  <commentList>
    <comment ref="E1" authorId="0" shapeId="0">
      <text>
        <r>
          <rPr>
            <b/>
            <sz val="9"/>
            <color indexed="81"/>
            <rFont val="Tahoma"/>
            <family val="2"/>
          </rPr>
          <t>Harsh Parikh:</t>
        </r>
        <r>
          <rPr>
            <sz val="9"/>
            <color indexed="81"/>
            <rFont val="Tahoma"/>
            <family val="2"/>
          </rPr>
          <t xml:space="preserve">
This unsmoothing is only meant to use timeseries for volatility
</t>
        </r>
      </text>
    </comment>
    <comment ref="B22" authorId="0" shapeId="0">
      <text>
        <r>
          <rPr>
            <b/>
            <sz val="9"/>
            <color indexed="81"/>
            <rFont val="Tahoma"/>
            <family val="2"/>
          </rPr>
          <t>=DSGRID("USNFIOERR"," ","1987-12-31","","Q","RowHeader=true;ColHeader=true;DispSeriesDescription=false;YearlyTSFormat=false;QuarterlyTSFormat=false","")</t>
        </r>
      </text>
    </comment>
    <comment ref="D22" authorId="0" shapeId="0">
      <text>
        <r>
          <rPr>
            <b/>
            <sz val="9"/>
            <color indexed="81"/>
            <rFont val="Tahoma"/>
            <family val="2"/>
          </rPr>
          <t>Harsh Parikh:</t>
        </r>
        <r>
          <rPr>
            <sz val="9"/>
            <color indexed="81"/>
            <rFont val="Tahoma"/>
            <family val="2"/>
          </rPr>
          <t xml:space="preserve">
https://40926u2govf9kuqen1ndit018su-wpengine.netdna-ssl.com/wp-content/uploads/2017/08/WEB-2017-Q1-USPE-Benchmark-Book-1.pdf</t>
        </r>
      </text>
    </comment>
    <comment ref="X22" authorId="0" shapeId="0">
      <text>
        <r>
          <rPr>
            <b/>
            <sz val="9"/>
            <color indexed="81"/>
            <rFont val="Tahoma"/>
            <charset val="1"/>
          </rPr>
          <t>=DSGRID("LHYIELD","TOTR","1987-10-31","","M","RowHeader=true;TimeSeriesList=true;ColHeader=true;DispSeriesDescription=false;YearlyTSFormat=false;QuarterlyTSFormat=false","")</t>
        </r>
      </text>
    </comment>
    <comment ref="AC22" authorId="0" shapeId="0">
      <text>
        <r>
          <rPr>
            <b/>
            <sz val="9"/>
            <color indexed="81"/>
            <rFont val="Tahoma"/>
            <charset val="1"/>
          </rPr>
          <t>=DSGRID("S&amp;PCOMP,FRUSS2L,MSEAFE$,MSEMKF$,SP500TR","RI","1987-12-31","","Q","RowHeader=true;ColHeader=true;DispSeriesDescription=false;YearlyTSFormat=false;QuarterlyTSFormat=false","")</t>
        </r>
      </text>
    </comment>
    <comment ref="AI22" authorId="0" shapeId="0">
      <text>
        <r>
          <rPr>
            <b/>
            <sz val="9"/>
            <color indexed="81"/>
            <rFont val="Tahoma"/>
            <charset val="1"/>
          </rPr>
          <t>=DSGRID("S&amp;PCOMP,FRUSS2L","DSDY","1987-12-31","","Q","RowHeader=true;ColHeader=true;DispSeriesDescription=false;YearlyTSFormat=false;QuarterlyTSFormat=false","")</t>
        </r>
      </text>
    </comment>
    <comment ref="AK22" authorId="0" shapeId="0">
      <text>
        <r>
          <rPr>
            <b/>
            <sz val="9"/>
            <color indexed="81"/>
            <rFont val="Tahoma"/>
            <family val="2"/>
          </rPr>
          <t>=DSGRID("MSEAFE$,MSEMKF$","DY","1987-12-31","","Q","RowHeader=true;ColHeader=true;DispSeriesDescription=false;YearlyTSFormat=false;QuarterlyTSFormat=false","")</t>
        </r>
      </text>
    </comment>
    <comment ref="AL22" authorId="0" shapeId="0">
      <text>
        <r>
          <rPr>
            <b/>
            <sz val="9"/>
            <color indexed="81"/>
            <rFont val="Tahoma"/>
            <charset val="1"/>
          </rPr>
          <t>=DSGRID("MSEAFE$,MSEMKF$","DY","1987-12-31","","Q","RowHeader=true;ColHeader=true;DispSeriesDescription=false;YearlyTSFormat=false;QuarterlyTSFormat=false","")</t>
        </r>
      </text>
    </comment>
    <comment ref="AP22" authorId="0" shapeId="0">
      <text>
        <r>
          <rPr>
            <b/>
            <sz val="9"/>
            <color indexed="81"/>
            <rFont val="Tahoma"/>
            <charset val="1"/>
          </rPr>
          <t>=DSGRID("MLUS3MT","RI","1987-12-31","","Q","RowHeader=true;ColHeader=true;DispSeriesDescription=false;YearlyTSFormat=false;QuarterlyTSFormat=false","")</t>
        </r>
      </text>
    </comment>
    <comment ref="AR22" authorId="0" shapeId="0">
      <text>
        <r>
          <rPr>
            <b/>
            <sz val="9"/>
            <color indexed="81"/>
            <rFont val="Tahoma"/>
            <charset val="1"/>
          </rPr>
          <t>=DSGRID("BMUS10Y","RI","1987-12-31","","Q","RowHeader=true;ColHeader=true;DispSeriesDescription=false;YearlyTSFormat=false;QuarterlyTSFormat=false","")</t>
        </r>
      </text>
    </comment>
  </commentList>
</comments>
</file>

<file path=xl/comments2.xml><?xml version="1.0" encoding="utf-8"?>
<comments xmlns="http://schemas.openxmlformats.org/spreadsheetml/2006/main">
  <authors>
    <author>Harsh Parikh</author>
  </authors>
  <commentList>
    <comment ref="E1" authorId="0" shapeId="0">
      <text>
        <r>
          <rPr>
            <b/>
            <sz val="9"/>
            <color indexed="81"/>
            <rFont val="Tahoma"/>
            <family val="2"/>
          </rPr>
          <t>Harsh Parikh:</t>
        </r>
        <r>
          <rPr>
            <sz val="9"/>
            <color indexed="81"/>
            <rFont val="Tahoma"/>
            <family val="2"/>
          </rPr>
          <t xml:space="preserve">
This unsmoothing is only meant to use timeseries for volatility
</t>
        </r>
      </text>
    </comment>
    <comment ref="B15" authorId="0" shapeId="0">
      <text>
        <r>
          <rPr>
            <b/>
            <sz val="9"/>
            <color indexed="81"/>
            <rFont val="Tahoma"/>
            <family val="2"/>
          </rPr>
          <t>=DSGRID("USNFIOERR"," ","1987-12-31","","Q","RowHeader=true;ColHeader=true;DispSeriesDescription=false;YearlyTSFormat=false;QuarterlyTSFormat=false","")</t>
        </r>
      </text>
    </comment>
    <comment ref="D15" authorId="0" shapeId="0">
      <text>
        <r>
          <rPr>
            <b/>
            <sz val="9"/>
            <color indexed="81"/>
            <rFont val="Tahoma"/>
            <family val="2"/>
          </rPr>
          <t>Harsh Parikh:</t>
        </r>
        <r>
          <rPr>
            <sz val="9"/>
            <color indexed="81"/>
            <rFont val="Tahoma"/>
            <family val="2"/>
          </rPr>
          <t xml:space="preserve">
https://40926u2govf9kuqen1ndit018su-wpengine.netdna-ssl.com/wp-content/uploads/2017/08/WEB-2017-Q1-USPE-Benchmark-Book-1.pdf</t>
        </r>
      </text>
    </comment>
    <comment ref="O15" authorId="0" shapeId="0">
      <text>
        <r>
          <rPr>
            <b/>
            <sz val="9"/>
            <color indexed="81"/>
            <rFont val="Tahoma"/>
            <family val="2"/>
          </rPr>
          <t>=DSGRID("LHYIELD","TOTR","1987-10-31","","M","RowHeader=true;TimeSeriesList=true;ColHeader=true;DispSeriesDescription=false;YearlyTSFormat=false;QuarterlyTSFormat=false","")</t>
        </r>
      </text>
    </comment>
    <comment ref="X15" authorId="0" shapeId="0">
      <text>
        <r>
          <rPr>
            <b/>
            <sz val="9"/>
            <color indexed="81"/>
            <rFont val="Tahoma"/>
            <family val="2"/>
          </rPr>
          <t>=DSGRID("S&amp;PCOMP,FRUSS2L,MSEAFE$,MSEMKF$,SP500TR","RI","1987-12-31","","Q","RowHeader=true;ColHeader=true;DispSeriesDescription=false;YearlyTSFormat=false;QuarterlyTSFormat=false","")</t>
        </r>
      </text>
    </comment>
  </commentList>
</comments>
</file>

<file path=xl/comments3.xml><?xml version="1.0" encoding="utf-8"?>
<comments xmlns="http://schemas.openxmlformats.org/spreadsheetml/2006/main">
  <authors>
    <author>Harsh Parikh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=DSGRID("USNFIOERR"," ","1987-12-31","","Q","RowHeader=true;ColHeader=true;DispSeriesDescription=false;YearlyTSFormat=false;QuarterlyTSFormat=false","")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Harsh Parikh:</t>
        </r>
        <r>
          <rPr>
            <sz val="9"/>
            <color indexed="81"/>
            <rFont val="Tahoma"/>
            <family val="2"/>
          </rPr>
          <t xml:space="preserve">
https://40926u2govf9kuqen1ndit018su-wpengine.netdna-ssl.com/wp-content/uploads/2017/08/WEB-2017-Q1-USPE-Benchmark-Book-1.pdf</t>
        </r>
      </text>
    </comment>
  </commentList>
</comments>
</file>

<file path=xl/sharedStrings.xml><?xml version="1.0" encoding="utf-8"?>
<sst xmlns="http://schemas.openxmlformats.org/spreadsheetml/2006/main" count="1355" uniqueCount="253">
  <si>
    <t>US NCREIF: FUND INDEX OPEN-END DIVERSIFIED CORE RETURNS NADJ</t>
  </si>
  <si>
    <t>Q4 1987</t>
  </si>
  <si>
    <t>Q1 1988</t>
  </si>
  <si>
    <t>Q2 1988</t>
  </si>
  <si>
    <t>Q3 1988</t>
  </si>
  <si>
    <t>Q4 1988</t>
  </si>
  <si>
    <t>Q1 1989</t>
  </si>
  <si>
    <t>Q2 1989</t>
  </si>
  <si>
    <t>Q3 1989</t>
  </si>
  <si>
    <t>Q4 1989</t>
  </si>
  <si>
    <t>Q1 1990</t>
  </si>
  <si>
    <t>Q2 1990</t>
  </si>
  <si>
    <t>Q3 1990</t>
  </si>
  <si>
    <t>Q4 1990</t>
  </si>
  <si>
    <t>Q1 1991</t>
  </si>
  <si>
    <t>Q2 1991</t>
  </si>
  <si>
    <t>Q3 1991</t>
  </si>
  <si>
    <t>Q4 1991</t>
  </si>
  <si>
    <t>Q1 1992</t>
  </si>
  <si>
    <t>Q2 1992</t>
  </si>
  <si>
    <t>Q3 1992</t>
  </si>
  <si>
    <t>Q4 1992</t>
  </si>
  <si>
    <t>Q1 1993</t>
  </si>
  <si>
    <t>Q2 1993</t>
  </si>
  <si>
    <t>Q3 1993</t>
  </si>
  <si>
    <t>Q4 1993</t>
  </si>
  <si>
    <t>Q1 1994</t>
  </si>
  <si>
    <t>Q2 1994</t>
  </si>
  <si>
    <t>Q3 1994</t>
  </si>
  <si>
    <t>Q4 1994</t>
  </si>
  <si>
    <t>Q1 1995</t>
  </si>
  <si>
    <t>Q2 1995</t>
  </si>
  <si>
    <t>Q3 1995</t>
  </si>
  <si>
    <t>Q4 1995</t>
  </si>
  <si>
    <t>Q1 1996</t>
  </si>
  <si>
    <t>Q2 1996</t>
  </si>
  <si>
    <t>Q3 1996</t>
  </si>
  <si>
    <t>Q4 1996</t>
  </si>
  <si>
    <t>Q1 1997</t>
  </si>
  <si>
    <t>Q2 1997</t>
  </si>
  <si>
    <t>Q3 1997</t>
  </si>
  <si>
    <t>Q4 1997</t>
  </si>
  <si>
    <t>Q1 1998</t>
  </si>
  <si>
    <t>Q2 1998</t>
  </si>
  <si>
    <t>Q3 1998</t>
  </si>
  <si>
    <t>Q4 1998</t>
  </si>
  <si>
    <t>Q1 1999</t>
  </si>
  <si>
    <t>Q2 1999</t>
  </si>
  <si>
    <t>Q3 1999</t>
  </si>
  <si>
    <t>Q4 1999</t>
  </si>
  <si>
    <t>Q1 2000</t>
  </si>
  <si>
    <t>Q2 2000</t>
  </si>
  <si>
    <t>Q3 2000</t>
  </si>
  <si>
    <t>Q4 2000</t>
  </si>
  <si>
    <t>Q1 2001</t>
  </si>
  <si>
    <t>Q2 2001</t>
  </si>
  <si>
    <t>Q3 2001</t>
  </si>
  <si>
    <t>Q4 2001</t>
  </si>
  <si>
    <t>Q1 2002</t>
  </si>
  <si>
    <t>Q2 2002</t>
  </si>
  <si>
    <t>Q3 2002</t>
  </si>
  <si>
    <t>Q4 2002</t>
  </si>
  <si>
    <t>Q1 2003</t>
  </si>
  <si>
    <t>Q2 2003</t>
  </si>
  <si>
    <t>Q3 2003</t>
  </si>
  <si>
    <t>Q4 2003</t>
  </si>
  <si>
    <t>Q1 2004</t>
  </si>
  <si>
    <t>Q2 2004</t>
  </si>
  <si>
    <t>Q3 2004</t>
  </si>
  <si>
    <t>Q4 2004</t>
  </si>
  <si>
    <t>Q1 2005</t>
  </si>
  <si>
    <t>Q2 2005</t>
  </si>
  <si>
    <t>Q3 2005</t>
  </si>
  <si>
    <t>Q4 2005</t>
  </si>
  <si>
    <t>Q1 2006</t>
  </si>
  <si>
    <t>Q2 2006</t>
  </si>
  <si>
    <t>Q3 2006</t>
  </si>
  <si>
    <t>Q4 2006</t>
  </si>
  <si>
    <t>Q1 2007</t>
  </si>
  <si>
    <t>Q2 2007</t>
  </si>
  <si>
    <t>Q3 2007</t>
  </si>
  <si>
    <t>Q4 2007</t>
  </si>
  <si>
    <t>Q1 2008</t>
  </si>
  <si>
    <t>Q2 2008</t>
  </si>
  <si>
    <t>Q3 2008</t>
  </si>
  <si>
    <t>Q4 2008</t>
  </si>
  <si>
    <t>Q1 2009</t>
  </si>
  <si>
    <t>Q2 2009</t>
  </si>
  <si>
    <t>Q3 2009</t>
  </si>
  <si>
    <t>Q4 2009</t>
  </si>
  <si>
    <t>Q1 2010</t>
  </si>
  <si>
    <t>Q2 2010</t>
  </si>
  <si>
    <t>Q3 2010</t>
  </si>
  <si>
    <t>Q4 2010</t>
  </si>
  <si>
    <t>Q1 2011</t>
  </si>
  <si>
    <t>Q2 2011</t>
  </si>
  <si>
    <t>Q3 2011</t>
  </si>
  <si>
    <t>Q4 2011</t>
  </si>
  <si>
    <t>Q1 2012</t>
  </si>
  <si>
    <t>Q2 2012</t>
  </si>
  <si>
    <t>Q3 2012</t>
  </si>
  <si>
    <t>Q4 2012</t>
  </si>
  <si>
    <t>Q1 2013</t>
  </si>
  <si>
    <t>Q2 2013</t>
  </si>
  <si>
    <t>Q3 2013</t>
  </si>
  <si>
    <t>Q4 2013</t>
  </si>
  <si>
    <t>Q1 2014</t>
  </si>
  <si>
    <t>Q2 2014</t>
  </si>
  <si>
    <t>Q3 2014</t>
  </si>
  <si>
    <t>Q4 2014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</si>
  <si>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</si>
  <si>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</si>
  <si>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</si>
  <si>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</si>
  <si>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</si>
  <si>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</si>
  <si>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</si>
  <si>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</si>
  <si>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</si>
  <si>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</si>
  <si>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Q3 2017</t>
  </si>
  <si>
    <t>NA</t>
  </si>
  <si>
    <t>US Private Equity</t>
  </si>
  <si>
    <t>Barclays U.S. Corporate High Yield USD - Month-to-Date Rtn - TOTAL RETURN</t>
  </si>
  <si>
    <t>US High Yield</t>
  </si>
  <si>
    <t>Number</t>
  </si>
  <si>
    <t>Issues</t>
  </si>
  <si>
    <t>(Stats)</t>
  </si>
  <si>
    <t>US Mod. Adj.</t>
  </si>
  <si>
    <t>Duration</t>
  </si>
  <si>
    <t>US</t>
  </si>
  <si>
    <t>Convexity</t>
  </si>
  <si>
    <t>Average</t>
  </si>
  <si>
    <t>Coupon</t>
  </si>
  <si>
    <t>Maturity</t>
  </si>
  <si>
    <t>Price</t>
  </si>
  <si>
    <t>OAS</t>
  </si>
  <si>
    <t>Spread</t>
  </si>
  <si>
    <t>US Yield</t>
  </si>
  <si>
    <t>to Worst</t>
  </si>
  <si>
    <t>Yield to</t>
  </si>
  <si>
    <t>Amount</t>
  </si>
  <si>
    <t>Outstanding</t>
  </si>
  <si>
    <t>(MM)</t>
  </si>
  <si>
    <t>Market</t>
  </si>
  <si>
    <t>Value</t>
  </si>
  <si>
    <t>Currency</t>
  </si>
  <si>
    <t>U.S. Corporate High Yield</t>
  </si>
  <si>
    <t>USD</t>
  </si>
  <si>
    <t>S&amp;P 500 COMPOSITE - TOT RETURN IND</t>
  </si>
  <si>
    <t>RUSSELL 2000 (EOD) - TOT RETURN IND</t>
  </si>
  <si>
    <t>MSCI EM U$ - TOT RETURN IND</t>
  </si>
  <si>
    <t>MSCI EAFE U$ - TOT RETURN IND</t>
  </si>
  <si>
    <t xml:space="preserve">S&amp;P 500 </t>
  </si>
  <si>
    <t>Russell 2000</t>
  </si>
  <si>
    <t>EAFE</t>
  </si>
  <si>
    <t>EM</t>
  </si>
  <si>
    <t>S&amp;P 500 TR (1970) - TOT RETURN IND</t>
  </si>
  <si>
    <t>Cash</t>
  </si>
  <si>
    <t>The BofA Merrill Lynch US 3-Month Treasury Bill Index - Total Rtn Idx Val - TOT RETURN IND</t>
  </si>
  <si>
    <t>Returns</t>
  </si>
  <si>
    <t>Risk</t>
  </si>
  <si>
    <t>Sharpe</t>
  </si>
  <si>
    <t>Slope AR1</t>
  </si>
  <si>
    <t>S.E.</t>
  </si>
  <si>
    <t>T</t>
  </si>
  <si>
    <t>US PE USMTH</t>
  </si>
  <si>
    <t>US RE CORE USMTH</t>
  </si>
  <si>
    <t>Error Risk</t>
  </si>
  <si>
    <t>Filler</t>
  </si>
  <si>
    <t>Quarterly US Hyld</t>
  </si>
  <si>
    <t>Custom US Hyld Monthly</t>
  </si>
  <si>
    <t>Custom US Hyld Quarterly</t>
  </si>
  <si>
    <t>Slope</t>
  </si>
  <si>
    <t>Intercept</t>
  </si>
  <si>
    <t>Expected Inflation</t>
  </si>
  <si>
    <t>Risk Premium</t>
  </si>
  <si>
    <t>Dividend Yield</t>
  </si>
  <si>
    <t>Growth</t>
  </si>
  <si>
    <t>US Real Estate</t>
  </si>
  <si>
    <t>US PE</t>
  </si>
  <si>
    <t>Credit Premium</t>
  </si>
  <si>
    <t>US Govt 5-7 yr IL</t>
  </si>
  <si>
    <t>Dur</t>
  </si>
  <si>
    <t>AL</t>
  </si>
  <si>
    <t>US Govt 5-7 yr</t>
  </si>
  <si>
    <r>
      <t>Date : </t>
    </r>
    <r>
      <rPr>
        <b/>
        <sz val="8.25"/>
        <color rgb="FF5F5F5F"/>
        <rFont val="Verdana"/>
        <family val="2"/>
      </rPr>
      <t>05-Sep-17</t>
    </r>
  </si>
  <si>
    <t>Index</t>
  </si>
  <si>
    <t>Mac Duration</t>
  </si>
  <si>
    <t>Mod Duration</t>
  </si>
  <si>
    <t>Life</t>
  </si>
  <si>
    <t>Market Value</t>
  </si>
  <si>
    <t>Foreign MV</t>
  </si>
  <si>
    <t>Weight</t>
  </si>
  <si>
    <t>no bonds</t>
  </si>
  <si>
    <t>US Treasury</t>
  </si>
  <si>
    <t>-</t>
  </si>
  <si>
    <t>1-3Yrs</t>
  </si>
  <si>
    <t>3-5Yrs</t>
  </si>
  <si>
    <t>5-7Yrs</t>
  </si>
  <si>
    <t>1-10Yrs</t>
  </si>
  <si>
    <t>5-10Yrs</t>
  </si>
  <si>
    <t>&gt;10Yrs</t>
  </si>
  <si>
    <t>&gt;15Yrs</t>
  </si>
  <si>
    <t>&gt;5Yrs</t>
  </si>
  <si>
    <t>Yield</t>
  </si>
  <si>
    <t>ndex Attributes</t>
  </si>
  <si>
    <t>Current</t>
  </si>
  <si>
    <t>One-Day Change</t>
  </si>
  <si>
    <t>Mtd Change</t>
  </si>
  <si>
    <t>Qtd Change</t>
  </si>
  <si>
    <t>Ytd Change</t>
  </si>
  <si>
    <t>Average Life</t>
  </si>
  <si>
    <t>Average Yield (Semi Annual)</t>
  </si>
  <si>
    <t>Average Yield (Annual)</t>
  </si>
  <si>
    <t>Average Duration</t>
  </si>
  <si>
    <t>Average Modified Duration (Semi Annual)</t>
  </si>
  <si>
    <t>US Govt Inflation-Linked 5-7Yrs: 05 September 2017</t>
  </si>
  <si>
    <t>#ERROR</t>
  </si>
  <si>
    <t>MSCI EAFE U$ - DIVIDEND YIELD - DIVIDEND  YIELD</t>
  </si>
  <si>
    <t>MSCI EM U$ - DIVIDEND YIELD - DIVIDEND  YIELD</t>
  </si>
  <si>
    <t>$$ER: E100,INVALID CODE OR EXPRESSION ENTERED</t>
  </si>
  <si>
    <t>S&amp;P 500 COMPOSITE - DS DIVIDEND YIELD</t>
  </si>
  <si>
    <t>https://www.philadelphiafed.org/research-and-data/real-time-center/survey-of-professional-forecasters/2017/survq217</t>
  </si>
  <si>
    <t>GDP</t>
  </si>
  <si>
    <t>Buyback</t>
  </si>
  <si>
    <t>https://www.cnbc.com/2017/06/26/goldman-markets-gains-etfs-mutual-funds.html</t>
  </si>
  <si>
    <t>https://www.ft.com/content/c469c1f4-047b-11e5-95ad-00144feabdc0</t>
  </si>
  <si>
    <t>SC</t>
  </si>
  <si>
    <t>https://www.google.com/imgres?imgurl=https://www.wisdomtree.com/-/media/US-Media-Files/blog/wp-content/uploads/Net-Buyback-Yields-Large-Cap-vs-Small-Cap2,-d-,gif.ashx&amp;imgrefurl=https://www.wisdomtree.com/blog/2016-05-24/the-difference-between-small-cap-issuers-and-buybackers&amp;h=737&amp;w=901&amp;tbnid=z7tEmtzQzgSY9M:&amp;tbnh=160&amp;tbnw=195&amp;usg=__6Zv9snmMszUE1uNbvnTPGdGoaws=&amp;vet=10ahUKEwiUuo6xu5HWAhXD6CYKHcQpDA0Q9QEIKjAA..i&amp;docid=8twAt7aFU70WUM&amp;sa=X&amp;ved=0ahUKEwiUuo6xu5HWAhXD6CYKHcQpDA0Q9QEIKjAA</t>
  </si>
  <si>
    <t>Equities</t>
  </si>
  <si>
    <t>Date</t>
  </si>
  <si>
    <t>Quarter</t>
  </si>
  <si>
    <t>US_RE</t>
  </si>
  <si>
    <t>US_PE</t>
  </si>
  <si>
    <t>US_HY</t>
  </si>
  <si>
    <t>SP500</t>
  </si>
  <si>
    <t>Rusell2000</t>
  </si>
  <si>
    <t>Peer Weights</t>
  </si>
  <si>
    <t>Equal Weights</t>
  </si>
  <si>
    <t>ERC Weights</t>
  </si>
  <si>
    <t>Port</t>
  </si>
  <si>
    <t>ERC Constraints</t>
  </si>
  <si>
    <t xml:space="preserve">Correlations </t>
  </si>
  <si>
    <t>US BENCHMARK 10 YEAR DS GOVT. INDEX - TOT RETURN IND</t>
  </si>
  <si>
    <t>USGOVT10Y</t>
  </si>
  <si>
    <t>Sharpe Ratio</t>
  </si>
  <si>
    <t>Maximum Drawdown</t>
  </si>
  <si>
    <t>Peer Portfolio</t>
  </si>
  <si>
    <t>MVO (Combined CMA)</t>
  </si>
  <si>
    <t>MVO (IAS CMA)</t>
  </si>
  <si>
    <t>Mean Variance Efficient Portfolio (Using IAS Assumption)</t>
  </si>
  <si>
    <t>Mean Variance Efficient Portfolio (Using combined assumptions)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</si>
</sst>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%"/>
    <numFmt numFmtId="165" formatCode="0.0"/>
    <numFmt numFmtId="166" formatCode="0.0000"/>
    <numFmt numFmtId="167" formatCode="0.000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8"/>
      <color rgb="FF007FB6"/>
      <name val="Verdana"/>
      <family val="2"/>
    </font>
    <font>
      <b/>
      <sz val="8"/>
      <color rgb="FF007EB6"/>
      <name val="Verdana"/>
      <family val="2"/>
    </font>
    <font>
      <sz val="8"/>
      <color rgb="FF5F5F5F"/>
      <name val="Verdana"/>
      <family val="2"/>
    </font>
    <font>
      <u/>
      <sz val="11"/>
      <color theme="10"/>
      <name val="Calibri"/>
      <family val="2"/>
      <scheme val="minor"/>
    </font>
    <font>
      <sz val="9"/>
      <name val="Arial"/>
      <family val="2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8.25"/>
      <color rgb="FF5F5F5F"/>
      <name val="Verdana"/>
      <family val="2"/>
    </font>
    <font>
      <b/>
      <sz val="8.25"/>
      <color rgb="FF5F5F5F"/>
      <name val="Verdana"/>
      <family val="2"/>
    </font>
    <font>
      <b/>
      <sz val="7.55"/>
      <color rgb="FFFFFFFF"/>
      <name val="Verdana"/>
      <family val="2"/>
    </font>
    <font>
      <sz val="7.55"/>
      <color theme="1"/>
      <name val="Verdana"/>
      <family val="2"/>
    </font>
    <font>
      <b/>
      <sz val="7.55"/>
      <color rgb="FFFF0000"/>
      <name val="Verdana"/>
      <family val="2"/>
    </font>
    <font>
      <sz val="7.55"/>
      <color rgb="FFFF0000"/>
      <name val="Verdana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b/>
      <sz val="9"/>
      <color indexed="81"/>
      <name val="Tahoma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FC6D8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theme="0" tint="-0.34998626667073579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8"/>
      </right>
      <top/>
      <bottom/>
      <diagonal/>
    </border>
    <border>
      <left/>
      <right/>
      <top/>
      <bottom style="medium">
        <color rgb="FFA9A9A9"/>
      </bottom>
      <diagonal/>
    </border>
    <border>
      <left style="medium">
        <color rgb="FFA9A9A9"/>
      </left>
      <right/>
      <top/>
      <bottom style="medium">
        <color rgb="FFA9A9A9"/>
      </bottom>
      <diagonal/>
    </border>
    <border>
      <left style="medium">
        <color rgb="FFA9A9A9"/>
      </left>
      <right/>
      <top style="medium">
        <color rgb="FFA9A9A9"/>
      </top>
      <bottom style="medium">
        <color rgb="FFA9A9A9"/>
      </bottom>
      <diagonal/>
    </border>
    <border>
      <left style="medium">
        <color rgb="FFA9A9A9"/>
      </left>
      <right style="medium">
        <color rgb="FFA9A9A9"/>
      </right>
      <top style="medium">
        <color rgb="FFA9A9A9"/>
      </top>
      <bottom style="medium">
        <color rgb="FFA9A9A9"/>
      </bottom>
      <diagonal/>
    </border>
    <border>
      <left/>
      <right style="medium">
        <color rgb="FFA9A9A9"/>
      </right>
      <top/>
      <bottom style="medium">
        <color rgb="FFA9A9A9"/>
      </bottom>
      <diagonal/>
    </border>
    <border>
      <left style="medium">
        <color rgb="FFA9A9A9"/>
      </left>
      <right/>
      <top/>
      <bottom/>
      <diagonal/>
    </border>
    <border>
      <left/>
      <right style="medium">
        <color rgb="FFA9A9A9"/>
      </right>
      <top/>
      <bottom/>
      <diagonal/>
    </border>
    <border>
      <left/>
      <right/>
      <top style="medium">
        <color rgb="FFC3C3C3"/>
      </top>
      <bottom/>
      <diagonal/>
    </border>
    <border>
      <left/>
      <right/>
      <top style="medium">
        <color rgb="FF466878"/>
      </top>
      <bottom/>
      <diagonal/>
    </border>
    <border>
      <left/>
      <right/>
      <top style="medium">
        <color rgb="FFC3C3C3"/>
      </top>
      <bottom style="medium">
        <color rgb="FF466878"/>
      </bottom>
      <diagonal/>
    </border>
    <border>
      <left/>
      <right/>
      <top/>
      <bottom style="medium">
        <color rgb="FF466878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10" fillId="0" borderId="0"/>
    <xf numFmtId="9" fontId="10" fillId="0" borderId="0" applyFont="0" applyFill="0" applyBorder="0" applyAlignment="0" applyProtection="0"/>
  </cellStyleXfs>
  <cellXfs count="73">
    <xf numFmtId="0" fontId="0" fillId="0" borderId="0" xfId="0"/>
    <xf numFmtId="0" fontId="0" fillId="0" borderId="0" xfId="0" applyNumberFormat="1"/>
    <xf numFmtId="0" fontId="0" fillId="0" borderId="0" xfId="0" applyAlignment="1">
      <alignment horizontal="center" vertical="center" wrapText="1"/>
    </xf>
    <xf numFmtId="14" fontId="0" fillId="0" borderId="0" xfId="0" applyNumberFormat="1"/>
    <xf numFmtId="0" fontId="0" fillId="0" borderId="0" xfId="0" applyNumberFormat="1" applyAlignment="1">
      <alignment horizontal="center" vertical="center" wrapText="1"/>
    </xf>
    <xf numFmtId="2" fontId="0" fillId="0" borderId="0" xfId="0" applyNumberFormat="1"/>
    <xf numFmtId="0" fontId="5" fillId="2" borderId="0" xfId="0" applyFont="1" applyFill="1" applyAlignment="1">
      <alignment horizontal="right" vertical="center" wrapText="1"/>
    </xf>
    <xf numFmtId="0" fontId="7" fillId="2" borderId="0" xfId="2" applyFill="1" applyAlignment="1">
      <alignment horizontal="right" vertical="center" wrapText="1"/>
    </xf>
    <xf numFmtId="3" fontId="6" fillId="2" borderId="0" xfId="0" applyNumberFormat="1" applyFont="1" applyFill="1" applyAlignment="1">
      <alignment horizontal="right" vertical="center"/>
    </xf>
    <xf numFmtId="0" fontId="6" fillId="2" borderId="0" xfId="0" applyFont="1" applyFill="1" applyAlignment="1">
      <alignment horizontal="right" vertical="center"/>
    </xf>
    <xf numFmtId="0" fontId="7" fillId="2" borderId="0" xfId="2" applyFill="1" applyAlignment="1">
      <alignment horizontal="right" vertical="center"/>
    </xf>
    <xf numFmtId="164" fontId="0" fillId="0" borderId="0" xfId="1" applyNumberFormat="1" applyFont="1"/>
    <xf numFmtId="165" fontId="0" fillId="0" borderId="0" xfId="0" applyNumberFormat="1"/>
    <xf numFmtId="14" fontId="0" fillId="3" borderId="0" xfId="0" applyNumberFormat="1" applyFill="1"/>
    <xf numFmtId="4" fontId="8" fillId="0" borderId="1" xfId="0" applyNumberFormat="1" applyFont="1" applyBorder="1" applyAlignment="1">
      <alignment horizontal="right"/>
    </xf>
    <xf numFmtId="4" fontId="8" fillId="0" borderId="0" xfId="0" applyNumberFormat="1" applyFont="1" applyBorder="1" applyAlignment="1">
      <alignment horizontal="right"/>
    </xf>
    <xf numFmtId="0" fontId="0" fillId="3" borderId="0" xfId="0" applyFill="1" applyAlignment="1">
      <alignment horizontal="center" vertical="center" wrapText="1"/>
    </xf>
    <xf numFmtId="1" fontId="10" fillId="0" borderId="0" xfId="4" applyNumberFormat="1" applyFont="1" applyFill="1" applyBorder="1"/>
    <xf numFmtId="0" fontId="11" fillId="0" borderId="0" xfId="0" applyFont="1" applyAlignment="1">
      <alignment vertical="center" wrapText="1"/>
    </xf>
    <xf numFmtId="0" fontId="14" fillId="0" borderId="2" xfId="0" applyFont="1" applyBorder="1" applyAlignment="1">
      <alignment horizontal="right" vertical="center" wrapText="1"/>
    </xf>
    <xf numFmtId="0" fontId="13" fillId="0" borderId="4" xfId="0" applyFont="1" applyBorder="1" applyAlignment="1">
      <alignment horizontal="left" vertical="center" wrapText="1"/>
    </xf>
    <xf numFmtId="0" fontId="14" fillId="0" borderId="3" xfId="0" applyFont="1" applyBorder="1" applyAlignment="1">
      <alignment horizontal="left" vertical="center" wrapText="1"/>
    </xf>
    <xf numFmtId="0" fontId="14" fillId="0" borderId="6" xfId="0" applyFont="1" applyBorder="1" applyAlignment="1">
      <alignment horizontal="right" vertical="center" wrapText="1"/>
    </xf>
    <xf numFmtId="0" fontId="14" fillId="0" borderId="7" xfId="0" applyFont="1" applyBorder="1" applyAlignment="1">
      <alignment horizontal="left" vertical="center" wrapText="1"/>
    </xf>
    <xf numFmtId="0" fontId="14" fillId="0" borderId="0" xfId="0" applyFont="1" applyBorder="1" applyAlignment="1">
      <alignment horizontal="right" vertical="center" wrapText="1"/>
    </xf>
    <xf numFmtId="0" fontId="14" fillId="0" borderId="8" xfId="0" applyFont="1" applyBorder="1" applyAlignment="1">
      <alignment horizontal="right" vertical="center" wrapText="1"/>
    </xf>
    <xf numFmtId="0" fontId="15" fillId="0" borderId="4" xfId="0" applyFont="1" applyBorder="1" applyAlignment="1">
      <alignment horizontal="right" vertical="center" wrapText="1"/>
    </xf>
    <xf numFmtId="0" fontId="15" fillId="0" borderId="5" xfId="0" applyFont="1" applyBorder="1" applyAlignment="1">
      <alignment horizontal="right" vertical="center" wrapText="1"/>
    </xf>
    <xf numFmtId="0" fontId="14" fillId="0" borderId="3" xfId="0" applyFont="1" applyFill="1" applyBorder="1" applyAlignment="1">
      <alignment horizontal="left" vertical="center" wrapText="1"/>
    </xf>
    <xf numFmtId="0" fontId="14" fillId="0" borderId="2" xfId="0" applyFont="1" applyFill="1" applyBorder="1" applyAlignment="1">
      <alignment horizontal="right" vertical="center" wrapText="1"/>
    </xf>
    <xf numFmtId="0" fontId="14" fillId="0" borderId="6" xfId="0" applyFont="1" applyFill="1" applyBorder="1" applyAlignment="1">
      <alignment horizontal="right" vertical="center" wrapText="1"/>
    </xf>
    <xf numFmtId="0" fontId="16" fillId="0" borderId="3" xfId="0" applyFont="1" applyBorder="1" applyAlignment="1">
      <alignment horizontal="left" vertical="center" wrapText="1"/>
    </xf>
    <xf numFmtId="0" fontId="16" fillId="0" borderId="2" xfId="0" applyFont="1" applyBorder="1" applyAlignment="1">
      <alignment horizontal="right" vertical="center" wrapText="1"/>
    </xf>
    <xf numFmtId="0" fontId="16" fillId="0" borderId="6" xfId="0" applyFont="1" applyBorder="1" applyAlignment="1">
      <alignment horizontal="right" vertical="center" wrapText="1"/>
    </xf>
    <xf numFmtId="0" fontId="17" fillId="4" borderId="0" xfId="0" applyFont="1" applyFill="1" applyAlignment="1">
      <alignment horizontal="left" vertical="center" wrapText="1"/>
    </xf>
    <xf numFmtId="0" fontId="17" fillId="4" borderId="0" xfId="0" applyFont="1" applyFill="1" applyAlignment="1">
      <alignment horizontal="right" vertical="center" wrapText="1"/>
    </xf>
    <xf numFmtId="0" fontId="18" fillId="2" borderId="9" xfId="0" applyFont="1" applyFill="1" applyBorder="1" applyAlignment="1">
      <alignment horizontal="left" vertical="center" wrapText="1"/>
    </xf>
    <xf numFmtId="0" fontId="7" fillId="2" borderId="9" xfId="2" applyFill="1" applyBorder="1" applyAlignment="1">
      <alignment horizontal="right" vertical="center" wrapText="1"/>
    </xf>
    <xf numFmtId="0" fontId="18" fillId="2" borderId="9" xfId="0" applyFont="1" applyFill="1" applyBorder="1" applyAlignment="1">
      <alignment horizontal="right" vertical="center" wrapText="1"/>
    </xf>
    <xf numFmtId="0" fontId="0" fillId="5" borderId="10" xfId="0" applyFill="1" applyBorder="1"/>
    <xf numFmtId="0" fontId="18" fillId="2" borderId="11" xfId="0" applyFont="1" applyFill="1" applyBorder="1" applyAlignment="1">
      <alignment horizontal="left" vertical="center" wrapText="1"/>
    </xf>
    <xf numFmtId="0" fontId="7" fillId="2" borderId="11" xfId="2" applyFill="1" applyBorder="1" applyAlignment="1">
      <alignment horizontal="right" vertical="center" wrapText="1"/>
    </xf>
    <xf numFmtId="0" fontId="18" fillId="2" borderId="11" xfId="0" applyFont="1" applyFill="1" applyBorder="1" applyAlignment="1">
      <alignment horizontal="right" vertical="center" wrapText="1"/>
    </xf>
    <xf numFmtId="0" fontId="0" fillId="5" borderId="12" xfId="0" applyFill="1" applyBorder="1"/>
    <xf numFmtId="0" fontId="7" fillId="0" borderId="0" xfId="2"/>
    <xf numFmtId="1" fontId="0" fillId="0" borderId="0" xfId="0" applyNumberFormat="1"/>
    <xf numFmtId="1" fontId="0" fillId="0" borderId="0" xfId="1" applyNumberFormat="1" applyFont="1"/>
    <xf numFmtId="0" fontId="9" fillId="0" borderId="0" xfId="0" applyFont="1"/>
    <xf numFmtId="165" fontId="9" fillId="0" borderId="0" xfId="0" applyNumberFormat="1" applyFont="1"/>
    <xf numFmtId="2" fontId="9" fillId="0" borderId="0" xfId="0" applyNumberFormat="1" applyFont="1"/>
    <xf numFmtId="164" fontId="0" fillId="0" borderId="0" xfId="1" applyNumberFormat="1" applyFont="1" applyFill="1"/>
    <xf numFmtId="2" fontId="0" fillId="0" borderId="0" xfId="0" applyNumberFormat="1" applyFill="1"/>
    <xf numFmtId="165" fontId="0" fillId="0" borderId="0" xfId="0" applyNumberFormat="1" applyFill="1"/>
    <xf numFmtId="0" fontId="0" fillId="0" borderId="0" xfId="0" applyFill="1" applyAlignment="1">
      <alignment horizontal="center" vertical="center" wrapText="1"/>
    </xf>
    <xf numFmtId="0" fontId="0" fillId="0" borderId="0" xfId="0" applyFill="1"/>
    <xf numFmtId="0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0" fillId="6" borderId="0" xfId="0" applyNumberFormat="1" applyFill="1"/>
    <xf numFmtId="4" fontId="8" fillId="6" borderId="1" xfId="0" applyNumberFormat="1" applyFont="1" applyFill="1" applyBorder="1" applyAlignment="1">
      <alignment horizontal="right"/>
    </xf>
    <xf numFmtId="4" fontId="8" fillId="6" borderId="0" xfId="0" applyNumberFormat="1" applyFont="1" applyFill="1" applyBorder="1" applyAlignment="1">
      <alignment horizontal="right"/>
    </xf>
    <xf numFmtId="0" fontId="0" fillId="6" borderId="0" xfId="0" applyFill="1"/>
    <xf numFmtId="2" fontId="0" fillId="6" borderId="0" xfId="0" applyNumberFormat="1" applyFill="1"/>
    <xf numFmtId="166" fontId="0" fillId="0" borderId="0" xfId="0" applyNumberFormat="1"/>
    <xf numFmtId="0" fontId="0" fillId="3" borderId="0" xfId="0" applyFill="1"/>
    <xf numFmtId="167" fontId="0" fillId="0" borderId="0" xfId="0" applyNumberFormat="1"/>
    <xf numFmtId="0" fontId="0" fillId="0" borderId="0" xfId="0"/>
    <xf numFmtId="10" fontId="0" fillId="0" borderId="0" xfId="1" applyNumberFormat="1" applyFont="1" applyFill="1"/>
    <xf numFmtId="0" fontId="0" fillId="0" borderId="0" xfId="0"/>
    <xf numFmtId="10" fontId="0" fillId="0" borderId="0" xfId="1" applyNumberFormat="1" applyFont="1"/>
    <xf numFmtId="0" fontId="4" fillId="2" borderId="0" xfId="0" applyFont="1" applyFill="1" applyAlignment="1">
      <alignment horizontal="left" wrapText="1"/>
    </xf>
    <xf numFmtId="0" fontId="7" fillId="2" borderId="0" xfId="2" applyFill="1" applyAlignment="1">
      <alignment horizontal="right" vertical="center" wrapText="1"/>
    </xf>
    <xf numFmtId="0" fontId="7" fillId="2" borderId="0" xfId="2" applyFill="1" applyAlignment="1">
      <alignment vertical="center" wrapText="1"/>
    </xf>
    <xf numFmtId="0" fontId="0" fillId="0" borderId="0" xfId="0" applyFont="1" applyAlignment="1">
      <alignment wrapText="1"/>
    </xf>
  </cellXfs>
  <cellStyles count="5">
    <cellStyle name="Hyperlink" xfId="2" builtinId="8"/>
    <cellStyle name="Normal" xfId="0" builtinId="0"/>
    <cellStyle name="Normal 2" xfId="3"/>
    <cellStyle name="Percent" xfId="1" builtinId="5"/>
    <cellStyle name="Percent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Data!$R$25</c:f>
              <c:strCache>
                <c:ptCount val="1"/>
                <c:pt idx="0">
                  <c:v>Peer Portfolio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Data!$Q$26:$Q$140</c:f>
              <c:numCache>
                <c:formatCode>m/d/yyyy</c:formatCode>
                <c:ptCount val="115"/>
                <c:pt idx="0">
                  <c:v>32416</c:v>
                </c:pt>
                <c:pt idx="1">
                  <c:v>32508</c:v>
                </c:pt>
                <c:pt idx="2">
                  <c:v>32598</c:v>
                </c:pt>
                <c:pt idx="3">
                  <c:v>32689</c:v>
                </c:pt>
                <c:pt idx="4">
                  <c:v>32781</c:v>
                </c:pt>
                <c:pt idx="5">
                  <c:v>32873</c:v>
                </c:pt>
                <c:pt idx="6">
                  <c:v>32963</c:v>
                </c:pt>
                <c:pt idx="7">
                  <c:v>33054</c:v>
                </c:pt>
                <c:pt idx="8">
                  <c:v>33146</c:v>
                </c:pt>
                <c:pt idx="9">
                  <c:v>33238</c:v>
                </c:pt>
                <c:pt idx="10">
                  <c:v>33328</c:v>
                </c:pt>
                <c:pt idx="11">
                  <c:v>33419</c:v>
                </c:pt>
                <c:pt idx="12">
                  <c:v>33511</c:v>
                </c:pt>
                <c:pt idx="13">
                  <c:v>33603</c:v>
                </c:pt>
                <c:pt idx="14">
                  <c:v>33694</c:v>
                </c:pt>
                <c:pt idx="15">
                  <c:v>33785</c:v>
                </c:pt>
                <c:pt idx="16">
                  <c:v>33877</c:v>
                </c:pt>
                <c:pt idx="17">
                  <c:v>33969</c:v>
                </c:pt>
                <c:pt idx="18">
                  <c:v>34059</c:v>
                </c:pt>
                <c:pt idx="19">
                  <c:v>34150</c:v>
                </c:pt>
                <c:pt idx="20">
                  <c:v>34242</c:v>
                </c:pt>
                <c:pt idx="21">
                  <c:v>34334</c:v>
                </c:pt>
                <c:pt idx="22">
                  <c:v>34424</c:v>
                </c:pt>
                <c:pt idx="23">
                  <c:v>34515</c:v>
                </c:pt>
                <c:pt idx="24">
                  <c:v>34607</c:v>
                </c:pt>
                <c:pt idx="25">
                  <c:v>34699</c:v>
                </c:pt>
                <c:pt idx="26">
                  <c:v>34789</c:v>
                </c:pt>
                <c:pt idx="27">
                  <c:v>34880</c:v>
                </c:pt>
                <c:pt idx="28">
                  <c:v>34972</c:v>
                </c:pt>
                <c:pt idx="29">
                  <c:v>35064</c:v>
                </c:pt>
                <c:pt idx="30">
                  <c:v>35155</c:v>
                </c:pt>
                <c:pt idx="31">
                  <c:v>35246</c:v>
                </c:pt>
                <c:pt idx="32">
                  <c:v>35338</c:v>
                </c:pt>
                <c:pt idx="33">
                  <c:v>35430</c:v>
                </c:pt>
                <c:pt idx="34">
                  <c:v>35520</c:v>
                </c:pt>
                <c:pt idx="35">
                  <c:v>35611</c:v>
                </c:pt>
                <c:pt idx="36">
                  <c:v>35703</c:v>
                </c:pt>
                <c:pt idx="37">
                  <c:v>35795</c:v>
                </c:pt>
                <c:pt idx="38">
                  <c:v>35885</c:v>
                </c:pt>
                <c:pt idx="39">
                  <c:v>35976</c:v>
                </c:pt>
                <c:pt idx="40">
                  <c:v>36068</c:v>
                </c:pt>
                <c:pt idx="41">
                  <c:v>36160</c:v>
                </c:pt>
                <c:pt idx="42">
                  <c:v>36250</c:v>
                </c:pt>
                <c:pt idx="43">
                  <c:v>36341</c:v>
                </c:pt>
                <c:pt idx="44">
                  <c:v>36433</c:v>
                </c:pt>
                <c:pt idx="45">
                  <c:v>36525</c:v>
                </c:pt>
                <c:pt idx="46">
                  <c:v>36616</c:v>
                </c:pt>
                <c:pt idx="47">
                  <c:v>36707</c:v>
                </c:pt>
                <c:pt idx="48">
                  <c:v>36799</c:v>
                </c:pt>
                <c:pt idx="49">
                  <c:v>36891</c:v>
                </c:pt>
                <c:pt idx="50">
                  <c:v>36981</c:v>
                </c:pt>
                <c:pt idx="51">
                  <c:v>37072</c:v>
                </c:pt>
                <c:pt idx="52">
                  <c:v>37164</c:v>
                </c:pt>
                <c:pt idx="53">
                  <c:v>37256</c:v>
                </c:pt>
                <c:pt idx="54">
                  <c:v>37346</c:v>
                </c:pt>
                <c:pt idx="55">
                  <c:v>37437</c:v>
                </c:pt>
                <c:pt idx="56">
                  <c:v>37529</c:v>
                </c:pt>
                <c:pt idx="57">
                  <c:v>37621</c:v>
                </c:pt>
                <c:pt idx="58">
                  <c:v>37711</c:v>
                </c:pt>
                <c:pt idx="59">
                  <c:v>37802</c:v>
                </c:pt>
                <c:pt idx="60">
                  <c:v>37894</c:v>
                </c:pt>
                <c:pt idx="61">
                  <c:v>37986</c:v>
                </c:pt>
                <c:pt idx="62">
                  <c:v>38077</c:v>
                </c:pt>
                <c:pt idx="63">
                  <c:v>38168</c:v>
                </c:pt>
                <c:pt idx="64">
                  <c:v>38260</c:v>
                </c:pt>
                <c:pt idx="65">
                  <c:v>38352</c:v>
                </c:pt>
                <c:pt idx="66">
                  <c:v>38442</c:v>
                </c:pt>
                <c:pt idx="67">
                  <c:v>38533</c:v>
                </c:pt>
                <c:pt idx="68">
                  <c:v>38625</c:v>
                </c:pt>
                <c:pt idx="69">
                  <c:v>38717</c:v>
                </c:pt>
                <c:pt idx="70">
                  <c:v>38807</c:v>
                </c:pt>
                <c:pt idx="71">
                  <c:v>38898</c:v>
                </c:pt>
                <c:pt idx="72">
                  <c:v>38990</c:v>
                </c:pt>
                <c:pt idx="73">
                  <c:v>39082</c:v>
                </c:pt>
                <c:pt idx="74">
                  <c:v>39172</c:v>
                </c:pt>
                <c:pt idx="75">
                  <c:v>39263</c:v>
                </c:pt>
                <c:pt idx="76">
                  <c:v>39355</c:v>
                </c:pt>
                <c:pt idx="77">
                  <c:v>39447</c:v>
                </c:pt>
                <c:pt idx="78">
                  <c:v>39538</c:v>
                </c:pt>
                <c:pt idx="79">
                  <c:v>39629</c:v>
                </c:pt>
                <c:pt idx="80">
                  <c:v>39721</c:v>
                </c:pt>
                <c:pt idx="81">
                  <c:v>39813</c:v>
                </c:pt>
                <c:pt idx="82">
                  <c:v>39903</c:v>
                </c:pt>
                <c:pt idx="83">
                  <c:v>39994</c:v>
                </c:pt>
                <c:pt idx="84">
                  <c:v>40086</c:v>
                </c:pt>
                <c:pt idx="85">
                  <c:v>40178</c:v>
                </c:pt>
                <c:pt idx="86">
                  <c:v>40268</c:v>
                </c:pt>
                <c:pt idx="87">
                  <c:v>40359</c:v>
                </c:pt>
                <c:pt idx="88">
                  <c:v>40451</c:v>
                </c:pt>
                <c:pt idx="89">
                  <c:v>40543</c:v>
                </c:pt>
                <c:pt idx="90">
                  <c:v>40633</c:v>
                </c:pt>
                <c:pt idx="91">
                  <c:v>40724</c:v>
                </c:pt>
                <c:pt idx="92">
                  <c:v>40816</c:v>
                </c:pt>
                <c:pt idx="93">
                  <c:v>40908</c:v>
                </c:pt>
                <c:pt idx="94">
                  <c:v>40999</c:v>
                </c:pt>
                <c:pt idx="95">
                  <c:v>41090</c:v>
                </c:pt>
                <c:pt idx="96">
                  <c:v>41182</c:v>
                </c:pt>
                <c:pt idx="97">
                  <c:v>41274</c:v>
                </c:pt>
                <c:pt idx="98">
                  <c:v>41364</c:v>
                </c:pt>
                <c:pt idx="99">
                  <c:v>41455</c:v>
                </c:pt>
                <c:pt idx="100">
                  <c:v>41547</c:v>
                </c:pt>
                <c:pt idx="101">
                  <c:v>41639</c:v>
                </c:pt>
                <c:pt idx="102">
                  <c:v>41729</c:v>
                </c:pt>
                <c:pt idx="103">
                  <c:v>41820</c:v>
                </c:pt>
                <c:pt idx="104">
                  <c:v>41912</c:v>
                </c:pt>
                <c:pt idx="105">
                  <c:v>42004</c:v>
                </c:pt>
                <c:pt idx="106">
                  <c:v>42094</c:v>
                </c:pt>
                <c:pt idx="107">
                  <c:v>42185</c:v>
                </c:pt>
                <c:pt idx="108">
                  <c:v>42277</c:v>
                </c:pt>
                <c:pt idx="109">
                  <c:v>42369</c:v>
                </c:pt>
                <c:pt idx="110">
                  <c:v>42460</c:v>
                </c:pt>
                <c:pt idx="111">
                  <c:v>42551</c:v>
                </c:pt>
                <c:pt idx="112">
                  <c:v>42643</c:v>
                </c:pt>
                <c:pt idx="113">
                  <c:v>42735</c:v>
                </c:pt>
                <c:pt idx="114">
                  <c:v>42825</c:v>
                </c:pt>
              </c:numCache>
            </c:numRef>
          </c:cat>
          <c:val>
            <c:numRef>
              <c:f>Data!$R$26:$R$140</c:f>
              <c:numCache>
                <c:formatCode>0.00</c:formatCode>
                <c:ptCount val="115"/>
                <c:pt idx="0">
                  <c:v>1</c:v>
                </c:pt>
                <c:pt idx="1">
                  <c:v>1.051894855890863</c:v>
                </c:pt>
                <c:pt idx="2">
                  <c:v>1.0910205567298032</c:v>
                </c:pt>
                <c:pt idx="3">
                  <c:v>1.1233495133627751</c:v>
                </c:pt>
                <c:pt idx="4">
                  <c:v>1.2072605420648821</c:v>
                </c:pt>
                <c:pt idx="5">
                  <c:v>1.2304907425837073</c:v>
                </c:pt>
                <c:pt idx="6">
                  <c:v>1.1672637212520511</c:v>
                </c:pt>
                <c:pt idx="7">
                  <c:v>1.2540179481357085</c:v>
                </c:pt>
                <c:pt idx="8">
                  <c:v>1.1197254682109192</c:v>
                </c:pt>
                <c:pt idx="9">
                  <c:v>1.1641655152912014</c:v>
                </c:pt>
                <c:pt idx="10">
                  <c:v>1.2778559091766668</c:v>
                </c:pt>
                <c:pt idx="11">
                  <c:v>1.2712789282418928</c:v>
                </c:pt>
                <c:pt idx="12">
                  <c:v>1.3302550920427629</c:v>
                </c:pt>
                <c:pt idx="13">
                  <c:v>1.3793818848378734</c:v>
                </c:pt>
                <c:pt idx="14">
                  <c:v>1.3787854896510592</c:v>
                </c:pt>
                <c:pt idx="15">
                  <c:v>1.3850716600342721</c:v>
                </c:pt>
                <c:pt idx="16">
                  <c:v>1.436816281140276</c:v>
                </c:pt>
                <c:pt idx="17">
                  <c:v>1.5097303854814341</c:v>
                </c:pt>
                <c:pt idx="18">
                  <c:v>1.5855893889543236</c:v>
                </c:pt>
                <c:pt idx="19">
                  <c:v>1.663307145235847</c:v>
                </c:pt>
                <c:pt idx="20">
                  <c:v>1.7594319407644479</c:v>
                </c:pt>
                <c:pt idx="21">
                  <c:v>1.8487955005144268</c:v>
                </c:pt>
                <c:pt idx="22">
                  <c:v>1.8316744464500008</c:v>
                </c:pt>
                <c:pt idx="23">
                  <c:v>1.8754357550821772</c:v>
                </c:pt>
                <c:pt idx="24">
                  <c:v>1.938737093465069</c:v>
                </c:pt>
                <c:pt idx="25">
                  <c:v>1.9720984339542151</c:v>
                </c:pt>
                <c:pt idx="26">
                  <c:v>2.0471574162325497</c:v>
                </c:pt>
                <c:pt idx="27">
                  <c:v>2.1490986692548169</c:v>
                </c:pt>
                <c:pt idx="28">
                  <c:v>2.2500570071046164</c:v>
                </c:pt>
                <c:pt idx="29">
                  <c:v>2.3811513623104106</c:v>
                </c:pt>
                <c:pt idx="30">
                  <c:v>2.4909559527062632</c:v>
                </c:pt>
                <c:pt idx="31">
                  <c:v>2.6031809592826129</c:v>
                </c:pt>
                <c:pt idx="32">
                  <c:v>2.6729556182330629</c:v>
                </c:pt>
                <c:pt idx="33">
                  <c:v>2.8115628328933471</c:v>
                </c:pt>
                <c:pt idx="34">
                  <c:v>2.8185496519187732</c:v>
                </c:pt>
                <c:pt idx="35">
                  <c:v>3.2015772239898022</c:v>
                </c:pt>
                <c:pt idx="36">
                  <c:v>3.3272495387283336</c:v>
                </c:pt>
                <c:pt idx="37">
                  <c:v>3.3671463714300454</c:v>
                </c:pt>
                <c:pt idx="38">
                  <c:v>3.7189246751685392</c:v>
                </c:pt>
                <c:pt idx="39">
                  <c:v>3.7685458854071077</c:v>
                </c:pt>
                <c:pt idx="40">
                  <c:v>3.342307314328989</c:v>
                </c:pt>
                <c:pt idx="41">
                  <c:v>3.8578447027560694</c:v>
                </c:pt>
                <c:pt idx="42">
                  <c:v>4.0042518365277751</c:v>
                </c:pt>
                <c:pt idx="43">
                  <c:v>4.3272773970228311</c:v>
                </c:pt>
                <c:pt idx="44">
                  <c:v>4.2866166418427216</c:v>
                </c:pt>
                <c:pt idx="45">
                  <c:v>5.024019885496549</c:v>
                </c:pt>
                <c:pt idx="46">
                  <c:v>5.2476108709573603</c:v>
                </c:pt>
                <c:pt idx="47">
                  <c:v>5.0152622844517616</c:v>
                </c:pt>
                <c:pt idx="48">
                  <c:v>4.9202355267674491</c:v>
                </c:pt>
                <c:pt idx="49">
                  <c:v>4.6090102366274737</c:v>
                </c:pt>
                <c:pt idx="50">
                  <c:v>4.2537309290164043</c:v>
                </c:pt>
                <c:pt idx="51">
                  <c:v>4.4347475884425682</c:v>
                </c:pt>
                <c:pt idx="52">
                  <c:v>3.84544314152325</c:v>
                </c:pt>
                <c:pt idx="53">
                  <c:v>4.1485133562953802</c:v>
                </c:pt>
                <c:pt idx="54">
                  <c:v>4.1890545936585912</c:v>
                </c:pt>
                <c:pt idx="55">
                  <c:v>3.9716386129718884</c:v>
                </c:pt>
                <c:pt idx="56">
                  <c:v>3.5269803650637903</c:v>
                </c:pt>
                <c:pt idx="57">
                  <c:v>3.7306376133076169</c:v>
                </c:pt>
                <c:pt idx="58">
                  <c:v>3.6360500535354445</c:v>
                </c:pt>
                <c:pt idx="59">
                  <c:v>4.1436343022540507</c:v>
                </c:pt>
                <c:pt idx="60">
                  <c:v>4.3524950017720077</c:v>
                </c:pt>
                <c:pt idx="61">
                  <c:v>4.8680706182930518</c:v>
                </c:pt>
                <c:pt idx="62">
                  <c:v>4.9758942668731301</c:v>
                </c:pt>
                <c:pt idx="63">
                  <c:v>5.0625540291214337</c:v>
                </c:pt>
                <c:pt idx="64">
                  <c:v>5.1088326029663449</c:v>
                </c:pt>
                <c:pt idx="65">
                  <c:v>5.8302763208374833</c:v>
                </c:pt>
                <c:pt idx="66">
                  <c:v>5.728467450495657</c:v>
                </c:pt>
                <c:pt idx="67">
                  <c:v>6.0293687143552646</c:v>
                </c:pt>
                <c:pt idx="68">
                  <c:v>6.4273086945412023</c:v>
                </c:pt>
                <c:pt idx="69">
                  <c:v>6.727010949342457</c:v>
                </c:pt>
                <c:pt idx="70">
                  <c:v>7.0782936194121655</c:v>
                </c:pt>
                <c:pt idx="71">
                  <c:v>7.1349901561219227</c:v>
                </c:pt>
                <c:pt idx="72">
                  <c:v>7.4191718421043893</c:v>
                </c:pt>
                <c:pt idx="73">
                  <c:v>8.2302705299747458</c:v>
                </c:pt>
                <c:pt idx="74">
                  <c:v>8.4150934782016158</c:v>
                </c:pt>
                <c:pt idx="75">
                  <c:v>9.0231966396482104</c:v>
                </c:pt>
                <c:pt idx="76">
                  <c:v>9.099309608002029</c:v>
                </c:pt>
                <c:pt idx="77">
                  <c:v>9.0666023802072306</c:v>
                </c:pt>
                <c:pt idx="78">
                  <c:v>8.4614261623333391</c:v>
                </c:pt>
                <c:pt idx="79">
                  <c:v>8.4282621023448314</c:v>
                </c:pt>
                <c:pt idx="80">
                  <c:v>7.449263738932081</c:v>
                </c:pt>
                <c:pt idx="81">
                  <c:v>5.7113621396046232</c:v>
                </c:pt>
                <c:pt idx="82">
                  <c:v>5.3620621202948273</c:v>
                </c:pt>
                <c:pt idx="83">
                  <c:v>6.2653551547791944</c:v>
                </c:pt>
                <c:pt idx="84">
                  <c:v>7.0504564778055157</c:v>
                </c:pt>
                <c:pt idx="85">
                  <c:v>7.4783993830660735</c:v>
                </c:pt>
                <c:pt idx="86">
                  <c:v>7.8491263109456009</c:v>
                </c:pt>
                <c:pt idx="87">
                  <c:v>7.4951141351668715</c:v>
                </c:pt>
                <c:pt idx="88">
                  <c:v>8.3060540807175034</c:v>
                </c:pt>
                <c:pt idx="89">
                  <c:v>9.0149412163705502</c:v>
                </c:pt>
                <c:pt idx="90">
                  <c:v>9.33181210002763</c:v>
                </c:pt>
                <c:pt idx="91">
                  <c:v>9.5465494721961139</c:v>
                </c:pt>
                <c:pt idx="92">
                  <c:v>8.3868951891233596</c:v>
                </c:pt>
                <c:pt idx="93">
                  <c:v>9.0423629849239653</c:v>
                </c:pt>
                <c:pt idx="94">
                  <c:v>9.8139383218059013</c:v>
                </c:pt>
                <c:pt idx="95">
                  <c:v>9.4925780640938893</c:v>
                </c:pt>
                <c:pt idx="96">
                  <c:v>10.05430541783473</c:v>
                </c:pt>
                <c:pt idx="97">
                  <c:v>10.362179783496847</c:v>
                </c:pt>
                <c:pt idx="98">
                  <c:v>10.981571287378081</c:v>
                </c:pt>
                <c:pt idx="99">
                  <c:v>11.158233639183477</c:v>
                </c:pt>
                <c:pt idx="100">
                  <c:v>11.87360570781923</c:v>
                </c:pt>
                <c:pt idx="101">
                  <c:v>12.681854050766399</c:v>
                </c:pt>
                <c:pt idx="102">
                  <c:v>12.817147724597419</c:v>
                </c:pt>
                <c:pt idx="103">
                  <c:v>13.485686206153018</c:v>
                </c:pt>
                <c:pt idx="104">
                  <c:v>13.313422495016216</c:v>
                </c:pt>
                <c:pt idx="105">
                  <c:v>13.437082097224161</c:v>
                </c:pt>
                <c:pt idx="106">
                  <c:v>13.860378426603056</c:v>
                </c:pt>
                <c:pt idx="107">
                  <c:v>14.163502430180733</c:v>
                </c:pt>
                <c:pt idx="108">
                  <c:v>13.278885158204897</c:v>
                </c:pt>
                <c:pt idx="109">
                  <c:v>13.733640488752984</c:v>
                </c:pt>
                <c:pt idx="110">
                  <c:v>13.727064615589384</c:v>
                </c:pt>
                <c:pt idx="111">
                  <c:v>14.120765652172668</c:v>
                </c:pt>
                <c:pt idx="112">
                  <c:v>14.785630919794555</c:v>
                </c:pt>
                <c:pt idx="113">
                  <c:v>15.166341890649147</c:v>
                </c:pt>
                <c:pt idx="114">
                  <c:v>15.920830922784853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572-4FF0-9BFF-45640F71CBE7}"/>
            </c:ext>
          </c:extLst>
        </c:ser>
        <c:ser>
          <c:idx val="1"/>
          <c:order val="1"/>
          <c:tx>
            <c:strRef>
              <c:f>Data!$S$25</c:f>
              <c:strCache>
                <c:ptCount val="1"/>
                <c:pt idx="0">
                  <c:v>Mean Variance Efficient Portfolio (Using IAS Assumption)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Data!$Q$26:$Q$140</c:f>
              <c:numCache>
                <c:formatCode>m/d/yyyy</c:formatCode>
                <c:ptCount val="115"/>
                <c:pt idx="0">
                  <c:v>32416</c:v>
                </c:pt>
                <c:pt idx="1">
                  <c:v>32508</c:v>
                </c:pt>
                <c:pt idx="2">
                  <c:v>32598</c:v>
                </c:pt>
                <c:pt idx="3">
                  <c:v>32689</c:v>
                </c:pt>
                <c:pt idx="4">
                  <c:v>32781</c:v>
                </c:pt>
                <c:pt idx="5">
                  <c:v>32873</c:v>
                </c:pt>
                <c:pt idx="6">
                  <c:v>32963</c:v>
                </c:pt>
                <c:pt idx="7">
                  <c:v>33054</c:v>
                </c:pt>
                <c:pt idx="8">
                  <c:v>33146</c:v>
                </c:pt>
                <c:pt idx="9">
                  <c:v>33238</c:v>
                </c:pt>
                <c:pt idx="10">
                  <c:v>33328</c:v>
                </c:pt>
                <c:pt idx="11">
                  <c:v>33419</c:v>
                </c:pt>
                <c:pt idx="12">
                  <c:v>33511</c:v>
                </c:pt>
                <c:pt idx="13">
                  <c:v>33603</c:v>
                </c:pt>
                <c:pt idx="14">
                  <c:v>33694</c:v>
                </c:pt>
                <c:pt idx="15">
                  <c:v>33785</c:v>
                </c:pt>
                <c:pt idx="16">
                  <c:v>33877</c:v>
                </c:pt>
                <c:pt idx="17">
                  <c:v>33969</c:v>
                </c:pt>
                <c:pt idx="18">
                  <c:v>34059</c:v>
                </c:pt>
                <c:pt idx="19">
                  <c:v>34150</c:v>
                </c:pt>
                <c:pt idx="20">
                  <c:v>34242</c:v>
                </c:pt>
                <c:pt idx="21">
                  <c:v>34334</c:v>
                </c:pt>
                <c:pt idx="22">
                  <c:v>34424</c:v>
                </c:pt>
                <c:pt idx="23">
                  <c:v>34515</c:v>
                </c:pt>
                <c:pt idx="24">
                  <c:v>34607</c:v>
                </c:pt>
                <c:pt idx="25">
                  <c:v>34699</c:v>
                </c:pt>
                <c:pt idx="26">
                  <c:v>34789</c:v>
                </c:pt>
                <c:pt idx="27">
                  <c:v>34880</c:v>
                </c:pt>
                <c:pt idx="28">
                  <c:v>34972</c:v>
                </c:pt>
                <c:pt idx="29">
                  <c:v>35064</c:v>
                </c:pt>
                <c:pt idx="30">
                  <c:v>35155</c:v>
                </c:pt>
                <c:pt idx="31">
                  <c:v>35246</c:v>
                </c:pt>
                <c:pt idx="32">
                  <c:v>35338</c:v>
                </c:pt>
                <c:pt idx="33">
                  <c:v>35430</c:v>
                </c:pt>
                <c:pt idx="34">
                  <c:v>35520</c:v>
                </c:pt>
                <c:pt idx="35">
                  <c:v>35611</c:v>
                </c:pt>
                <c:pt idx="36">
                  <c:v>35703</c:v>
                </c:pt>
                <c:pt idx="37">
                  <c:v>35795</c:v>
                </c:pt>
                <c:pt idx="38">
                  <c:v>35885</c:v>
                </c:pt>
                <c:pt idx="39">
                  <c:v>35976</c:v>
                </c:pt>
                <c:pt idx="40">
                  <c:v>36068</c:v>
                </c:pt>
                <c:pt idx="41">
                  <c:v>36160</c:v>
                </c:pt>
                <c:pt idx="42">
                  <c:v>36250</c:v>
                </c:pt>
                <c:pt idx="43">
                  <c:v>36341</c:v>
                </c:pt>
                <c:pt idx="44">
                  <c:v>36433</c:v>
                </c:pt>
                <c:pt idx="45">
                  <c:v>36525</c:v>
                </c:pt>
                <c:pt idx="46">
                  <c:v>36616</c:v>
                </c:pt>
                <c:pt idx="47">
                  <c:v>36707</c:v>
                </c:pt>
                <c:pt idx="48">
                  <c:v>36799</c:v>
                </c:pt>
                <c:pt idx="49">
                  <c:v>36891</c:v>
                </c:pt>
                <c:pt idx="50">
                  <c:v>36981</c:v>
                </c:pt>
                <c:pt idx="51">
                  <c:v>37072</c:v>
                </c:pt>
                <c:pt idx="52">
                  <c:v>37164</c:v>
                </c:pt>
                <c:pt idx="53">
                  <c:v>37256</c:v>
                </c:pt>
                <c:pt idx="54">
                  <c:v>37346</c:v>
                </c:pt>
                <c:pt idx="55">
                  <c:v>37437</c:v>
                </c:pt>
                <c:pt idx="56">
                  <c:v>37529</c:v>
                </c:pt>
                <c:pt idx="57">
                  <c:v>37621</c:v>
                </c:pt>
                <c:pt idx="58">
                  <c:v>37711</c:v>
                </c:pt>
                <c:pt idx="59">
                  <c:v>37802</c:v>
                </c:pt>
                <c:pt idx="60">
                  <c:v>37894</c:v>
                </c:pt>
                <c:pt idx="61">
                  <c:v>37986</c:v>
                </c:pt>
                <c:pt idx="62">
                  <c:v>38077</c:v>
                </c:pt>
                <c:pt idx="63">
                  <c:v>38168</c:v>
                </c:pt>
                <c:pt idx="64">
                  <c:v>38260</c:v>
                </c:pt>
                <c:pt idx="65">
                  <c:v>38352</c:v>
                </c:pt>
                <c:pt idx="66">
                  <c:v>38442</c:v>
                </c:pt>
                <c:pt idx="67">
                  <c:v>38533</c:v>
                </c:pt>
                <c:pt idx="68">
                  <c:v>38625</c:v>
                </c:pt>
                <c:pt idx="69">
                  <c:v>38717</c:v>
                </c:pt>
                <c:pt idx="70">
                  <c:v>38807</c:v>
                </c:pt>
                <c:pt idx="71">
                  <c:v>38898</c:v>
                </c:pt>
                <c:pt idx="72">
                  <c:v>38990</c:v>
                </c:pt>
                <c:pt idx="73">
                  <c:v>39082</c:v>
                </c:pt>
                <c:pt idx="74">
                  <c:v>39172</c:v>
                </c:pt>
                <c:pt idx="75">
                  <c:v>39263</c:v>
                </c:pt>
                <c:pt idx="76">
                  <c:v>39355</c:v>
                </c:pt>
                <c:pt idx="77">
                  <c:v>39447</c:v>
                </c:pt>
                <c:pt idx="78">
                  <c:v>39538</c:v>
                </c:pt>
                <c:pt idx="79">
                  <c:v>39629</c:v>
                </c:pt>
                <c:pt idx="80">
                  <c:v>39721</c:v>
                </c:pt>
                <c:pt idx="81">
                  <c:v>39813</c:v>
                </c:pt>
                <c:pt idx="82">
                  <c:v>39903</c:v>
                </c:pt>
                <c:pt idx="83">
                  <c:v>39994</c:v>
                </c:pt>
                <c:pt idx="84">
                  <c:v>40086</c:v>
                </c:pt>
                <c:pt idx="85">
                  <c:v>40178</c:v>
                </c:pt>
                <c:pt idx="86">
                  <c:v>40268</c:v>
                </c:pt>
                <c:pt idx="87">
                  <c:v>40359</c:v>
                </c:pt>
                <c:pt idx="88">
                  <c:v>40451</c:v>
                </c:pt>
                <c:pt idx="89">
                  <c:v>40543</c:v>
                </c:pt>
                <c:pt idx="90">
                  <c:v>40633</c:v>
                </c:pt>
                <c:pt idx="91">
                  <c:v>40724</c:v>
                </c:pt>
                <c:pt idx="92">
                  <c:v>40816</c:v>
                </c:pt>
                <c:pt idx="93">
                  <c:v>40908</c:v>
                </c:pt>
                <c:pt idx="94">
                  <c:v>40999</c:v>
                </c:pt>
                <c:pt idx="95">
                  <c:v>41090</c:v>
                </c:pt>
                <c:pt idx="96">
                  <c:v>41182</c:v>
                </c:pt>
                <c:pt idx="97">
                  <c:v>41274</c:v>
                </c:pt>
                <c:pt idx="98">
                  <c:v>41364</c:v>
                </c:pt>
                <c:pt idx="99">
                  <c:v>41455</c:v>
                </c:pt>
                <c:pt idx="100">
                  <c:v>41547</c:v>
                </c:pt>
                <c:pt idx="101">
                  <c:v>41639</c:v>
                </c:pt>
                <c:pt idx="102">
                  <c:v>41729</c:v>
                </c:pt>
                <c:pt idx="103">
                  <c:v>41820</c:v>
                </c:pt>
                <c:pt idx="104">
                  <c:v>41912</c:v>
                </c:pt>
                <c:pt idx="105">
                  <c:v>42004</c:v>
                </c:pt>
                <c:pt idx="106">
                  <c:v>42094</c:v>
                </c:pt>
                <c:pt idx="107">
                  <c:v>42185</c:v>
                </c:pt>
                <c:pt idx="108">
                  <c:v>42277</c:v>
                </c:pt>
                <c:pt idx="109">
                  <c:v>42369</c:v>
                </c:pt>
                <c:pt idx="110">
                  <c:v>42460</c:v>
                </c:pt>
                <c:pt idx="111">
                  <c:v>42551</c:v>
                </c:pt>
                <c:pt idx="112">
                  <c:v>42643</c:v>
                </c:pt>
                <c:pt idx="113">
                  <c:v>42735</c:v>
                </c:pt>
                <c:pt idx="114">
                  <c:v>42825</c:v>
                </c:pt>
              </c:numCache>
            </c:numRef>
          </c:cat>
          <c:val>
            <c:numRef>
              <c:f>Data!$S$26:$S$140</c:f>
              <c:numCache>
                <c:formatCode>0.00</c:formatCode>
                <c:ptCount val="115"/>
                <c:pt idx="0">
                  <c:v>1</c:v>
                </c:pt>
                <c:pt idx="1">
                  <c:v>1.0232851226724593</c:v>
                </c:pt>
                <c:pt idx="2">
                  <c:v>1.0725173658368312</c:v>
                </c:pt>
                <c:pt idx="3">
                  <c:v>1.1158292045100022</c:v>
                </c:pt>
                <c:pt idx="4">
                  <c:v>1.1927651031935091</c:v>
                </c:pt>
                <c:pt idx="5">
                  <c:v>1.2041671799974376</c:v>
                </c:pt>
                <c:pt idx="6">
                  <c:v>1.1842310499524791</c:v>
                </c:pt>
                <c:pt idx="7">
                  <c:v>1.2625421930180507</c:v>
                </c:pt>
                <c:pt idx="8">
                  <c:v>1.1527908990146949</c:v>
                </c:pt>
                <c:pt idx="9">
                  <c:v>1.1574167199544751</c:v>
                </c:pt>
                <c:pt idx="10">
                  <c:v>1.2887302834781085</c:v>
                </c:pt>
                <c:pt idx="11">
                  <c:v>1.2922278163667926</c:v>
                </c:pt>
                <c:pt idx="12">
                  <c:v>1.3330294655889376</c:v>
                </c:pt>
                <c:pt idx="13">
                  <c:v>1.3677937437266976</c:v>
                </c:pt>
                <c:pt idx="14">
                  <c:v>1.4378171001310789</c:v>
                </c:pt>
                <c:pt idx="15">
                  <c:v>1.4159673573612372</c:v>
                </c:pt>
                <c:pt idx="16">
                  <c:v>1.4302194426057426</c:v>
                </c:pt>
                <c:pt idx="17">
                  <c:v>1.5388867661015346</c:v>
                </c:pt>
                <c:pt idx="18">
                  <c:v>1.5974758426093989</c:v>
                </c:pt>
                <c:pt idx="19">
                  <c:v>1.651867145892731</c:v>
                </c:pt>
                <c:pt idx="20">
                  <c:v>1.7656643127163376</c:v>
                </c:pt>
                <c:pt idx="21">
                  <c:v>1.8907337102859407</c:v>
                </c:pt>
                <c:pt idx="22">
                  <c:v>1.8664207693588066</c:v>
                </c:pt>
                <c:pt idx="23">
                  <c:v>1.8925248000645767</c:v>
                </c:pt>
                <c:pt idx="24">
                  <c:v>1.9898523822438754</c:v>
                </c:pt>
                <c:pt idx="25">
                  <c:v>2.0134834458293129</c:v>
                </c:pt>
                <c:pt idx="26">
                  <c:v>2.0651010961991232</c:v>
                </c:pt>
                <c:pt idx="27">
                  <c:v>2.1763785871377475</c:v>
                </c:pt>
                <c:pt idx="28">
                  <c:v>2.2670929067151953</c:v>
                </c:pt>
                <c:pt idx="29">
                  <c:v>2.3568058025262184</c:v>
                </c:pt>
                <c:pt idx="30">
                  <c:v>2.4906689566284426</c:v>
                </c:pt>
                <c:pt idx="31">
                  <c:v>2.6213588998489512</c:v>
                </c:pt>
                <c:pt idx="32">
                  <c:v>2.6783339423691355</c:v>
                </c:pt>
                <c:pt idx="33">
                  <c:v>2.8073397502283299</c:v>
                </c:pt>
                <c:pt idx="34">
                  <c:v>2.8238648605436985</c:v>
                </c:pt>
                <c:pt idx="35">
                  <c:v>3.1694538248261153</c:v>
                </c:pt>
                <c:pt idx="36">
                  <c:v>3.3051233619796836</c:v>
                </c:pt>
                <c:pt idx="37">
                  <c:v>3.3608017076293288</c:v>
                </c:pt>
                <c:pt idx="38">
                  <c:v>3.6257325238363092</c:v>
                </c:pt>
                <c:pt idx="39">
                  <c:v>3.6267248260732434</c:v>
                </c:pt>
                <c:pt idx="40">
                  <c:v>3.2298066681556858</c:v>
                </c:pt>
                <c:pt idx="41">
                  <c:v>3.6216088323064377</c:v>
                </c:pt>
                <c:pt idx="42">
                  <c:v>3.7573572847810013</c:v>
                </c:pt>
                <c:pt idx="43">
                  <c:v>4.1477183925365297</c:v>
                </c:pt>
                <c:pt idx="44">
                  <c:v>4.081765107815901</c:v>
                </c:pt>
                <c:pt idx="45">
                  <c:v>4.7659205122136132</c:v>
                </c:pt>
                <c:pt idx="46">
                  <c:v>5.0206249430963803</c:v>
                </c:pt>
                <c:pt idx="47">
                  <c:v>4.8321297065133084</c:v>
                </c:pt>
                <c:pt idx="48">
                  <c:v>4.8064098483667124</c:v>
                </c:pt>
                <c:pt idx="49">
                  <c:v>4.5102616866427123</c:v>
                </c:pt>
                <c:pt idx="50">
                  <c:v>4.2648142566507783</c:v>
                </c:pt>
                <c:pt idx="51">
                  <c:v>4.5121765447626396</c:v>
                </c:pt>
                <c:pt idx="52">
                  <c:v>3.9401336046316873</c:v>
                </c:pt>
                <c:pt idx="53">
                  <c:v>4.2858332699294248</c:v>
                </c:pt>
                <c:pt idx="54">
                  <c:v>4.3783163358791626</c:v>
                </c:pt>
                <c:pt idx="55">
                  <c:v>4.2123706424371994</c:v>
                </c:pt>
                <c:pt idx="56">
                  <c:v>3.8620181874954533</c:v>
                </c:pt>
                <c:pt idx="57">
                  <c:v>4.0596938289707563</c:v>
                </c:pt>
                <c:pt idx="58">
                  <c:v>3.992409262554911</c:v>
                </c:pt>
                <c:pt idx="59">
                  <c:v>4.5000770704114492</c:v>
                </c:pt>
                <c:pt idx="60">
                  <c:v>4.7330129696030134</c:v>
                </c:pt>
                <c:pt idx="61">
                  <c:v>5.2176606672484631</c:v>
                </c:pt>
                <c:pt idx="62">
                  <c:v>5.35410374254276</c:v>
                </c:pt>
                <c:pt idx="63">
                  <c:v>5.4566205433126562</c:v>
                </c:pt>
                <c:pt idx="64">
                  <c:v>5.5427995203543299</c:v>
                </c:pt>
                <c:pt idx="65">
                  <c:v>6.2863295288949947</c:v>
                </c:pt>
                <c:pt idx="66">
                  <c:v>6.228160741856053</c:v>
                </c:pt>
                <c:pt idx="67">
                  <c:v>6.6518237075380995</c:v>
                </c:pt>
                <c:pt idx="68">
                  <c:v>7.0794228886293551</c:v>
                </c:pt>
                <c:pt idx="69">
                  <c:v>7.4258769773101951</c:v>
                </c:pt>
                <c:pt idx="70">
                  <c:v>7.7865291701427752</c:v>
                </c:pt>
                <c:pt idx="71">
                  <c:v>7.8384028264526471</c:v>
                </c:pt>
                <c:pt idx="72">
                  <c:v>8.0838504007945833</c:v>
                </c:pt>
                <c:pt idx="73">
                  <c:v>8.9748311901586124</c:v>
                </c:pt>
                <c:pt idx="74">
                  <c:v>9.1567838761221818</c:v>
                </c:pt>
                <c:pt idx="75">
                  <c:v>9.8813376137538889</c:v>
                </c:pt>
                <c:pt idx="76">
                  <c:v>9.9577376619465507</c:v>
                </c:pt>
                <c:pt idx="77">
                  <c:v>9.9260438062823866</c:v>
                </c:pt>
                <c:pt idx="78">
                  <c:v>9.3622789698214</c:v>
                </c:pt>
                <c:pt idx="79">
                  <c:v>9.3500037107125191</c:v>
                </c:pt>
                <c:pt idx="80">
                  <c:v>8.5141118630856845</c:v>
                </c:pt>
                <c:pt idx="81">
                  <c:v>6.27840842796512</c:v>
                </c:pt>
                <c:pt idx="82">
                  <c:v>5.8968939210646454</c:v>
                </c:pt>
                <c:pt idx="83">
                  <c:v>6.8075217296755355</c:v>
                </c:pt>
                <c:pt idx="84">
                  <c:v>7.5121701175408093</c:v>
                </c:pt>
                <c:pt idx="85">
                  <c:v>8.0725723763391137</c:v>
                </c:pt>
                <c:pt idx="86">
                  <c:v>8.6566035825667669</c:v>
                </c:pt>
                <c:pt idx="87">
                  <c:v>8.6453971985635807</c:v>
                </c:pt>
                <c:pt idx="88">
                  <c:v>9.484768670464474</c:v>
                </c:pt>
                <c:pt idx="89">
                  <c:v>10.284732638320603</c:v>
                </c:pt>
                <c:pt idx="90">
                  <c:v>10.587878882489672</c:v>
                </c:pt>
                <c:pt idx="91">
                  <c:v>10.859135279859506</c:v>
                </c:pt>
                <c:pt idx="92">
                  <c:v>9.7078762993149788</c:v>
                </c:pt>
                <c:pt idx="93">
                  <c:v>10.441542733651385</c:v>
                </c:pt>
                <c:pt idx="94">
                  <c:v>11.212474714342683</c:v>
                </c:pt>
                <c:pt idx="95">
                  <c:v>10.930056558506013</c:v>
                </c:pt>
                <c:pt idx="96">
                  <c:v>11.506240463020983</c:v>
                </c:pt>
                <c:pt idx="97">
                  <c:v>11.791231943830475</c:v>
                </c:pt>
                <c:pt idx="98">
                  <c:v>12.427585070035127</c:v>
                </c:pt>
                <c:pt idx="99">
                  <c:v>12.719381035224217</c:v>
                </c:pt>
                <c:pt idx="100">
                  <c:v>13.404428663359553</c:v>
                </c:pt>
                <c:pt idx="101">
                  <c:v>14.171813942679137</c:v>
                </c:pt>
                <c:pt idx="102">
                  <c:v>14.2712646867279</c:v>
                </c:pt>
                <c:pt idx="103">
                  <c:v>14.988556004064842</c:v>
                </c:pt>
                <c:pt idx="104">
                  <c:v>14.901990655249103</c:v>
                </c:pt>
                <c:pt idx="105">
                  <c:v>15.21779585900857</c:v>
                </c:pt>
                <c:pt idx="106">
                  <c:v>15.68898461556496</c:v>
                </c:pt>
                <c:pt idx="107">
                  <c:v>16.132886211726426</c:v>
                </c:pt>
                <c:pt idx="108">
                  <c:v>15.269259067577833</c:v>
                </c:pt>
                <c:pt idx="109">
                  <c:v>15.6683224225347</c:v>
                </c:pt>
                <c:pt idx="110">
                  <c:v>15.689603884616503</c:v>
                </c:pt>
                <c:pt idx="111">
                  <c:v>16.208301428106807</c:v>
                </c:pt>
                <c:pt idx="112">
                  <c:v>16.950293804719109</c:v>
                </c:pt>
                <c:pt idx="113">
                  <c:v>17.486368950488707</c:v>
                </c:pt>
                <c:pt idx="114">
                  <c:v>18.192114877938732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572-4FF0-9BFF-45640F71CBE7}"/>
            </c:ext>
          </c:extLst>
        </c:ser>
        <c:ser>
          <c:idx val="2"/>
          <c:order val="2"/>
          <c:tx>
            <c:strRef>
              <c:f>Data!$T$25</c:f>
              <c:strCache>
                <c:ptCount val="1"/>
                <c:pt idx="0">
                  <c:v>Mean Variance Efficient Portfolio (Using combined assumptions)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Data!$Q$26:$Q$140</c:f>
              <c:numCache>
                <c:formatCode>m/d/yyyy</c:formatCode>
                <c:ptCount val="115"/>
                <c:pt idx="0">
                  <c:v>32416</c:v>
                </c:pt>
                <c:pt idx="1">
                  <c:v>32508</c:v>
                </c:pt>
                <c:pt idx="2">
                  <c:v>32598</c:v>
                </c:pt>
                <c:pt idx="3">
                  <c:v>32689</c:v>
                </c:pt>
                <c:pt idx="4">
                  <c:v>32781</c:v>
                </c:pt>
                <c:pt idx="5">
                  <c:v>32873</c:v>
                </c:pt>
                <c:pt idx="6">
                  <c:v>32963</c:v>
                </c:pt>
                <c:pt idx="7">
                  <c:v>33054</c:v>
                </c:pt>
                <c:pt idx="8">
                  <c:v>33146</c:v>
                </c:pt>
                <c:pt idx="9">
                  <c:v>33238</c:v>
                </c:pt>
                <c:pt idx="10">
                  <c:v>33328</c:v>
                </c:pt>
                <c:pt idx="11">
                  <c:v>33419</c:v>
                </c:pt>
                <c:pt idx="12">
                  <c:v>33511</c:v>
                </c:pt>
                <c:pt idx="13">
                  <c:v>33603</c:v>
                </c:pt>
                <c:pt idx="14">
                  <c:v>33694</c:v>
                </c:pt>
                <c:pt idx="15">
                  <c:v>33785</c:v>
                </c:pt>
                <c:pt idx="16">
                  <c:v>33877</c:v>
                </c:pt>
                <c:pt idx="17">
                  <c:v>33969</c:v>
                </c:pt>
                <c:pt idx="18">
                  <c:v>34059</c:v>
                </c:pt>
                <c:pt idx="19">
                  <c:v>34150</c:v>
                </c:pt>
                <c:pt idx="20">
                  <c:v>34242</c:v>
                </c:pt>
                <c:pt idx="21">
                  <c:v>34334</c:v>
                </c:pt>
                <c:pt idx="22">
                  <c:v>34424</c:v>
                </c:pt>
                <c:pt idx="23">
                  <c:v>34515</c:v>
                </c:pt>
                <c:pt idx="24">
                  <c:v>34607</c:v>
                </c:pt>
                <c:pt idx="25">
                  <c:v>34699</c:v>
                </c:pt>
                <c:pt idx="26">
                  <c:v>34789</c:v>
                </c:pt>
                <c:pt idx="27">
                  <c:v>34880</c:v>
                </c:pt>
                <c:pt idx="28">
                  <c:v>34972</c:v>
                </c:pt>
                <c:pt idx="29">
                  <c:v>35064</c:v>
                </c:pt>
                <c:pt idx="30">
                  <c:v>35155</c:v>
                </c:pt>
                <c:pt idx="31">
                  <c:v>35246</c:v>
                </c:pt>
                <c:pt idx="32">
                  <c:v>35338</c:v>
                </c:pt>
                <c:pt idx="33">
                  <c:v>35430</c:v>
                </c:pt>
                <c:pt idx="34">
                  <c:v>35520</c:v>
                </c:pt>
                <c:pt idx="35">
                  <c:v>35611</c:v>
                </c:pt>
                <c:pt idx="36">
                  <c:v>35703</c:v>
                </c:pt>
                <c:pt idx="37">
                  <c:v>35795</c:v>
                </c:pt>
                <c:pt idx="38">
                  <c:v>35885</c:v>
                </c:pt>
                <c:pt idx="39">
                  <c:v>35976</c:v>
                </c:pt>
                <c:pt idx="40">
                  <c:v>36068</c:v>
                </c:pt>
                <c:pt idx="41">
                  <c:v>36160</c:v>
                </c:pt>
                <c:pt idx="42">
                  <c:v>36250</c:v>
                </c:pt>
                <c:pt idx="43">
                  <c:v>36341</c:v>
                </c:pt>
                <c:pt idx="44">
                  <c:v>36433</c:v>
                </c:pt>
                <c:pt idx="45">
                  <c:v>36525</c:v>
                </c:pt>
                <c:pt idx="46">
                  <c:v>36616</c:v>
                </c:pt>
                <c:pt idx="47">
                  <c:v>36707</c:v>
                </c:pt>
                <c:pt idx="48">
                  <c:v>36799</c:v>
                </c:pt>
                <c:pt idx="49">
                  <c:v>36891</c:v>
                </c:pt>
                <c:pt idx="50">
                  <c:v>36981</c:v>
                </c:pt>
                <c:pt idx="51">
                  <c:v>37072</c:v>
                </c:pt>
                <c:pt idx="52">
                  <c:v>37164</c:v>
                </c:pt>
                <c:pt idx="53">
                  <c:v>37256</c:v>
                </c:pt>
                <c:pt idx="54">
                  <c:v>37346</c:v>
                </c:pt>
                <c:pt idx="55">
                  <c:v>37437</c:v>
                </c:pt>
                <c:pt idx="56">
                  <c:v>37529</c:v>
                </c:pt>
                <c:pt idx="57">
                  <c:v>37621</c:v>
                </c:pt>
                <c:pt idx="58">
                  <c:v>37711</c:v>
                </c:pt>
                <c:pt idx="59">
                  <c:v>37802</c:v>
                </c:pt>
                <c:pt idx="60">
                  <c:v>37894</c:v>
                </c:pt>
                <c:pt idx="61">
                  <c:v>37986</c:v>
                </c:pt>
                <c:pt idx="62">
                  <c:v>38077</c:v>
                </c:pt>
                <c:pt idx="63">
                  <c:v>38168</c:v>
                </c:pt>
                <c:pt idx="64">
                  <c:v>38260</c:v>
                </c:pt>
                <c:pt idx="65">
                  <c:v>38352</c:v>
                </c:pt>
                <c:pt idx="66">
                  <c:v>38442</c:v>
                </c:pt>
                <c:pt idx="67">
                  <c:v>38533</c:v>
                </c:pt>
                <c:pt idx="68">
                  <c:v>38625</c:v>
                </c:pt>
                <c:pt idx="69">
                  <c:v>38717</c:v>
                </c:pt>
                <c:pt idx="70">
                  <c:v>38807</c:v>
                </c:pt>
                <c:pt idx="71">
                  <c:v>38898</c:v>
                </c:pt>
                <c:pt idx="72">
                  <c:v>38990</c:v>
                </c:pt>
                <c:pt idx="73">
                  <c:v>39082</c:v>
                </c:pt>
                <c:pt idx="74">
                  <c:v>39172</c:v>
                </c:pt>
                <c:pt idx="75">
                  <c:v>39263</c:v>
                </c:pt>
                <c:pt idx="76">
                  <c:v>39355</c:v>
                </c:pt>
                <c:pt idx="77">
                  <c:v>39447</c:v>
                </c:pt>
                <c:pt idx="78">
                  <c:v>39538</c:v>
                </c:pt>
                <c:pt idx="79">
                  <c:v>39629</c:v>
                </c:pt>
                <c:pt idx="80">
                  <c:v>39721</c:v>
                </c:pt>
                <c:pt idx="81">
                  <c:v>39813</c:v>
                </c:pt>
                <c:pt idx="82">
                  <c:v>39903</c:v>
                </c:pt>
                <c:pt idx="83">
                  <c:v>39994</c:v>
                </c:pt>
                <c:pt idx="84">
                  <c:v>40086</c:v>
                </c:pt>
                <c:pt idx="85">
                  <c:v>40178</c:v>
                </c:pt>
                <c:pt idx="86">
                  <c:v>40268</c:v>
                </c:pt>
                <c:pt idx="87">
                  <c:v>40359</c:v>
                </c:pt>
                <c:pt idx="88">
                  <c:v>40451</c:v>
                </c:pt>
                <c:pt idx="89">
                  <c:v>40543</c:v>
                </c:pt>
                <c:pt idx="90">
                  <c:v>40633</c:v>
                </c:pt>
                <c:pt idx="91">
                  <c:v>40724</c:v>
                </c:pt>
                <c:pt idx="92">
                  <c:v>40816</c:v>
                </c:pt>
                <c:pt idx="93">
                  <c:v>40908</c:v>
                </c:pt>
                <c:pt idx="94">
                  <c:v>40999</c:v>
                </c:pt>
                <c:pt idx="95">
                  <c:v>41090</c:v>
                </c:pt>
                <c:pt idx="96">
                  <c:v>41182</c:v>
                </c:pt>
                <c:pt idx="97">
                  <c:v>41274</c:v>
                </c:pt>
                <c:pt idx="98">
                  <c:v>41364</c:v>
                </c:pt>
                <c:pt idx="99">
                  <c:v>41455</c:v>
                </c:pt>
                <c:pt idx="100">
                  <c:v>41547</c:v>
                </c:pt>
                <c:pt idx="101">
                  <c:v>41639</c:v>
                </c:pt>
                <c:pt idx="102">
                  <c:v>41729</c:v>
                </c:pt>
                <c:pt idx="103">
                  <c:v>41820</c:v>
                </c:pt>
                <c:pt idx="104">
                  <c:v>41912</c:v>
                </c:pt>
                <c:pt idx="105">
                  <c:v>42004</c:v>
                </c:pt>
                <c:pt idx="106">
                  <c:v>42094</c:v>
                </c:pt>
                <c:pt idx="107">
                  <c:v>42185</c:v>
                </c:pt>
                <c:pt idx="108">
                  <c:v>42277</c:v>
                </c:pt>
                <c:pt idx="109">
                  <c:v>42369</c:v>
                </c:pt>
                <c:pt idx="110">
                  <c:v>42460</c:v>
                </c:pt>
                <c:pt idx="111">
                  <c:v>42551</c:v>
                </c:pt>
                <c:pt idx="112">
                  <c:v>42643</c:v>
                </c:pt>
                <c:pt idx="113">
                  <c:v>42735</c:v>
                </c:pt>
                <c:pt idx="114">
                  <c:v>42825</c:v>
                </c:pt>
              </c:numCache>
            </c:numRef>
          </c:cat>
          <c:val>
            <c:numRef>
              <c:f>Data!$T$26:$T$140</c:f>
              <c:numCache>
                <c:formatCode>0.00</c:formatCode>
                <c:ptCount val="115"/>
                <c:pt idx="0">
                  <c:v>1</c:v>
                </c:pt>
                <c:pt idx="1">
                  <c:v>1.0382535574260316</c:v>
                </c:pt>
                <c:pt idx="2">
                  <c:v>1.0740967054521369</c:v>
                </c:pt>
                <c:pt idx="3">
                  <c:v>1.1059005755178231</c:v>
                </c:pt>
                <c:pt idx="4">
                  <c:v>1.176510143648098</c:v>
                </c:pt>
                <c:pt idx="5">
                  <c:v>1.1913871774060847</c:v>
                </c:pt>
                <c:pt idx="6">
                  <c:v>1.1565141863361035</c:v>
                </c:pt>
                <c:pt idx="7">
                  <c:v>1.2300480756602543</c:v>
                </c:pt>
                <c:pt idx="8">
                  <c:v>1.1298763711201465</c:v>
                </c:pt>
                <c:pt idx="9">
                  <c:v>1.1464016634477017</c:v>
                </c:pt>
                <c:pt idx="10">
                  <c:v>1.2450584746370992</c:v>
                </c:pt>
                <c:pt idx="11">
                  <c:v>1.2424721633066405</c:v>
                </c:pt>
                <c:pt idx="12">
                  <c:v>1.2845818812969316</c:v>
                </c:pt>
                <c:pt idx="13">
                  <c:v>1.3080123258171423</c:v>
                </c:pt>
                <c:pt idx="14">
                  <c:v>1.3386863085085519</c:v>
                </c:pt>
                <c:pt idx="15">
                  <c:v>1.3389936881219875</c:v>
                </c:pt>
                <c:pt idx="16">
                  <c:v>1.3693570180096606</c:v>
                </c:pt>
                <c:pt idx="17">
                  <c:v>1.446869439841068</c:v>
                </c:pt>
                <c:pt idx="18">
                  <c:v>1.5117910477264087</c:v>
                </c:pt>
                <c:pt idx="19">
                  <c:v>1.5687211567551136</c:v>
                </c:pt>
                <c:pt idx="20">
                  <c:v>1.6624981813651798</c:v>
                </c:pt>
                <c:pt idx="21">
                  <c:v>1.7486729812381954</c:v>
                </c:pt>
                <c:pt idx="22">
                  <c:v>1.7422048653466879</c:v>
                </c:pt>
                <c:pt idx="23">
                  <c:v>1.781847722298695</c:v>
                </c:pt>
                <c:pt idx="24">
                  <c:v>1.844603441791689</c:v>
                </c:pt>
                <c:pt idx="25">
                  <c:v>1.8831455874985366</c:v>
                </c:pt>
                <c:pt idx="26">
                  <c:v>1.9490414270020719</c:v>
                </c:pt>
                <c:pt idx="27">
                  <c:v>2.0362072441790464</c:v>
                </c:pt>
                <c:pt idx="28">
                  <c:v>2.1189561473477148</c:v>
                </c:pt>
                <c:pt idx="29">
                  <c:v>2.2134222913501014</c:v>
                </c:pt>
                <c:pt idx="30">
                  <c:v>2.3317930462171255</c:v>
                </c:pt>
                <c:pt idx="31">
                  <c:v>2.4461740984492577</c:v>
                </c:pt>
                <c:pt idx="32">
                  <c:v>2.5085015315324668</c:v>
                </c:pt>
                <c:pt idx="33">
                  <c:v>2.6311362437428318</c:v>
                </c:pt>
                <c:pt idx="34">
                  <c:v>2.6433506932792721</c:v>
                </c:pt>
                <c:pt idx="35">
                  <c:v>2.9646089536774736</c:v>
                </c:pt>
                <c:pt idx="36">
                  <c:v>3.0796784174023575</c:v>
                </c:pt>
                <c:pt idx="37">
                  <c:v>3.1539190504582613</c:v>
                </c:pt>
                <c:pt idx="38">
                  <c:v>3.4213183294593783</c:v>
                </c:pt>
                <c:pt idx="39">
                  <c:v>3.4898996535345588</c:v>
                </c:pt>
                <c:pt idx="40">
                  <c:v>3.1519310745520475</c:v>
                </c:pt>
                <c:pt idx="41">
                  <c:v>3.5367775928106342</c:v>
                </c:pt>
                <c:pt idx="42">
                  <c:v>3.6695308357257739</c:v>
                </c:pt>
                <c:pt idx="43">
                  <c:v>3.966989705735521</c:v>
                </c:pt>
                <c:pt idx="44">
                  <c:v>3.9439271325439629</c:v>
                </c:pt>
                <c:pt idx="45">
                  <c:v>4.563641753641499</c:v>
                </c:pt>
                <c:pt idx="46">
                  <c:v>4.7739547177623578</c:v>
                </c:pt>
                <c:pt idx="47">
                  <c:v>4.6194222262463525</c:v>
                </c:pt>
                <c:pt idx="48">
                  <c:v>4.5919495495463707</c:v>
                </c:pt>
                <c:pt idx="49">
                  <c:v>4.3435468418657566</c:v>
                </c:pt>
                <c:pt idx="50">
                  <c:v>4.083239279073628</c:v>
                </c:pt>
                <c:pt idx="51">
                  <c:v>4.2610637052071585</c:v>
                </c:pt>
                <c:pt idx="52">
                  <c:v>3.7716367622396341</c:v>
                </c:pt>
                <c:pt idx="53">
                  <c:v>4.0190860817696556</c:v>
                </c:pt>
                <c:pt idx="54">
                  <c:v>4.068502935948608</c:v>
                </c:pt>
                <c:pt idx="55">
                  <c:v>3.9332898605972608</c:v>
                </c:pt>
                <c:pt idx="56">
                  <c:v>3.6227455749883641</c:v>
                </c:pt>
                <c:pt idx="57">
                  <c:v>3.8035511500067831</c:v>
                </c:pt>
                <c:pt idx="58">
                  <c:v>3.7440989769876944</c:v>
                </c:pt>
                <c:pt idx="59">
                  <c:v>4.1883037832435539</c:v>
                </c:pt>
                <c:pt idx="60">
                  <c:v>4.3757484221482015</c:v>
                </c:pt>
                <c:pt idx="61">
                  <c:v>4.813937499509251</c:v>
                </c:pt>
                <c:pt idx="62">
                  <c:v>4.9114964935133303</c:v>
                </c:pt>
                <c:pt idx="63">
                  <c:v>5.0336305629791713</c:v>
                </c:pt>
                <c:pt idx="64">
                  <c:v>5.1033009840085208</c:v>
                </c:pt>
                <c:pt idx="65">
                  <c:v>5.7668668824879399</c:v>
                </c:pt>
                <c:pt idx="66">
                  <c:v>5.7247633552671546</c:v>
                </c:pt>
                <c:pt idx="67">
                  <c:v>6.0818478156796241</c:v>
                </c:pt>
                <c:pt idx="68">
                  <c:v>6.4483000739354361</c:v>
                </c:pt>
                <c:pt idx="69">
                  <c:v>6.7590302025649134</c:v>
                </c:pt>
                <c:pt idx="70">
                  <c:v>7.0319962848538848</c:v>
                </c:pt>
                <c:pt idx="71">
                  <c:v>7.1281762126122103</c:v>
                </c:pt>
                <c:pt idx="72">
                  <c:v>7.3705460817335595</c:v>
                </c:pt>
                <c:pt idx="73">
                  <c:v>8.1427071371621356</c:v>
                </c:pt>
                <c:pt idx="74">
                  <c:v>8.3216338933303646</c:v>
                </c:pt>
                <c:pt idx="75">
                  <c:v>8.9385138481906949</c:v>
                </c:pt>
                <c:pt idx="76">
                  <c:v>8.9759144292884052</c:v>
                </c:pt>
                <c:pt idx="77">
                  <c:v>8.9358042019468993</c:v>
                </c:pt>
                <c:pt idx="78">
                  <c:v>8.4579524164210866</c:v>
                </c:pt>
                <c:pt idx="79">
                  <c:v>8.4315258323092355</c:v>
                </c:pt>
                <c:pt idx="80">
                  <c:v>7.6275916598204336</c:v>
                </c:pt>
                <c:pt idx="81">
                  <c:v>5.690453944473373</c:v>
                </c:pt>
                <c:pt idx="82">
                  <c:v>5.3321720937337229</c:v>
                </c:pt>
                <c:pt idx="83">
                  <c:v>6.1327191092221227</c:v>
                </c:pt>
                <c:pt idx="84">
                  <c:v>6.7511502772893044</c:v>
                </c:pt>
                <c:pt idx="85">
                  <c:v>7.2340241602279667</c:v>
                </c:pt>
                <c:pt idx="86">
                  <c:v>7.719008243280661</c:v>
                </c:pt>
                <c:pt idx="87">
                  <c:v>7.6903854765080739</c:v>
                </c:pt>
                <c:pt idx="88">
                  <c:v>8.4343854157435594</c:v>
                </c:pt>
                <c:pt idx="89">
                  <c:v>9.079022835507681</c:v>
                </c:pt>
                <c:pt idx="90">
                  <c:v>9.3294238629533286</c:v>
                </c:pt>
                <c:pt idx="91">
                  <c:v>9.6040847841425219</c:v>
                </c:pt>
                <c:pt idx="92">
                  <c:v>8.6698938485189991</c:v>
                </c:pt>
                <c:pt idx="93">
                  <c:v>9.2626633253732926</c:v>
                </c:pt>
                <c:pt idx="94">
                  <c:v>9.9101802198419993</c:v>
                </c:pt>
                <c:pt idx="95">
                  <c:v>9.6769022826649369</c:v>
                </c:pt>
                <c:pt idx="96">
                  <c:v>10.190221960571737</c:v>
                </c:pt>
                <c:pt idx="97">
                  <c:v>10.462466622281944</c:v>
                </c:pt>
                <c:pt idx="98">
                  <c:v>11.017972654037138</c:v>
                </c:pt>
                <c:pt idx="99">
                  <c:v>11.296089093899642</c:v>
                </c:pt>
                <c:pt idx="100">
                  <c:v>11.909324360962103</c:v>
                </c:pt>
                <c:pt idx="101">
                  <c:v>12.599731836993563</c:v>
                </c:pt>
                <c:pt idx="102">
                  <c:v>12.706343862720272</c:v>
                </c:pt>
                <c:pt idx="103">
                  <c:v>13.349842029551676</c:v>
                </c:pt>
                <c:pt idx="104">
                  <c:v>13.304265194307062</c:v>
                </c:pt>
                <c:pt idx="105">
                  <c:v>13.485839897650484</c:v>
                </c:pt>
                <c:pt idx="106">
                  <c:v>13.911152559896616</c:v>
                </c:pt>
                <c:pt idx="107">
                  <c:v>14.302857125600386</c:v>
                </c:pt>
                <c:pt idx="108">
                  <c:v>13.649905075400685</c:v>
                </c:pt>
                <c:pt idx="109">
                  <c:v>14.035154425247429</c:v>
                </c:pt>
                <c:pt idx="110">
                  <c:v>14.006358342757089</c:v>
                </c:pt>
                <c:pt idx="111">
                  <c:v>14.435541629238253</c:v>
                </c:pt>
                <c:pt idx="112">
                  <c:v>15.034612224332761</c:v>
                </c:pt>
                <c:pt idx="113">
                  <c:v>15.450601286072819</c:v>
                </c:pt>
                <c:pt idx="114">
                  <c:v>16.075433468354507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B0A-4319-B96E-558FD8F05F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08120960"/>
        <c:axId val="1907634672"/>
      </c:lineChart>
      <c:dateAx>
        <c:axId val="2108120960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907634672"/>
        <c:crosses val="autoZero"/>
        <c:auto val="1"/>
        <c:lblOffset val="100"/>
        <c:baseTimeUnit val="months"/>
      </c:dateAx>
      <c:valAx>
        <c:axId val="1907634672"/>
        <c:scaling>
          <c:logBase val="10"/>
          <c:orientation val="minMax"/>
          <c:max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900">
                    <a:solidFill>
                      <a:schemeClr val="tx1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$1 Growth</a:t>
                </a:r>
                <a:r>
                  <a:rPr lang="en-US" sz="900" baseline="0">
                    <a:solidFill>
                      <a:schemeClr val="tx1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 (Log Scale)</a:t>
                </a:r>
                <a:endParaRPr lang="en-US" sz="900">
                  <a:solidFill>
                    <a:schemeClr val="tx1"/>
                  </a:solidFill>
                  <a:latin typeface="Arial" panose="020B0604020202020204" pitchFamily="34" charset="0"/>
                  <a:cs typeface="Arial" panose="020B0604020202020204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21081209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652462</xdr:colOff>
      <xdr:row>117</xdr:row>
      <xdr:rowOff>176212</xdr:rowOff>
    </xdr:from>
    <xdr:to>
      <xdr:col>16</xdr:col>
      <xdr:colOff>366712</xdr:colOff>
      <xdr:row>132</xdr:row>
      <xdr:rowOff>61912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1</xdr:col>
          <xdr:colOff>304800</xdr:colOff>
          <xdr:row>12</xdr:row>
          <xdr:rowOff>228600</xdr:rowOff>
        </xdr:to>
        <xdr:sp macro="" textlink="">
          <xdr:nvSpPr>
            <xdr:cNvPr id="4097" name="Control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5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live.barcap.com/IDX/INDICES/IWS?requestID=footnote&amp;desc=Coupon&amp;idColumn=Coupon" TargetMode="External"/><Relationship Id="rId13" Type="http://schemas.openxmlformats.org/officeDocument/2006/relationships/hyperlink" Target="https://live.barcap.com/IDX/INDICES/IWS?requestID=footnote&amp;desc=Price&amp;idColumn=Price" TargetMode="External"/><Relationship Id="rId18" Type="http://schemas.openxmlformats.org/officeDocument/2006/relationships/hyperlink" Target="https://live.barcap.com/IDX/INDICES/IWS?requestID=footnote&amp;desc=US+Yield+to+Worst&amp;idColumn=USYieldWorst" TargetMode="External"/><Relationship Id="rId26" Type="http://schemas.openxmlformats.org/officeDocument/2006/relationships/hyperlink" Target="https://live.barcap.com/IDX/INDICES/IWS?requestID=footnote&amp;desc=Market+Value+%28MM%29&amp;idColumn=MarketValue" TargetMode="External"/><Relationship Id="rId3" Type="http://schemas.openxmlformats.org/officeDocument/2006/relationships/hyperlink" Target="https://live.barcap.com/IDX/INDICES/IWS?requestID=footnote&amp;desc=Number+Issues+%28Statistics%29&amp;idColumn=NumIssuesF" TargetMode="External"/><Relationship Id="rId21" Type="http://schemas.openxmlformats.org/officeDocument/2006/relationships/hyperlink" Target="https://live.barcap.com/IDX/INDICES/IWS?requestID=footnote&amp;desc=Yield+to+Maturity&amp;idColumn=YieldMaturity" TargetMode="External"/><Relationship Id="rId7" Type="http://schemas.openxmlformats.org/officeDocument/2006/relationships/hyperlink" Target="https://live.barcap.com/IDX/INDICES/IWS?requestID=footnote&amp;desc=US+Convexity&amp;idColumn=USConvexity" TargetMode="External"/><Relationship Id="rId12" Type="http://schemas.openxmlformats.org/officeDocument/2006/relationships/hyperlink" Target="https://live.barcap.com/IDX/INDICES/IWS?requestID=footnote&amp;desc=Price&amp;idColumn=Price" TargetMode="External"/><Relationship Id="rId17" Type="http://schemas.openxmlformats.org/officeDocument/2006/relationships/hyperlink" Target="https://live.barcap.com/IDX/INDICES/IWS?requestID=footnote&amp;desc=Spread&amp;idColumn=AvgBidSpread" TargetMode="External"/><Relationship Id="rId25" Type="http://schemas.openxmlformats.org/officeDocument/2006/relationships/hyperlink" Target="https://live.barcap.com/IDX/INDICES/IWS?requestID=footnote&amp;desc=Market+Value+%28MM%29&amp;idColumn=MarketValue" TargetMode="External"/><Relationship Id="rId2" Type="http://schemas.openxmlformats.org/officeDocument/2006/relationships/hyperlink" Target="https://live.barcap.com/IDX/INDICES/IWS?requestID=footnote&amp;desc=Number+Issues+%28Statistics%29&amp;idColumn=NumIssuesF" TargetMode="External"/><Relationship Id="rId16" Type="http://schemas.openxmlformats.org/officeDocument/2006/relationships/hyperlink" Target="https://live.barcap.com/IDX/INDICES/IWS?requestID=footnote&amp;desc=Spread&amp;idColumn=AvgBidSpread" TargetMode="External"/><Relationship Id="rId20" Type="http://schemas.openxmlformats.org/officeDocument/2006/relationships/hyperlink" Target="https://live.barcap.com/IDX/INDICES/IWS?requestID=footnote&amp;desc=Yield+to+Maturity&amp;idColumn=YieldMaturity" TargetMode="External"/><Relationship Id="rId29" Type="http://schemas.openxmlformats.org/officeDocument/2006/relationships/hyperlink" Target="https://live.barcap.com/IDX/INDICES/IWS" TargetMode="External"/><Relationship Id="rId1" Type="http://schemas.openxmlformats.org/officeDocument/2006/relationships/hyperlink" Target="https://live.barcap.com/IDX/INDICES/IWS?requestID=footnote&amp;desc=Number+Issues+%28Statistics%29&amp;idColumn=NumIssuesF" TargetMode="External"/><Relationship Id="rId6" Type="http://schemas.openxmlformats.org/officeDocument/2006/relationships/hyperlink" Target="https://live.barcap.com/IDX/INDICES/IWS?requestID=footnote&amp;desc=US+Convexity&amp;idColumn=USConvexity" TargetMode="External"/><Relationship Id="rId11" Type="http://schemas.openxmlformats.org/officeDocument/2006/relationships/hyperlink" Target="https://live.barcap.com/IDX/INDICES/IWS?requestID=footnote&amp;desc=Maturity&amp;idColumn=Maturity" TargetMode="External"/><Relationship Id="rId24" Type="http://schemas.openxmlformats.org/officeDocument/2006/relationships/hyperlink" Target="https://live.barcap.com/IDX/INDICES/IWS?requestID=footnote&amp;desc=Amt+Outstanding+%28MM%29&amp;idColumn=OutstandingE" TargetMode="External"/><Relationship Id="rId5" Type="http://schemas.openxmlformats.org/officeDocument/2006/relationships/hyperlink" Target="https://live.barcap.com/IDX/INDICES/IWS?requestID=footnote&amp;desc=US+Duration+%28Mod.+Adj.%29&amp;idColumn=USDurationModF" TargetMode="External"/><Relationship Id="rId15" Type="http://schemas.openxmlformats.org/officeDocument/2006/relationships/hyperlink" Target="https://live.barcap.com/IDX/INDICES/IWS?requestID=footnote&amp;desc=OAS&amp;idColumn=AvgOAS" TargetMode="External"/><Relationship Id="rId23" Type="http://schemas.openxmlformats.org/officeDocument/2006/relationships/hyperlink" Target="https://live.barcap.com/IDX/INDICES/IWS?requestID=footnote&amp;desc=Amt+Outstanding+%28MM%29&amp;idColumn=OutstandingE" TargetMode="External"/><Relationship Id="rId28" Type="http://schemas.openxmlformats.org/officeDocument/2006/relationships/hyperlink" Target="https://live.barcap.com/IDX/INDICES/IWS?requestID=footnote&amp;desc=Currency&amp;idColumn=Currency" TargetMode="External"/><Relationship Id="rId10" Type="http://schemas.openxmlformats.org/officeDocument/2006/relationships/hyperlink" Target="https://live.barcap.com/IDX/INDICES/IWS?requestID=footnote&amp;desc=Maturity&amp;idColumn=Maturity" TargetMode="External"/><Relationship Id="rId19" Type="http://schemas.openxmlformats.org/officeDocument/2006/relationships/hyperlink" Target="https://live.barcap.com/IDX/INDICES/IWS?requestID=footnote&amp;desc=US+Yield+to+Worst&amp;idColumn=USYieldWorst" TargetMode="External"/><Relationship Id="rId4" Type="http://schemas.openxmlformats.org/officeDocument/2006/relationships/hyperlink" Target="https://live.barcap.com/IDX/INDICES/IWS?requestID=footnote&amp;desc=US+Duration+%28Mod.+Adj.%29&amp;idColumn=USDurationModF" TargetMode="External"/><Relationship Id="rId9" Type="http://schemas.openxmlformats.org/officeDocument/2006/relationships/hyperlink" Target="https://live.barcap.com/IDX/INDICES/IWS?requestID=footnote&amp;desc=Coupon&amp;idColumn=Coupon" TargetMode="External"/><Relationship Id="rId14" Type="http://schemas.openxmlformats.org/officeDocument/2006/relationships/hyperlink" Target="https://live.barcap.com/IDX/INDICES/IWS?requestID=footnote&amp;desc=OAS&amp;idColumn=AvgOAS" TargetMode="External"/><Relationship Id="rId22" Type="http://schemas.openxmlformats.org/officeDocument/2006/relationships/hyperlink" Target="https://live.barcap.com/IDX/INDICES/IWS?requestID=footnote&amp;desc=Amt+Outstanding+%28MM%29&amp;idColumn=OutstandingE" TargetMode="External"/><Relationship Id="rId27" Type="http://schemas.openxmlformats.org/officeDocument/2006/relationships/hyperlink" Target="https://live.barcap.com/IDX/INDICES/IWS?requestID=footnote&amp;desc=Market+Value+%28MM%29&amp;idColumn=MarketValue" TargetMode="External"/><Relationship Id="rId30" Type="http://schemas.openxmlformats.org/officeDocument/2006/relationships/hyperlink" Target="https://live.barcap.com/IDX/INDICES/IWS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4.vml"/><Relationship Id="rId3" Type="http://schemas.openxmlformats.org/officeDocument/2006/relationships/hyperlink" Target="javascript:LCY_TOPFRAME.checkParamsAndDisplayGraph(%22i1=528&amp;idxcount=1%22,%22annualyield%22,false,LCY_TOPFRAME.glblGraphAttributes);" TargetMode="External"/><Relationship Id="rId7" Type="http://schemas.openxmlformats.org/officeDocument/2006/relationships/drawing" Target="../drawings/drawing2.xml"/><Relationship Id="rId2" Type="http://schemas.openxmlformats.org/officeDocument/2006/relationships/hyperlink" Target="javascript:LCY_TOPFRAME.checkParamsAndDisplayGraph(%22i1=528&amp;idxcount=1%22,%22semiyield%22,false,LCY_TOPFRAME.glblGraphAttributes);" TargetMode="External"/><Relationship Id="rId1" Type="http://schemas.openxmlformats.org/officeDocument/2006/relationships/hyperlink" Target="javascript:LCY_TOPFRAME.checkParamsAndDisplayGraph(%22i1=528&amp;idxcount=1%22,%22life%22,false,LCY_TOPFRAME.glblGraphAttributes);" TargetMode="External"/><Relationship Id="rId6" Type="http://schemas.openxmlformats.org/officeDocument/2006/relationships/hyperlink" Target="javascript:LCY_TOPFRAME.backToTree();" TargetMode="External"/><Relationship Id="rId5" Type="http://schemas.openxmlformats.org/officeDocument/2006/relationships/hyperlink" Target="javascript:LCY_TOPFRAME.checkParamsAndDisplayGraph(%22i1=528&amp;idxcount=1%22,%22semimodduration%22,false,LCY_TOPFRAME.glblGraphAttributes);" TargetMode="External"/><Relationship Id="rId10" Type="http://schemas.openxmlformats.org/officeDocument/2006/relationships/image" Target="../media/image1.emf"/><Relationship Id="rId4" Type="http://schemas.openxmlformats.org/officeDocument/2006/relationships/hyperlink" Target="javascript:LCY_TOPFRAME.checkParamsAndDisplayGraph(%22i1=528&amp;idxcount=1%22,%22duration%22,false,LCY_TOPFRAME.glblGraphAttributes);" TargetMode="External"/><Relationship Id="rId9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S383"/>
  <sheetViews>
    <sheetView tabSelected="1" topLeftCell="O24" workbookViewId="0">
      <selection activeCell="T32" sqref="T32"/>
    </sheetView>
  </sheetViews>
  <sheetFormatPr defaultRowHeight="15" x14ac:dyDescent="0.25"/>
  <cols>
    <col min="1" max="1" width="10.7109375" bestFit="1" customWidth="1"/>
    <col min="2" max="2" width="13.28515625" bestFit="1" customWidth="1"/>
    <col min="3" max="3" width="17.5703125" customWidth="1"/>
    <col min="4" max="4" width="9.140625" customWidth="1"/>
    <col min="5" max="6" width="12.5703125" customWidth="1"/>
    <col min="7" max="13" width="12.140625" customWidth="1"/>
    <col min="14" max="15" width="12.140625" style="65" customWidth="1"/>
    <col min="16" max="16" width="12.140625" style="67" customWidth="1"/>
    <col min="17" max="18" width="12.140625" style="65" customWidth="1"/>
    <col min="19" max="19" width="36.5703125" style="67" customWidth="1"/>
    <col min="20" max="20" width="36.5703125" style="65" customWidth="1"/>
    <col min="21" max="21" width="12.140625" style="67" customWidth="1"/>
    <col min="22" max="23" width="12.140625" customWidth="1"/>
    <col min="24" max="24" width="10.7109375" bestFit="1" customWidth="1"/>
    <col min="25" max="25" width="18.5703125" customWidth="1"/>
    <col min="26" max="26" width="15.7109375" customWidth="1"/>
    <col min="44" max="44" width="10.7109375" bestFit="1" customWidth="1"/>
  </cols>
  <sheetData>
    <row r="1" spans="2:36" x14ac:dyDescent="0.25">
      <c r="B1" t="s">
        <v>160</v>
      </c>
      <c r="C1" s="11">
        <f t="array" ref="C1">FVSCHEDULE(1,C24:C140*0.01)^(4/117)-1</f>
        <v>7.3365889317783095E-2</v>
      </c>
      <c r="D1" s="11">
        <f t="array" ref="D1">FVSCHEDULE(1,D24:D140*0.01)^(4/117)-1</f>
        <v>0.14006514847629159</v>
      </c>
      <c r="E1" s="11">
        <f t="array" ref="E1">FVSCHEDULE(1,E24:E140*0.01)^(4/117)-1</f>
        <v>7.3418596368748146E-2</v>
      </c>
      <c r="F1" s="11">
        <f t="array" ref="F1">FVSCHEDULE(1,F24:F140*0.01)^(4/117)-1</f>
        <v>0.14011902091202533</v>
      </c>
      <c r="G1" s="11">
        <f t="array" ref="G1">FVSCHEDULE(1,G24:G140*0.01)^(4/117)-1</f>
        <v>9.1562525545277218E-2</v>
      </c>
      <c r="H1" s="11">
        <f t="array" ref="H1">FVSCHEDULE(1,H24:H140*0.01)^(4/117)-1</f>
        <v>0.10462582351967065</v>
      </c>
      <c r="I1" s="11">
        <f t="array" ref="I1">FVSCHEDULE(1,I24:I140*0.01)^(4/117)-1</f>
        <v>0.10315729521796979</v>
      </c>
      <c r="J1" s="11">
        <f t="array" ref="J1">FVSCHEDULE(1,J24:J140*0.01)^(4/117)-1</f>
        <v>5.5616506203365113E-2</v>
      </c>
      <c r="K1" s="11">
        <f t="array" ref="K1">FVSCHEDULE(1,K24:K140*0.01)^(4/117)-1</f>
        <v>0.10861370838372086</v>
      </c>
      <c r="L1" s="50">
        <f t="array" ref="L1">FVSCHEDULE(1,L24:L140*0.01)^(4/117)-1</f>
        <v>3.3750012625813453E-2</v>
      </c>
      <c r="M1" s="66">
        <f t="array" ref="M1">FVSCHEDULE(1,M27:M140*0.01)^(4/114)-1</f>
        <v>0.10235505505209819</v>
      </c>
      <c r="N1" s="66">
        <f t="array" ref="N1">FVSCHEDULE(1,N27:N140*0.01)^(4/114)-1</f>
        <v>0.10198132867718379</v>
      </c>
      <c r="O1" s="66">
        <f t="array" ref="O1">FVSCHEDULE(1,O27:O140*0.01)^(4/114)-1</f>
        <v>0.10714990651500234</v>
      </c>
      <c r="P1" s="66"/>
      <c r="Q1" s="50"/>
      <c r="R1" s="50"/>
      <c r="S1" s="50"/>
      <c r="T1" s="50"/>
      <c r="U1" s="50"/>
      <c r="V1" s="50"/>
      <c r="W1" s="50">
        <f t="array" ref="W1">FVSCHEDULE(1,W24:W140*0.01)^(4/117)-1</f>
        <v>6.3826527574720959E-2</v>
      </c>
      <c r="Y1" t="s">
        <v>175</v>
      </c>
      <c r="Z1" s="17">
        <f>+Z3-Z2*AD3/AD2</f>
        <v>173.45</v>
      </c>
      <c r="AA1" t="s">
        <v>228</v>
      </c>
      <c r="AB1" t="s">
        <v>155</v>
      </c>
      <c r="AC1" t="s">
        <v>156</v>
      </c>
      <c r="AD1" t="s">
        <v>183</v>
      </c>
      <c r="AE1" t="s">
        <v>184</v>
      </c>
    </row>
    <row r="2" spans="2:36" x14ac:dyDescent="0.25">
      <c r="B2" t="s">
        <v>161</v>
      </c>
      <c r="C2" s="11">
        <f t="array" ref="C2">STDEV(C24:C140*0.01)*2</f>
        <v>5.8389069192100941E-2</v>
      </c>
      <c r="D2" s="11">
        <f t="array" ref="D2">STDEV(D24:D140*0.01)*2</f>
        <v>9.3785924186931213E-2</v>
      </c>
      <c r="E2" s="11">
        <f t="array" ref="E2">STDEV(E24:E140*0.01)*2</f>
        <v>9.4286462642964253E-2</v>
      </c>
      <c r="F2" s="11">
        <f t="array" ref="F2">STDEV(F24:F140*0.01)*2</f>
        <v>0.13874275550788145</v>
      </c>
      <c r="G2" s="11">
        <f t="array" ref="G2">STDEV(G24:G140*0.01)*2</f>
        <v>0.12780770881558523</v>
      </c>
      <c r="H2" s="11">
        <f t="array" ref="H2">STDEV(H24:H140*0.01)*2</f>
        <v>0.15085834022874284</v>
      </c>
      <c r="I2" s="11">
        <f t="array" ref="I2">STDEV(I24:I140*0.01)*2</f>
        <v>0.19925065460167171</v>
      </c>
      <c r="J2" s="11">
        <f t="array" ref="J2">STDEV(J24:J140*0.01)*2</f>
        <v>0.18329568353001313</v>
      </c>
      <c r="K2" s="11">
        <f t="array" ref="K2">STDEV(K24:K140*0.01)*2</f>
        <v>0.25695608613247034</v>
      </c>
      <c r="L2" s="11">
        <f t="array" ref="L2">STDEV(L24:L140*0.01)*2</f>
        <v>1.3399140056453287E-2</v>
      </c>
      <c r="M2" s="68">
        <f t="array" ref="M2">STDEV(M27:M140*0.01)*2</f>
        <v>0.11301867094381161</v>
      </c>
      <c r="N2" s="68">
        <f t="array" ref="N2">STDEV(N27:N140*0.01)*2</f>
        <v>0.12799267186411328</v>
      </c>
      <c r="O2" s="68">
        <f t="array" ref="O2">STDEV(O27:O140*0.01)*2</f>
        <v>0.12034943747492229</v>
      </c>
      <c r="P2" s="68">
        <f t="array" ref="P2">STDEV(P27:P140*0.01)*2</f>
        <v>2.4739877836585971E-2</v>
      </c>
      <c r="Q2" s="11"/>
      <c r="R2" s="11"/>
      <c r="S2" s="11"/>
      <c r="T2" s="11"/>
      <c r="U2" s="11"/>
      <c r="V2" s="11"/>
      <c r="W2" s="11">
        <f t="array" ref="W2">STDEV(W24:W140*0.01)*2</f>
        <v>8.0936332794766919E-2</v>
      </c>
      <c r="Y2" t="s">
        <v>182</v>
      </c>
      <c r="Z2" s="17">
        <v>6</v>
      </c>
      <c r="AD2" s="12">
        <v>6</v>
      </c>
      <c r="AE2">
        <v>6.11</v>
      </c>
    </row>
    <row r="3" spans="2:36" x14ac:dyDescent="0.25">
      <c r="B3" t="s">
        <v>246</v>
      </c>
      <c r="C3" s="5">
        <f t="shared" ref="C3:L3" si="0">(C1-$L1)/C2</f>
        <v>0.6784810451701635</v>
      </c>
      <c r="D3" s="5">
        <f t="shared" si="0"/>
        <v>1.1335937324515146</v>
      </c>
      <c r="E3" s="5">
        <f t="shared" si="0"/>
        <v>0.4207240639957851</v>
      </c>
      <c r="F3" s="5">
        <f t="shared" si="0"/>
        <v>0.76666351260530829</v>
      </c>
      <c r="G3" s="5">
        <f t="shared" si="0"/>
        <v>0.45233979589511231</v>
      </c>
      <c r="H3" s="5">
        <f t="shared" si="0"/>
        <v>0.46981698715755404</v>
      </c>
      <c r="I3" s="5">
        <f t="shared" si="0"/>
        <v>0.34834155366219816</v>
      </c>
      <c r="J3" s="5">
        <f t="shared" si="0"/>
        <v>0.11929628214060592</v>
      </c>
      <c r="K3" s="5">
        <f t="shared" si="0"/>
        <v>0.2913482100568438</v>
      </c>
      <c r="L3" s="5">
        <f t="shared" si="0"/>
        <v>0</v>
      </c>
      <c r="M3" s="5">
        <f t="shared" ref="M3:N3" si="1">(M1-$L1)/M2</f>
        <v>0.60702397093655824</v>
      </c>
      <c r="N3" s="5">
        <f t="shared" si="1"/>
        <v>0.53308767648674349</v>
      </c>
      <c r="O3" s="5">
        <f t="shared" ref="O3" si="2">(O1-$L1)/O2</f>
        <v>0.60988979615699102</v>
      </c>
      <c r="P3" s="5"/>
      <c r="Q3" s="5"/>
      <c r="R3" s="5"/>
      <c r="S3" s="5"/>
      <c r="T3" s="5"/>
      <c r="U3" s="5"/>
      <c r="V3" s="5"/>
      <c r="W3" s="5">
        <f t="shared" ref="W3" si="3">(W1-$L1)/W2</f>
        <v>0.37160708806974951</v>
      </c>
      <c r="Y3" t="s">
        <v>185</v>
      </c>
      <c r="Z3" s="63">
        <v>179</v>
      </c>
      <c r="AD3" s="12">
        <v>5.55</v>
      </c>
      <c r="AE3">
        <v>5.96</v>
      </c>
      <c r="AG3" t="s">
        <v>223</v>
      </c>
    </row>
    <row r="4" spans="2:36" s="65" customFormat="1" ht="30" x14ac:dyDescent="0.25">
      <c r="B4" s="56" t="s">
        <v>247</v>
      </c>
      <c r="C4" s="5"/>
      <c r="D4" s="5"/>
      <c r="E4" s="5"/>
      <c r="F4" s="5"/>
      <c r="G4" s="5"/>
      <c r="H4" s="5"/>
      <c r="I4" s="5"/>
      <c r="J4" s="5"/>
      <c r="K4" s="5"/>
      <c r="L4" s="5"/>
      <c r="M4" s="11">
        <v>0.4</v>
      </c>
      <c r="N4" s="11"/>
      <c r="O4" s="11"/>
      <c r="P4" s="11"/>
      <c r="Q4" s="5"/>
      <c r="R4" s="5"/>
      <c r="S4" s="5"/>
      <c r="T4" s="5"/>
      <c r="U4" s="5"/>
      <c r="V4" s="5"/>
      <c r="W4" s="5"/>
      <c r="Z4" s="63"/>
      <c r="AD4" s="12"/>
    </row>
    <row r="5" spans="2:36" x14ac:dyDescent="0.25">
      <c r="B5" t="s">
        <v>163</v>
      </c>
      <c r="C5" s="5">
        <f t="array" ref="C5:C6">LINEST(C24:C140,C23:C139,TRUE,TRUE)</f>
        <v>0.87357071088668459</v>
      </c>
      <c r="D5" s="5">
        <f t="array" ref="D5:D6">LINEST(D24:D140,D23:D139,TRUE,TRUE)</f>
        <v>0.37374909201407019</v>
      </c>
      <c r="E5" s="5"/>
      <c r="F5" s="5">
        <f t="array" ref="F5:F6">LINEST(F25:F140,F24:F139,TRUE,TRUE)</f>
        <v>-5.7830446110237514E-2</v>
      </c>
      <c r="G5" s="5">
        <f t="array" ref="G5:G6">LINEST(G28:G140,G27:G139,TRUE,TRUE)</f>
        <v>0.15045285543933842</v>
      </c>
      <c r="H5" s="5">
        <f t="array" ref="H5:H6">LINEST(H25:H140,H24:H139,TRUE,TRUE)</f>
        <v>6.1809428306244925E-2</v>
      </c>
      <c r="I5" s="5">
        <f t="array" ref="I5:I6">LINEST(I25:I140,I24:I139,TRUE,TRUE)</f>
        <v>-7.2488704204463988E-2</v>
      </c>
      <c r="J5" s="5">
        <f t="array" ref="J5:J6">LINEST(J25:J140,J24:J139,TRUE,TRUE)</f>
        <v>-2.6772837339932874E-2</v>
      </c>
      <c r="K5" s="5">
        <f t="array" ref="K5:K6">LINEST(K25:K140,K24:K139,TRUE,TRUE)</f>
        <v>0.10980233935708265</v>
      </c>
      <c r="L5" s="5">
        <f t="array" ref="L5:L6">LINEST(L25:L140,L24:L139,TRUE,TRUE)</f>
        <v>0.97624072542048745</v>
      </c>
      <c r="M5" s="5">
        <f t="array" ref="M5:M6">LINEST(M28:M140,M27:M139,TRUE,TRUE)</f>
        <v>0.11865793858019957</v>
      </c>
      <c r="N5" s="5">
        <f t="array" ref="N5:N6">LINEST(N28:N140,N27:N139,TRUE,TRUE)</f>
        <v>6.9951463816338974E-2</v>
      </c>
      <c r="O5" s="5">
        <f t="array" ref="O5:O6">LINEST(O28:O140,O27:O139,TRUE,TRUE)</f>
        <v>8.2757097747016201E-2</v>
      </c>
      <c r="P5" s="5"/>
      <c r="Q5" s="5"/>
      <c r="R5" s="5"/>
      <c r="S5" s="5"/>
      <c r="T5" s="5"/>
      <c r="U5" s="5"/>
      <c r="V5" s="5"/>
      <c r="W5" s="5">
        <f t="array" ref="W5:W6">LINEST(W25:W140,W24:W139,TRUE,TRUE)</f>
        <v>-3.4085183732415286E-2</v>
      </c>
      <c r="Y5" t="s">
        <v>177</v>
      </c>
      <c r="Z5">
        <v>201</v>
      </c>
      <c r="AB5">
        <v>306</v>
      </c>
      <c r="AC5">
        <v>242</v>
      </c>
      <c r="AD5" s="12"/>
      <c r="AG5" t="s">
        <v>226</v>
      </c>
    </row>
    <row r="6" spans="2:36" x14ac:dyDescent="0.25">
      <c r="B6" t="s">
        <v>164</v>
      </c>
      <c r="C6" s="5">
        <v>4.5371936505141409E-2</v>
      </c>
      <c r="D6" s="5">
        <v>8.5778055980171561E-2</v>
      </c>
      <c r="F6" s="5">
        <v>9.3478944487767196E-2</v>
      </c>
      <c r="G6" s="5">
        <v>9.3835679330661698E-2</v>
      </c>
      <c r="H6" s="5">
        <v>9.3495947548365377E-2</v>
      </c>
      <c r="I6" s="5">
        <v>9.2340344688515763E-2</v>
      </c>
      <c r="J6" s="5">
        <v>9.2883491471584534E-2</v>
      </c>
      <c r="K6" s="5">
        <v>9.2387920506031576E-2</v>
      </c>
      <c r="L6" s="5">
        <v>2.0602608067116442E-2</v>
      </c>
      <c r="M6" s="5">
        <v>9.4252870713963335E-2</v>
      </c>
      <c r="N6" s="5">
        <v>9.4672510532590709E-2</v>
      </c>
      <c r="O6" s="5">
        <v>9.4607054829814061E-2</v>
      </c>
      <c r="P6" s="5"/>
      <c r="Q6" s="5"/>
      <c r="R6" s="5"/>
      <c r="S6" s="5"/>
      <c r="T6" s="5"/>
      <c r="U6" s="5"/>
      <c r="V6" s="5"/>
      <c r="W6" s="5">
        <v>9.3528154792274706E-2</v>
      </c>
      <c r="Y6" t="s">
        <v>178</v>
      </c>
      <c r="Z6">
        <v>225</v>
      </c>
      <c r="AD6" s="12"/>
      <c r="AG6" t="s">
        <v>227</v>
      </c>
    </row>
    <row r="7" spans="2:36" x14ac:dyDescent="0.25">
      <c r="B7" t="s">
        <v>165</v>
      </c>
      <c r="C7" s="12">
        <f>C5/C6</f>
        <v>19.253546975842529</v>
      </c>
      <c r="D7" s="12">
        <f>D5/D6</f>
        <v>4.3571644022856608</v>
      </c>
      <c r="F7" s="12">
        <f t="shared" ref="F7:L7" si="4">F5/F6</f>
        <v>-0.61864675972892802</v>
      </c>
      <c r="G7" s="12">
        <f t="shared" si="4"/>
        <v>1.6033651220146976</v>
      </c>
      <c r="H7" s="12">
        <f t="shared" si="4"/>
        <v>0.66109205721746345</v>
      </c>
      <c r="I7" s="12">
        <f t="shared" si="4"/>
        <v>-0.78501660838482124</v>
      </c>
      <c r="J7" s="12">
        <f t="shared" si="4"/>
        <v>-0.28824107401392612</v>
      </c>
      <c r="K7" s="12">
        <f t="shared" si="4"/>
        <v>1.1884923781774499</v>
      </c>
      <c r="L7" s="12">
        <f t="shared" si="4"/>
        <v>47.384327374486766</v>
      </c>
      <c r="M7" s="12">
        <f t="shared" ref="M7:N7" si="5">M5/M6</f>
        <v>1.2589318254326729</v>
      </c>
      <c r="N7" s="12">
        <f t="shared" si="5"/>
        <v>0.7388783018726266</v>
      </c>
      <c r="O7" s="12">
        <f t="shared" ref="O7" si="6">O5/O6</f>
        <v>0.87474552395575134</v>
      </c>
      <c r="P7" s="12"/>
      <c r="Q7" s="12"/>
      <c r="R7" s="12"/>
      <c r="S7" s="12"/>
      <c r="T7" s="12"/>
      <c r="U7" s="12"/>
      <c r="V7" s="12"/>
      <c r="W7" s="12">
        <f t="shared" ref="W7" si="7">W5/W6</f>
        <v>-0.36443767984216313</v>
      </c>
      <c r="Y7" t="s">
        <v>225</v>
      </c>
      <c r="Z7">
        <v>116</v>
      </c>
      <c r="AB7" s="45">
        <f>Z7/3</f>
        <v>38.666666666666664</v>
      </c>
      <c r="AD7" s="12"/>
      <c r="AG7" t="s">
        <v>229</v>
      </c>
    </row>
    <row r="8" spans="2:36" x14ac:dyDescent="0.25">
      <c r="B8" t="s">
        <v>168</v>
      </c>
      <c r="C8" s="12"/>
      <c r="D8" s="12"/>
      <c r="E8" s="5">
        <f t="array" ref="E8">STDEV(C24:C140-$C$5*C23:C139)*2</f>
        <v>2.8411674841143291</v>
      </c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Y8" t="s">
        <v>181</v>
      </c>
      <c r="Z8">
        <v>198</v>
      </c>
      <c r="AD8" s="12">
        <v>5.36</v>
      </c>
      <c r="AE8">
        <v>6.6</v>
      </c>
    </row>
    <row r="9" spans="2:36" x14ac:dyDescent="0.25">
      <c r="B9" s="47" t="s">
        <v>169</v>
      </c>
      <c r="C9" s="48"/>
      <c r="D9" s="48"/>
      <c r="E9" s="49">
        <v>1.1359999999999999</v>
      </c>
      <c r="F9" s="47">
        <v>9.6000000000000002E-2</v>
      </c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Y9" t="s">
        <v>179</v>
      </c>
    </row>
    <row r="10" spans="2:36" x14ac:dyDescent="0.25">
      <c r="B10" t="s">
        <v>173</v>
      </c>
      <c r="C10" s="12"/>
      <c r="D10" s="5"/>
      <c r="E10" s="5"/>
      <c r="F10" s="5">
        <f t="array" ref="F10:F11">TRANSPOSE(LINEST(F24:F140,$H$24:$H$140,TRUE,TRUE))</f>
        <v>0.67820319313820188</v>
      </c>
      <c r="G10" s="5"/>
      <c r="H10" s="5"/>
      <c r="I10" s="5">
        <f t="array" ref="I10:I11">TRANSPOSE(LINEST(I24:I140,$H$24:$H$140,TRUE,TRUE))</f>
        <v>1.1571540653529457</v>
      </c>
      <c r="J10" s="5">
        <f t="array" ref="J10:J11">TRANSPOSE(LINEST(J24:J140,$H$24:$H$140,TRUE,TRUE))</f>
        <v>0.97498124407068321</v>
      </c>
      <c r="K10" s="5">
        <f t="array" ref="K10:K11">TRANSPOSE(LINEST(K24:K140,$H$24:$H$140,TRUE,TRUE))</f>
        <v>1.150607651728957</v>
      </c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Y10" t="s">
        <v>180</v>
      </c>
      <c r="Z10" s="46">
        <f>SUM(Z5:Z7)*F10+F11*200+Z3</f>
        <v>879.85223851913747</v>
      </c>
      <c r="AF10" t="s">
        <v>224</v>
      </c>
      <c r="AG10">
        <v>2.1</v>
      </c>
      <c r="AH10">
        <v>2.5</v>
      </c>
      <c r="AI10">
        <v>2.1</v>
      </c>
      <c r="AJ10">
        <v>2.2999999999999998</v>
      </c>
    </row>
    <row r="11" spans="2:36" x14ac:dyDescent="0.25">
      <c r="B11" t="s">
        <v>174</v>
      </c>
      <c r="C11" s="12"/>
      <c r="D11" s="5"/>
      <c r="E11" s="5"/>
      <c r="F11" s="5">
        <v>1.6663305391911607</v>
      </c>
      <c r="G11" s="5"/>
      <c r="H11" s="5"/>
      <c r="I11" s="5">
        <v>-0.2611670692100887</v>
      </c>
      <c r="J11" s="5">
        <v>-0.94969065756833637</v>
      </c>
      <c r="K11" s="5">
        <v>0.19798672178053955</v>
      </c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Y11" t="s">
        <v>230</v>
      </c>
      <c r="Z11">
        <f>SUM(Z5:Z7)+Z3</f>
        <v>721</v>
      </c>
      <c r="AA11" s="45">
        <f>SUM($Z$5:$Z$7)*I10+$Z$3</f>
        <v>806.17750342129659</v>
      </c>
      <c r="AB11" s="45">
        <f>SUM($Z$5:$Z$7)*J10+$Z$3</f>
        <v>707.43983428631032</v>
      </c>
      <c r="AC11" s="45">
        <f>SUM($Z$5:$Z$7)*K10+$Z$3</f>
        <v>802.62934723709463</v>
      </c>
    </row>
    <row r="12" spans="2:36" s="65" customFormat="1" x14ac:dyDescent="0.25">
      <c r="C12" s="12"/>
      <c r="D12" s="5"/>
      <c r="E12" s="11">
        <v>0.3</v>
      </c>
      <c r="F12" s="11">
        <v>0.3</v>
      </c>
      <c r="G12" s="11">
        <v>0</v>
      </c>
      <c r="H12" s="11">
        <v>0.13398009999999999</v>
      </c>
      <c r="I12" s="11">
        <v>0.1146326</v>
      </c>
      <c r="J12" s="11">
        <v>3.6826589999999999E-2</v>
      </c>
      <c r="K12" s="11">
        <v>0.114561</v>
      </c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AA12" s="45"/>
      <c r="AB12" s="45"/>
      <c r="AC12" s="45"/>
    </row>
    <row r="13" spans="2:36" x14ac:dyDescent="0.25">
      <c r="C13" s="12"/>
      <c r="D13" s="5"/>
      <c r="E13" s="11">
        <v>0.3</v>
      </c>
      <c r="F13" s="11">
        <v>0.3</v>
      </c>
      <c r="G13" s="11">
        <v>2.5087999999999999E-2</v>
      </c>
      <c r="H13" s="11">
        <v>0.15948799999999999</v>
      </c>
      <c r="I13" s="11">
        <v>3.3910999999999997E-2</v>
      </c>
      <c r="J13" s="11">
        <v>0.12634999999999999</v>
      </c>
      <c r="K13" s="11">
        <v>5.5162999999999997E-2</v>
      </c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</row>
    <row r="14" spans="2:36" s="65" customFormat="1" x14ac:dyDescent="0.25">
      <c r="C14" s="12"/>
      <c r="D14" s="5"/>
      <c r="E14" s="5">
        <v>0.13793103448275859</v>
      </c>
      <c r="F14" s="5">
        <v>0.28735632183908044</v>
      </c>
      <c r="G14" s="5">
        <v>4.5977011494252866E-2</v>
      </c>
      <c r="H14" s="5">
        <v>0.23793103448275862</v>
      </c>
      <c r="I14" s="5">
        <v>2.6436781609195402E-2</v>
      </c>
      <c r="J14" s="5">
        <v>0.21149425287356322</v>
      </c>
      <c r="K14" s="5">
        <v>5.2873563218390804E-2</v>
      </c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</row>
    <row r="15" spans="2:36" x14ac:dyDescent="0.25">
      <c r="C15" s="12" t="s">
        <v>243</v>
      </c>
      <c r="D15" s="5"/>
      <c r="E15" s="5">
        <f t="shared" ref="E15:K15" si="8">CORREL(E27:E140,$V$27:$V$140)</f>
        <v>0.57210269855403018</v>
      </c>
      <c r="F15" s="5">
        <f t="shared" si="8"/>
        <v>0.80008861625577699</v>
      </c>
      <c r="G15" s="5">
        <f t="shared" si="8"/>
        <v>0.69352527264906705</v>
      </c>
      <c r="H15" s="5">
        <f t="shared" si="8"/>
        <v>0.89217624611245017</v>
      </c>
      <c r="I15" s="5">
        <f t="shared" si="8"/>
        <v>0.87836434706720457</v>
      </c>
      <c r="J15" s="5">
        <f t="shared" si="8"/>
        <v>0.8325707833384004</v>
      </c>
      <c r="K15" s="5">
        <f t="shared" si="8"/>
        <v>0.79466888727538276</v>
      </c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</row>
    <row r="16" spans="2:36" x14ac:dyDescent="0.25">
      <c r="C16" s="12" t="s">
        <v>242</v>
      </c>
      <c r="D16" s="5"/>
      <c r="E16" s="5">
        <f t="shared" ref="E16:K16" si="9">E18*E2*E15</f>
        <v>1.5767241839854031E-2</v>
      </c>
      <c r="F16" s="5">
        <f t="shared" si="9"/>
        <v>1.5767231295251233E-2</v>
      </c>
      <c r="G16" s="5">
        <f t="shared" si="9"/>
        <v>1.57672452822924E-2</v>
      </c>
      <c r="H16" s="5">
        <f t="shared" si="9"/>
        <v>1.5767224690086009E-2</v>
      </c>
      <c r="I16" s="5">
        <f t="shared" si="9"/>
        <v>1.5767232452215927E-2</v>
      </c>
      <c r="J16" s="5">
        <f t="shared" si="9"/>
        <v>1.5767227750821754E-2</v>
      </c>
      <c r="K16" s="5">
        <f t="shared" si="9"/>
        <v>1.5767225292480348E-2</v>
      </c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62">
        <f>STDEV(E16:K16)</f>
        <v>8.0353133471044049E-9</v>
      </c>
    </row>
    <row r="17" spans="1:45" x14ac:dyDescent="0.25">
      <c r="C17" s="12" t="s">
        <v>239</v>
      </c>
      <c r="D17" s="5"/>
      <c r="E17" s="5">
        <f>1/7</f>
        <v>0.14285714285714285</v>
      </c>
      <c r="F17" s="5">
        <f t="shared" ref="F17:K17" si="10">1/7</f>
        <v>0.14285714285714285</v>
      </c>
      <c r="G17" s="5">
        <f t="shared" si="10"/>
        <v>0.14285714285714285</v>
      </c>
      <c r="H17" s="5">
        <f t="shared" si="10"/>
        <v>0.14285714285714285</v>
      </c>
      <c r="I17" s="5">
        <f t="shared" si="10"/>
        <v>0.14285714285714285</v>
      </c>
      <c r="J17" s="5">
        <f t="shared" si="10"/>
        <v>0.14285714285714285</v>
      </c>
      <c r="K17" s="5">
        <f t="shared" si="10"/>
        <v>0.14285714285714285</v>
      </c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</row>
    <row r="18" spans="1:45" x14ac:dyDescent="0.25">
      <c r="C18" s="12" t="s">
        <v>240</v>
      </c>
      <c r="D18" s="5"/>
      <c r="E18" s="5">
        <v>0.29230240595866036</v>
      </c>
      <c r="F18" s="5">
        <v>0.14203881213231587</v>
      </c>
      <c r="G18" s="5">
        <v>0.17788383449050257</v>
      </c>
      <c r="H18" s="5">
        <v>0.11714810700339509</v>
      </c>
      <c r="I18" s="5">
        <v>9.0090918379819668E-2</v>
      </c>
      <c r="J18" s="5">
        <v>0.10331941453781963</v>
      </c>
      <c r="K18" s="5">
        <v>7.7216507497486778E-2</v>
      </c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>
        <f>SUM(E18:K18)</f>
        <v>1</v>
      </c>
      <c r="W18" s="12"/>
    </row>
    <row r="19" spans="1:45" x14ac:dyDescent="0.25">
      <c r="C19" s="12" t="s">
        <v>238</v>
      </c>
      <c r="D19" s="5"/>
      <c r="E19" s="5">
        <f t="shared" ref="E19:K19" si="11">E20/$D$20</f>
        <v>0.13793103448275859</v>
      </c>
      <c r="F19" s="5">
        <f t="shared" si="11"/>
        <v>0.28735632183908044</v>
      </c>
      <c r="G19" s="5">
        <f t="shared" si="11"/>
        <v>4.5977011494252866E-2</v>
      </c>
      <c r="H19" s="5">
        <f t="shared" si="11"/>
        <v>0.23793103448275862</v>
      </c>
      <c r="I19" s="5">
        <f t="shared" si="11"/>
        <v>2.6436781609195402E-2</v>
      </c>
      <c r="J19" s="5">
        <f t="shared" si="11"/>
        <v>0.21149425287356322</v>
      </c>
      <c r="K19" s="5">
        <f t="shared" si="11"/>
        <v>5.2873563218390804E-2</v>
      </c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5">
        <v>0.46</v>
      </c>
      <c r="W19" s="12"/>
    </row>
    <row r="20" spans="1:45" x14ac:dyDescent="0.25">
      <c r="C20" s="12"/>
      <c r="D20" s="5">
        <f>SUM(E20:K20)</f>
        <v>0.87000000000000011</v>
      </c>
      <c r="E20" s="5">
        <v>0.12</v>
      </c>
      <c r="F20" s="5">
        <v>0.25</v>
      </c>
      <c r="G20" s="5">
        <v>0.04</v>
      </c>
      <c r="H20">
        <f>$V$19*H21</f>
        <v>0.20700000000000002</v>
      </c>
      <c r="I20">
        <f>$V$19*I21</f>
        <v>2.3000000000000003E-2</v>
      </c>
      <c r="J20">
        <f>$V$19*J21</f>
        <v>0.18400000000000002</v>
      </c>
      <c r="K20">
        <f>$V$19*K21</f>
        <v>4.6000000000000006E-2</v>
      </c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</row>
    <row r="21" spans="1:45" x14ac:dyDescent="0.25">
      <c r="C21" s="12"/>
      <c r="D21" s="5"/>
      <c r="E21" s="5"/>
      <c r="F21" s="5"/>
      <c r="G21" s="5"/>
      <c r="H21" s="5">
        <v>0.45</v>
      </c>
      <c r="I21" s="5">
        <v>0.05</v>
      </c>
      <c r="J21" s="5">
        <v>0.4</v>
      </c>
      <c r="K21" s="5">
        <v>0.1</v>
      </c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</row>
    <row r="22" spans="1:45" ht="75" x14ac:dyDescent="0.25">
      <c r="B22" s="1" t="e">
        <f ca="1">_xll.Thomson.Reuters.AFOSpreadsheetFormulas.DSGRID("USNFIOERR"," ","1987-12-31","","Q","RowHeader=true;ColHeader=true;DispSeriesDescription=false;YearlyTSFormat=false;QuarterlyTSFormat=false","")</f>
        <v>#NAME?</v>
      </c>
      <c r="C22" s="2" t="s">
        <v>0</v>
      </c>
      <c r="D22" s="2" t="s">
        <v>122</v>
      </c>
      <c r="E22" s="16" t="s">
        <v>167</v>
      </c>
      <c r="F22" s="16" t="s">
        <v>166</v>
      </c>
      <c r="G22" s="16" t="s">
        <v>124</v>
      </c>
      <c r="H22" s="16" t="s">
        <v>153</v>
      </c>
      <c r="I22" s="16" t="s">
        <v>154</v>
      </c>
      <c r="J22" s="16" t="s">
        <v>155</v>
      </c>
      <c r="K22" s="16" t="s">
        <v>156</v>
      </c>
      <c r="L22" s="16" t="s">
        <v>158</v>
      </c>
      <c r="M22" s="16" t="s">
        <v>249</v>
      </c>
      <c r="N22" s="16" t="s">
        <v>248</v>
      </c>
      <c r="O22" s="16" t="s">
        <v>250</v>
      </c>
      <c r="P22" s="16"/>
      <c r="Q22" s="16"/>
      <c r="R22" s="16"/>
      <c r="S22" s="16"/>
      <c r="T22" s="16"/>
      <c r="U22" s="16"/>
      <c r="V22" s="16" t="s">
        <v>241</v>
      </c>
      <c r="W22" s="16" t="s">
        <v>245</v>
      </c>
      <c r="X22" t="e">
        <f ca="1">_xll.Thomson.Reuters.AFOSpreadsheetFormulas.DSGRID("LHYIELD","TOTR","1987-10-31","","M","RowHeader=true;TimeSeriesList=true;ColHeader=true;DispSeriesDescription=false;YearlyTSFormat=false;QuarterlyTSFormat=false","")</f>
        <v>#NAME?</v>
      </c>
      <c r="Y22" s="4" t="s">
        <v>123</v>
      </c>
      <c r="Z22" s="4" t="s">
        <v>170</v>
      </c>
      <c r="AA22" s="4" t="s">
        <v>171</v>
      </c>
      <c r="AB22" s="4" t="s">
        <v>172</v>
      </c>
      <c r="AC22" s="1" t="e">
        <f ca="1">_xll.Thomson.Reuters.AFOSpreadsheetFormulas.DSGRID("S&amp;PCOMP,FRUSS2L,MSEAFE$,MSEMKF$,SP500TR","RI","1987-12-31","","Q","RowHeader=true;ColHeader=true;DispSeriesDescription=false;YearlyTSFormat=false;QuarterlyTSFormat=false","")</f>
        <v>#NAME?</v>
      </c>
      <c r="AD22" s="1" t="s">
        <v>149</v>
      </c>
      <c r="AE22" s="1" t="s">
        <v>150</v>
      </c>
      <c r="AF22" s="1" t="s">
        <v>152</v>
      </c>
      <c r="AG22" s="1" t="s">
        <v>151</v>
      </c>
      <c r="AH22" t="s">
        <v>157</v>
      </c>
      <c r="AI22" s="1" t="e">
        <f ca="1">_xll.Thomson.Reuters.AFOSpreadsheetFormulas.DSGRID("S&amp;PCOMP,FRUSS2L","DSDY","1987-12-31","","Q","RowHeader=true;ColHeader=true;DispSeriesDescription=false;YearlyTSFormat=false;QuarterlyTSFormat=false","")</f>
        <v>#NAME?</v>
      </c>
      <c r="AJ22" s="1" t="s">
        <v>222</v>
      </c>
      <c r="AK22" s="1" t="s">
        <v>218</v>
      </c>
      <c r="AL22" s="1" t="e">
        <f ca="1">_xll.Thomson.Reuters.AFOSpreadsheetFormulas.DSGRID("MSEAFE$,MSEMKF$","DY","1987-12-31","","Q","RowHeader=true;ColHeader=true;DispSeriesDescription=false;YearlyTSFormat=false;QuarterlyTSFormat=false","")</f>
        <v>#NAME?</v>
      </c>
      <c r="AM22" s="1" t="s">
        <v>219</v>
      </c>
      <c r="AN22" s="1" t="s">
        <v>220</v>
      </c>
      <c r="AP22" s="1" t="e">
        <f ca="1">_xll.Thomson.Reuters.AFOSpreadsheetFormulas.DSGRID("MLUS3MT","RI","1987-12-31","","Q","RowHeader=true;ColHeader=true;DispSeriesDescription=false;YearlyTSFormat=false;QuarterlyTSFormat=false","")</f>
        <v>#NAME?</v>
      </c>
      <c r="AQ22" t="s">
        <v>159</v>
      </c>
      <c r="AR22" s="1" t="e">
        <f ca="1">_xll.Thomson.Reuters.AFOSpreadsheetFormulas.DSGRID("BMUS10Y","RI","1987-12-31","","Q","RowHeader=true;ColHeader=true;DispSeriesDescription=false;YearlyTSFormat=false;QuarterlyTSFormat=false","")</f>
        <v>#NAME?</v>
      </c>
      <c r="AS22" s="1" t="s">
        <v>244</v>
      </c>
    </row>
    <row r="23" spans="1:45" x14ac:dyDescent="0.25">
      <c r="A23" s="3">
        <v>32142</v>
      </c>
      <c r="B23" s="1" t="s">
        <v>1</v>
      </c>
      <c r="C23" s="5">
        <v>1.46</v>
      </c>
      <c r="D23" s="5">
        <v>-2.66</v>
      </c>
      <c r="E23" s="5"/>
      <c r="F23" s="5"/>
      <c r="G23" s="5"/>
      <c r="H23" s="5" t="s">
        <v>121</v>
      </c>
      <c r="I23" s="5" t="s">
        <v>121</v>
      </c>
      <c r="J23" s="5" t="s">
        <v>121</v>
      </c>
      <c r="K23" s="5" t="s">
        <v>121</v>
      </c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3">
        <v>32081</v>
      </c>
      <c r="Y23" s="1">
        <v>-3.27</v>
      </c>
      <c r="Z23" s="1"/>
      <c r="AA23" s="1"/>
      <c r="AB23" s="1"/>
      <c r="AC23" s="1" t="s">
        <v>1</v>
      </c>
      <c r="AD23" s="1" t="s">
        <v>121</v>
      </c>
      <c r="AE23" s="1">
        <v>382.17</v>
      </c>
      <c r="AF23" s="1">
        <v>1427.8820000000001</v>
      </c>
      <c r="AG23" s="1">
        <v>100</v>
      </c>
      <c r="AH23">
        <v>534.61</v>
      </c>
      <c r="AI23" s="1" t="s">
        <v>1</v>
      </c>
      <c r="AJ23" s="1">
        <v>3.78</v>
      </c>
      <c r="AK23" s="1" t="s">
        <v>221</v>
      </c>
      <c r="AL23" s="1" t="s">
        <v>1</v>
      </c>
      <c r="AM23" s="1">
        <v>2</v>
      </c>
      <c r="AN23" s="1" t="s">
        <v>121</v>
      </c>
      <c r="AP23" s="1" t="s">
        <v>1</v>
      </c>
      <c r="AQ23">
        <v>262.47000000000003</v>
      </c>
      <c r="AR23" s="1" t="s">
        <v>1</v>
      </c>
      <c r="AS23" s="1">
        <v>93.93</v>
      </c>
    </row>
    <row r="24" spans="1:45" x14ac:dyDescent="0.25">
      <c r="A24" s="13">
        <v>32233</v>
      </c>
      <c r="B24" s="1" t="s">
        <v>2</v>
      </c>
      <c r="C24" s="5">
        <v>1.6</v>
      </c>
      <c r="D24" s="5">
        <v>2.21</v>
      </c>
      <c r="E24" s="5">
        <f t="shared" ref="E24:E55" si="12">(C24-C23*$C$5)/((2*$E$8)/(1.25*$H$2*100))+$E$9</f>
        <v>2.2131676710637675</v>
      </c>
      <c r="F24" s="5">
        <f>(D24-D23*$D$5)/(1-$D$5)+$F$9</f>
        <v>5.2124358309072765</v>
      </c>
      <c r="G24" s="5"/>
      <c r="H24" s="5">
        <f>100*(AH24/AH23-1)</f>
        <v>5.6938702979742128</v>
      </c>
      <c r="I24" s="5">
        <f>(AE24/AE23-1)*100</f>
        <v>19.088363817149421</v>
      </c>
      <c r="J24" s="5">
        <f>(AF24/AF23-1)*100</f>
        <v>15.319753312948837</v>
      </c>
      <c r="K24" s="5">
        <f>(AG24/AG23-1)*100</f>
        <v>22.04600000000001</v>
      </c>
      <c r="L24" s="5">
        <f t="shared" ref="L24:L55" si="13">100*(AQ24/AQ23-1)</f>
        <v>1.5148397912142286</v>
      </c>
      <c r="M24" s="5"/>
      <c r="N24" s="5"/>
      <c r="O24" s="5"/>
      <c r="P24" s="5"/>
      <c r="Q24" s="5"/>
      <c r="R24" s="5"/>
      <c r="S24" s="5"/>
      <c r="T24" s="5"/>
      <c r="U24" s="5"/>
      <c r="V24" s="5"/>
      <c r="W24" s="5">
        <f>100*(AS24/AS23-1)</f>
        <v>3.5909720004258405</v>
      </c>
      <c r="X24" s="3">
        <v>32111</v>
      </c>
      <c r="Y24" s="1">
        <v>2.88</v>
      </c>
      <c r="Z24" s="1"/>
      <c r="AA24" s="1"/>
      <c r="AB24" s="1"/>
      <c r="AC24" s="1" t="s">
        <v>2</v>
      </c>
      <c r="AD24" s="1">
        <v>261.14999999999998</v>
      </c>
      <c r="AE24" s="1">
        <v>455.12</v>
      </c>
      <c r="AF24" s="1">
        <v>1646.63</v>
      </c>
      <c r="AG24" s="1">
        <v>122.04600000000001</v>
      </c>
      <c r="AH24">
        <v>565.04999999999995</v>
      </c>
      <c r="AI24" s="1" t="s">
        <v>2</v>
      </c>
      <c r="AJ24" s="1">
        <v>3.71</v>
      </c>
      <c r="AK24" s="1"/>
      <c r="AL24" s="1" t="s">
        <v>2</v>
      </c>
      <c r="AM24" s="1">
        <v>1.8</v>
      </c>
      <c r="AN24" s="1" t="s">
        <v>121</v>
      </c>
      <c r="AP24" s="1" t="s">
        <v>2</v>
      </c>
      <c r="AQ24">
        <v>266.44600000000003</v>
      </c>
      <c r="AR24" s="1" t="s">
        <v>2</v>
      </c>
      <c r="AS24" s="1">
        <v>97.302999999999997</v>
      </c>
    </row>
    <row r="25" spans="1:45" ht="30" x14ac:dyDescent="0.25">
      <c r="A25" s="3">
        <v>32324</v>
      </c>
      <c r="B25" s="1" t="s">
        <v>3</v>
      </c>
      <c r="C25" s="5">
        <v>1.74</v>
      </c>
      <c r="D25" s="5">
        <v>3.55</v>
      </c>
      <c r="E25" s="5">
        <f t="shared" si="12"/>
        <v>2.2719068996247511</v>
      </c>
      <c r="F25" s="5">
        <f t="shared" ref="F25:F88" si="14">(D25-D24*$D$5)/(1-$D$5)+$F$9</f>
        <v>4.4457174565535418</v>
      </c>
      <c r="G25" s="5"/>
      <c r="H25" s="5">
        <f t="shared" ref="H25:H88" si="15">(AD25/AD24-1)*100</f>
        <v>6.6590082328163991</v>
      </c>
      <c r="I25" s="5">
        <f t="shared" ref="I25:I88" si="16">(AE25/AE24-1)*100</f>
        <v>6.6224292494287296</v>
      </c>
      <c r="J25" s="5">
        <f t="shared" ref="J25:J88" si="17">(AF25/AF24-1)*100</f>
        <v>-4.3277481887248559</v>
      </c>
      <c r="K25" s="5">
        <f t="shared" ref="K25:K88" si="18">(AG25/AG24-1)*100</f>
        <v>12.180653196335811</v>
      </c>
      <c r="L25" s="5">
        <f t="shared" si="13"/>
        <v>1.5436523723381113</v>
      </c>
      <c r="M25" s="5"/>
      <c r="N25" s="5"/>
      <c r="O25" s="5"/>
      <c r="P25" s="5"/>
      <c r="Q25" s="5"/>
      <c r="R25" s="16" t="s">
        <v>248</v>
      </c>
      <c r="S25" s="72" t="s">
        <v>251</v>
      </c>
      <c r="T25" s="72" t="s">
        <v>252</v>
      </c>
      <c r="U25" s="16"/>
      <c r="V25" s="5"/>
      <c r="W25" s="5">
        <f t="shared" ref="W25:W88" si="19">100*(AS25/AS24-1)</f>
        <v>0.41725332209696653</v>
      </c>
      <c r="X25" s="3">
        <v>32142</v>
      </c>
      <c r="Y25" s="1">
        <v>2.41</v>
      </c>
      <c r="Z25" s="1">
        <f t="array" ref="Z25">FVSCHEDULE(1,Y23:Y25*0.01)-1</f>
        <v>1.9141553584000048E-2</v>
      </c>
      <c r="AA25" s="1"/>
      <c r="AB25" s="1"/>
      <c r="AC25" s="1" t="s">
        <v>3</v>
      </c>
      <c r="AD25" s="1">
        <v>278.54000000000002</v>
      </c>
      <c r="AE25" s="1">
        <v>485.26</v>
      </c>
      <c r="AF25" s="1">
        <v>1575.3679999999999</v>
      </c>
      <c r="AG25" s="1">
        <v>136.91200000000001</v>
      </c>
      <c r="AH25">
        <v>602.69000000000005</v>
      </c>
      <c r="AI25" s="1" t="s">
        <v>3</v>
      </c>
      <c r="AJ25" s="1">
        <v>3.59</v>
      </c>
      <c r="AK25" s="1"/>
      <c r="AL25" s="1" t="s">
        <v>3</v>
      </c>
      <c r="AM25" s="1">
        <v>1.8</v>
      </c>
      <c r="AN25" s="1" t="s">
        <v>121</v>
      </c>
      <c r="AP25" s="1" t="s">
        <v>3</v>
      </c>
      <c r="AQ25">
        <v>270.55900000000003</v>
      </c>
      <c r="AR25" s="1" t="s">
        <v>3</v>
      </c>
      <c r="AS25" s="1">
        <v>97.709000000000003</v>
      </c>
    </row>
    <row r="26" spans="1:45" x14ac:dyDescent="0.25">
      <c r="A26" s="3">
        <v>32416</v>
      </c>
      <c r="B26" s="1" t="s">
        <v>4</v>
      </c>
      <c r="C26" s="5">
        <v>1.98</v>
      </c>
      <c r="D26" s="5">
        <v>3.27</v>
      </c>
      <c r="E26" s="5">
        <f t="shared" si="12"/>
        <v>2.6625042927259939</v>
      </c>
      <c r="F26" s="5">
        <f t="shared" si="14"/>
        <v>3.1988948598246334</v>
      </c>
      <c r="G26" s="5"/>
      <c r="H26" s="5">
        <f t="shared" si="15"/>
        <v>0.34106412005456832</v>
      </c>
      <c r="I26" s="5">
        <f t="shared" si="16"/>
        <v>-0.91497341631290308</v>
      </c>
      <c r="J26" s="5">
        <f t="shared" si="17"/>
        <v>0.70548595629720268</v>
      </c>
      <c r="K26" s="5">
        <f t="shared" si="18"/>
        <v>0.99333878695804234</v>
      </c>
      <c r="L26" s="5">
        <f t="shared" si="13"/>
        <v>1.7234688182614422</v>
      </c>
      <c r="M26" s="5"/>
      <c r="N26" s="5"/>
      <c r="O26" s="5"/>
      <c r="P26" s="5"/>
      <c r="Q26" s="3">
        <f>A26</f>
        <v>32416</v>
      </c>
      <c r="R26" s="5">
        <v>1</v>
      </c>
      <c r="S26" s="5">
        <v>1</v>
      </c>
      <c r="T26" s="5">
        <v>1</v>
      </c>
      <c r="U26" s="5"/>
      <c r="V26" s="5"/>
      <c r="W26" s="5">
        <f t="shared" si="19"/>
        <v>2.0468943495481451</v>
      </c>
      <c r="X26" s="3">
        <v>32171</v>
      </c>
      <c r="Y26" s="1">
        <v>3.34</v>
      </c>
      <c r="Z26" s="1">
        <f t="array" ref="Z26">FVSCHEDULE(1,Y24:Y26*0.01)-1</f>
        <v>8.8784122272000054E-2</v>
      </c>
      <c r="AA26" s="1"/>
      <c r="AB26" s="1"/>
      <c r="AC26" s="1" t="s">
        <v>4</v>
      </c>
      <c r="AD26" s="1">
        <v>279.49</v>
      </c>
      <c r="AE26" s="1">
        <v>480.82</v>
      </c>
      <c r="AF26" s="1">
        <v>1586.482</v>
      </c>
      <c r="AG26" s="1">
        <v>138.27199999999999</v>
      </c>
      <c r="AH26">
        <v>604.73</v>
      </c>
      <c r="AI26" s="1" t="s">
        <v>4</v>
      </c>
      <c r="AJ26" s="1">
        <v>3.67</v>
      </c>
      <c r="AK26" s="1"/>
      <c r="AL26" s="1" t="s">
        <v>4</v>
      </c>
      <c r="AM26" s="1">
        <v>1.8</v>
      </c>
      <c r="AN26" s="1" t="s">
        <v>121</v>
      </c>
      <c r="AP26" s="1" t="s">
        <v>4</v>
      </c>
      <c r="AQ26">
        <v>275.22199999999998</v>
      </c>
      <c r="AR26" s="1" t="s">
        <v>4</v>
      </c>
      <c r="AS26" s="1">
        <v>99.709000000000003</v>
      </c>
    </row>
    <row r="27" spans="1:45" x14ac:dyDescent="0.25">
      <c r="A27" s="13">
        <v>32508</v>
      </c>
      <c r="B27" s="1" t="s">
        <v>5</v>
      </c>
      <c r="C27" s="5">
        <v>1.81</v>
      </c>
      <c r="D27" s="5">
        <v>2.85</v>
      </c>
      <c r="E27" s="5">
        <f t="shared" si="12"/>
        <v>1.4025816385011958</v>
      </c>
      <c r="F27" s="5">
        <f t="shared" si="14"/>
        <v>2.6953422897369497</v>
      </c>
      <c r="G27" s="5">
        <f t="shared" ref="G27:G58" si="20">VLOOKUP(A27,$X$25:$AB$381,5,TRUE)*100</f>
        <v>2.0411792399999795</v>
      </c>
      <c r="H27" s="5">
        <f t="shared" si="15"/>
        <v>3.0877670041862038</v>
      </c>
      <c r="I27" s="5">
        <f t="shared" si="16"/>
        <v>-0.63225323405848854</v>
      </c>
      <c r="J27" s="5">
        <f t="shared" si="17"/>
        <v>15.732293212277227</v>
      </c>
      <c r="K27" s="5">
        <f t="shared" si="18"/>
        <v>1.558522332793344</v>
      </c>
      <c r="L27" s="5">
        <f t="shared" si="13"/>
        <v>1.9762228310236996</v>
      </c>
      <c r="M27" s="5">
        <f>SUMPRODUCT(E27:K27,$E$13:$K$13)</f>
        <v>3.8253557426031617</v>
      </c>
      <c r="N27" s="5">
        <f>SUMPRODUCT(E27:K27,$E$19:$K$19)</f>
        <v>5.1894855890863019</v>
      </c>
      <c r="O27" s="5">
        <f>SUMPRODUCT(E27:K27,$E$12:$K$12)</f>
        <v>2.3285122672459329</v>
      </c>
      <c r="P27" s="5">
        <f>M27-N27</f>
        <v>-1.3641298464831402</v>
      </c>
      <c r="Q27" s="3">
        <f t="shared" ref="Q27:Q90" si="21">A27</f>
        <v>32508</v>
      </c>
      <c r="R27" s="5">
        <f t="shared" ref="R27:R58" si="22">R26*(1+N27*0.01)</f>
        <v>1.051894855890863</v>
      </c>
      <c r="S27" s="5">
        <f t="shared" ref="S27:S58" si="23">S26*(1+O27*0.01)</f>
        <v>1.0232851226724593</v>
      </c>
      <c r="T27" s="5">
        <f t="shared" ref="T27:T58" si="24">T26*(1+M27*0.01)</f>
        <v>1.0382535574260316</v>
      </c>
      <c r="U27" s="5"/>
      <c r="V27" s="5">
        <f t="shared" ref="V27:V58" si="25">SUMPRODUCT($E$18:$K$18,E27:K27)</f>
        <v>3.2064747550331312</v>
      </c>
      <c r="W27" s="5">
        <f t="shared" si="19"/>
        <v>0.29184928140890687</v>
      </c>
      <c r="X27" s="3">
        <v>32202</v>
      </c>
      <c r="Y27" s="1">
        <v>3.24</v>
      </c>
      <c r="Z27" s="1">
        <f t="array" ref="Z27">FVSCHEDULE(1,Y25:Y27*0.01)-1</f>
        <v>9.2594020056000259E-2</v>
      </c>
      <c r="AA27" s="1"/>
      <c r="AB27" s="1"/>
      <c r="AC27" s="1" t="s">
        <v>5</v>
      </c>
      <c r="AD27" s="1">
        <v>288.12</v>
      </c>
      <c r="AE27" s="1">
        <v>477.78</v>
      </c>
      <c r="AF27" s="1">
        <v>1836.0719999999999</v>
      </c>
      <c r="AG27" s="1">
        <v>140.42699999999999</v>
      </c>
      <c r="AH27">
        <v>623.4</v>
      </c>
      <c r="AI27" s="1" t="s">
        <v>5</v>
      </c>
      <c r="AJ27" s="1">
        <v>3.68</v>
      </c>
      <c r="AK27" s="1"/>
      <c r="AL27" s="1" t="s">
        <v>5</v>
      </c>
      <c r="AM27" s="1">
        <v>1.7</v>
      </c>
      <c r="AN27" s="1" t="s">
        <v>121</v>
      </c>
      <c r="AP27" s="1" t="s">
        <v>5</v>
      </c>
      <c r="AQ27">
        <v>280.661</v>
      </c>
      <c r="AR27" s="1" t="s">
        <v>5</v>
      </c>
      <c r="AS27" s="1">
        <v>100</v>
      </c>
    </row>
    <row r="28" spans="1:45" x14ac:dyDescent="0.25">
      <c r="A28" s="3">
        <v>32598</v>
      </c>
      <c r="B28" s="1" t="s">
        <v>6</v>
      </c>
      <c r="C28" s="5">
        <v>1.69</v>
      </c>
      <c r="D28" s="5">
        <v>2.2200000000000002</v>
      </c>
      <c r="E28" s="5">
        <f t="shared" si="12"/>
        <v>1.4971845146615579</v>
      </c>
      <c r="F28" s="5">
        <f t="shared" si="14"/>
        <v>1.940013434605425</v>
      </c>
      <c r="G28" s="5">
        <f t="shared" si="20"/>
        <v>2.2185444383999942</v>
      </c>
      <c r="H28" s="5">
        <f t="shared" si="15"/>
        <v>7.0873247258086858</v>
      </c>
      <c r="I28" s="5">
        <f t="shared" si="16"/>
        <v>7.7106618108752967</v>
      </c>
      <c r="J28" s="5">
        <f t="shared" si="17"/>
        <v>0.33424615156705251</v>
      </c>
      <c r="K28" s="5">
        <f t="shared" si="18"/>
        <v>16.884217422575443</v>
      </c>
      <c r="L28" s="5">
        <f t="shared" si="13"/>
        <v>2.1292591418116569</v>
      </c>
      <c r="M28" s="5">
        <f t="shared" ref="M28:M91" si="26">SUMPRODUCT(E28:K28,$E$13:$K$13)</f>
        <v>3.4522538131210676</v>
      </c>
      <c r="N28" s="5">
        <f t="shared" ref="N28:N91" si="27">SUMPRODUCT(E28:K28,$E$19:$K$19)</f>
        <v>3.7195448404207827</v>
      </c>
      <c r="O28" s="5">
        <f t="shared" ref="O28:O91" si="28">SUMPRODUCT(E28:K28,$E$12:$K$12)</f>
        <v>4.8111950495082612</v>
      </c>
      <c r="P28" s="5">
        <f t="shared" ref="P28:P91" si="29">M28-N28</f>
        <v>-0.2672910272997151</v>
      </c>
      <c r="Q28" s="3">
        <f t="shared" si="21"/>
        <v>32598</v>
      </c>
      <c r="R28" s="5">
        <f t="shared" si="22"/>
        <v>1.0910205567298032</v>
      </c>
      <c r="S28" s="5">
        <f t="shared" si="23"/>
        <v>1.0725173658368312</v>
      </c>
      <c r="T28" s="5">
        <f t="shared" si="24"/>
        <v>1.0740967054521369</v>
      </c>
      <c r="U28" s="5"/>
      <c r="V28" s="5">
        <f t="shared" si="25"/>
        <v>3.9710327283576037</v>
      </c>
      <c r="W28" s="5">
        <f t="shared" si="19"/>
        <v>1.3479999999999936</v>
      </c>
      <c r="X28" s="3">
        <v>32233</v>
      </c>
      <c r="Y28" s="1">
        <v>-1.04</v>
      </c>
      <c r="Z28" s="1">
        <f t="array" ref="Z28">FVSCHEDULE(1,Y26:Y28*0.01)-1</f>
        <v>5.5786585536000022E-2</v>
      </c>
      <c r="AA28" s="1"/>
      <c r="AB28" s="1"/>
      <c r="AC28" s="1" t="s">
        <v>6</v>
      </c>
      <c r="AD28" s="1">
        <v>308.54000000000002</v>
      </c>
      <c r="AE28" s="1">
        <v>514.62</v>
      </c>
      <c r="AF28" s="1">
        <v>1842.2090000000001</v>
      </c>
      <c r="AG28" s="1">
        <v>164.137</v>
      </c>
      <c r="AH28">
        <v>667.6</v>
      </c>
      <c r="AI28" s="1" t="s">
        <v>6</v>
      </c>
      <c r="AJ28" s="1">
        <v>3.64</v>
      </c>
      <c r="AK28" s="1"/>
      <c r="AL28" s="1" t="s">
        <v>6</v>
      </c>
      <c r="AM28" s="1">
        <v>1.7</v>
      </c>
      <c r="AN28" s="1" t="s">
        <v>121</v>
      </c>
      <c r="AP28" s="1" t="s">
        <v>6</v>
      </c>
      <c r="AQ28">
        <v>286.637</v>
      </c>
      <c r="AR28" s="1" t="s">
        <v>6</v>
      </c>
      <c r="AS28" s="1">
        <v>101.348</v>
      </c>
    </row>
    <row r="29" spans="1:45" x14ac:dyDescent="0.25">
      <c r="A29" s="3">
        <v>32689</v>
      </c>
      <c r="B29" s="1" t="s">
        <v>7</v>
      </c>
      <c r="C29" s="5">
        <v>1.4</v>
      </c>
      <c r="D29" s="5">
        <v>3.7</v>
      </c>
      <c r="E29" s="5">
        <f t="shared" si="12"/>
        <v>0.88267772474799022</v>
      </c>
      <c r="F29" s="5">
        <f t="shared" si="14"/>
        <v>4.6792700266412259</v>
      </c>
      <c r="G29" s="5">
        <f t="shared" si="20"/>
        <v>4.4817855200000034</v>
      </c>
      <c r="H29" s="5">
        <f t="shared" si="15"/>
        <v>8.828676994879082</v>
      </c>
      <c r="I29" s="5">
        <f t="shared" si="16"/>
        <v>6.3697485523298791</v>
      </c>
      <c r="J29" s="5">
        <f t="shared" si="17"/>
        <v>-6.1133671586665823</v>
      </c>
      <c r="K29" s="5">
        <f t="shared" si="18"/>
        <v>5.9517354405161482</v>
      </c>
      <c r="L29" s="5">
        <f t="shared" si="13"/>
        <v>2.382455858803989</v>
      </c>
      <c r="M29" s="5">
        <f t="shared" si="26"/>
        <v>2.9609875818675278</v>
      </c>
      <c r="N29" s="5">
        <f t="shared" si="27"/>
        <v>2.9631849220031197</v>
      </c>
      <c r="O29" s="5">
        <f t="shared" si="28"/>
        <v>4.0383344878874654</v>
      </c>
      <c r="P29" s="5">
        <f t="shared" si="29"/>
        <v>-2.1973401355919187E-3</v>
      </c>
      <c r="Q29" s="3">
        <f t="shared" si="21"/>
        <v>32689</v>
      </c>
      <c r="R29" s="5">
        <f t="shared" si="22"/>
        <v>1.1233495133627751</v>
      </c>
      <c r="S29" s="5">
        <f t="shared" si="23"/>
        <v>1.1158292045100022</v>
      </c>
      <c r="T29" s="5">
        <f t="shared" si="24"/>
        <v>1.1059005755178231</v>
      </c>
      <c r="U29" s="5"/>
      <c r="V29" s="5">
        <f t="shared" si="25"/>
        <v>3.1559459753219756</v>
      </c>
      <c r="W29" s="5">
        <f t="shared" si="19"/>
        <v>9.9459288787149269</v>
      </c>
      <c r="X29" s="3">
        <v>32262</v>
      </c>
      <c r="Y29" s="1">
        <v>0.76</v>
      </c>
      <c r="Z29" s="1">
        <f t="array" ref="Z29">FVSCHEDULE(1,Y27:Y29*0.01)-1</f>
        <v>2.9427679104000015E-2</v>
      </c>
      <c r="AA29" s="1"/>
      <c r="AB29" s="1"/>
      <c r="AC29" s="1" t="s">
        <v>7</v>
      </c>
      <c r="AD29" s="1">
        <v>335.78</v>
      </c>
      <c r="AE29" s="1">
        <v>547.4</v>
      </c>
      <c r="AF29" s="1">
        <v>1729.588</v>
      </c>
      <c r="AG29" s="1">
        <v>173.90600000000001</v>
      </c>
      <c r="AH29">
        <v>726.53</v>
      </c>
      <c r="AI29" s="1" t="s">
        <v>7</v>
      </c>
      <c r="AJ29" s="1">
        <v>3.45</v>
      </c>
      <c r="AK29" s="1"/>
      <c r="AL29" s="1" t="s">
        <v>7</v>
      </c>
      <c r="AM29" s="1">
        <v>1.7</v>
      </c>
      <c r="AN29" s="1" t="s">
        <v>121</v>
      </c>
      <c r="AP29" s="1" t="s">
        <v>7</v>
      </c>
      <c r="AQ29">
        <v>293.46600000000001</v>
      </c>
      <c r="AR29" s="1" t="s">
        <v>7</v>
      </c>
      <c r="AS29" s="1">
        <v>111.428</v>
      </c>
    </row>
    <row r="30" spans="1:45" x14ac:dyDescent="0.25">
      <c r="A30" s="3">
        <v>32781</v>
      </c>
      <c r="B30" s="1" t="s">
        <v>8</v>
      </c>
      <c r="C30" s="5">
        <v>2.1800000000000002</v>
      </c>
      <c r="D30" s="5">
        <v>2</v>
      </c>
      <c r="E30" s="5">
        <f t="shared" si="12"/>
        <v>4.3118859690238525</v>
      </c>
      <c r="F30" s="5">
        <f t="shared" si="14"/>
        <v>1.0814330775067005</v>
      </c>
      <c r="G30" s="5">
        <f t="shared" si="20"/>
        <v>-2.7709119999996812E-2</v>
      </c>
      <c r="H30" s="5">
        <f t="shared" si="15"/>
        <v>10.709393054976491</v>
      </c>
      <c r="I30" s="5">
        <f t="shared" si="16"/>
        <v>6.7336499817318263</v>
      </c>
      <c r="J30" s="5">
        <f t="shared" si="17"/>
        <v>12.454526742784999</v>
      </c>
      <c r="K30" s="5">
        <f t="shared" si="18"/>
        <v>22.796223247041514</v>
      </c>
      <c r="L30" s="5">
        <f t="shared" si="13"/>
        <v>2.0973468817512053</v>
      </c>
      <c r="M30" s="5">
        <f t="shared" si="26"/>
        <v>6.3848025485666398</v>
      </c>
      <c r="N30" s="5">
        <f t="shared" si="27"/>
        <v>7.4697169228228191</v>
      </c>
      <c r="O30" s="5">
        <f t="shared" si="28"/>
        <v>6.894952952704994</v>
      </c>
      <c r="P30" s="5">
        <f t="shared" si="29"/>
        <v>-1.0849143742561793</v>
      </c>
      <c r="Q30" s="3">
        <f t="shared" si="21"/>
        <v>32781</v>
      </c>
      <c r="R30" s="5">
        <f t="shared" si="22"/>
        <v>1.2072605420648821</v>
      </c>
      <c r="S30" s="5">
        <f t="shared" si="23"/>
        <v>1.1927651031935091</v>
      </c>
      <c r="T30" s="5">
        <f t="shared" si="24"/>
        <v>1.176510143648098</v>
      </c>
      <c r="U30" s="5"/>
      <c r="V30" s="5">
        <f t="shared" si="25"/>
        <v>6.3173160973067572</v>
      </c>
      <c r="W30" s="5">
        <f t="shared" si="19"/>
        <v>0.31589905589259892</v>
      </c>
      <c r="X30" s="3">
        <v>32294</v>
      </c>
      <c r="Y30" s="1">
        <v>0.15</v>
      </c>
      <c r="Z30" s="1">
        <f t="array" ref="Z30">FVSCHEDULE(1,Y28:Y30*0.01)-1</f>
        <v>-1.3833585599999365E-3</v>
      </c>
      <c r="AA30" s="1"/>
      <c r="AB30" s="1"/>
      <c r="AC30" s="1" t="s">
        <v>8</v>
      </c>
      <c r="AD30" s="1">
        <v>371.74</v>
      </c>
      <c r="AE30" s="1">
        <v>584.26</v>
      </c>
      <c r="AF30" s="1">
        <v>1945</v>
      </c>
      <c r="AG30" s="1">
        <v>213.55</v>
      </c>
      <c r="AH30">
        <v>804.33</v>
      </c>
      <c r="AI30" s="1" t="s">
        <v>8</v>
      </c>
      <c r="AJ30" s="1">
        <v>3.2</v>
      </c>
      <c r="AK30" s="1"/>
      <c r="AL30" s="1" t="s">
        <v>8</v>
      </c>
      <c r="AM30" s="1">
        <v>1.7</v>
      </c>
      <c r="AN30" s="1" t="s">
        <v>121</v>
      </c>
      <c r="AP30" s="1" t="s">
        <v>8</v>
      </c>
      <c r="AQ30">
        <v>299.62099999999998</v>
      </c>
      <c r="AR30" s="1" t="s">
        <v>8</v>
      </c>
      <c r="AS30" s="1">
        <v>111.78</v>
      </c>
    </row>
    <row r="31" spans="1:45" x14ac:dyDescent="0.25">
      <c r="A31" s="3">
        <v>32873</v>
      </c>
      <c r="B31" s="1" t="s">
        <v>9</v>
      </c>
      <c r="C31" s="5">
        <v>1.29</v>
      </c>
      <c r="D31" s="5">
        <v>1.47</v>
      </c>
      <c r="E31" s="5">
        <f t="shared" si="12"/>
        <v>-0.90288396253011105</v>
      </c>
      <c r="F31" s="5">
        <f t="shared" si="14"/>
        <v>1.2496938418109127</v>
      </c>
      <c r="G31" s="5">
        <f t="shared" si="20"/>
        <v>-1.968764664999989</v>
      </c>
      <c r="H31" s="5">
        <f t="shared" si="15"/>
        <v>2.0632700274385352</v>
      </c>
      <c r="I31" s="5">
        <f t="shared" si="16"/>
        <v>-4.9258891589360809</v>
      </c>
      <c r="J31" s="5">
        <f t="shared" si="17"/>
        <v>4.5926478149100225</v>
      </c>
      <c r="K31" s="5">
        <f t="shared" si="18"/>
        <v>8.4757667993444095</v>
      </c>
      <c r="L31" s="5">
        <f t="shared" si="13"/>
        <v>2.0926437065492909</v>
      </c>
      <c r="M31" s="5">
        <f t="shared" si="26"/>
        <v>1.2645053541022733</v>
      </c>
      <c r="N31" s="5">
        <f t="shared" si="27"/>
        <v>1.924207717340976</v>
      </c>
      <c r="O31" s="5">
        <f t="shared" si="28"/>
        <v>0.95593648518058416</v>
      </c>
      <c r="P31" s="5">
        <f t="shared" si="29"/>
        <v>-0.65970236323870268</v>
      </c>
      <c r="Q31" s="3">
        <f t="shared" si="21"/>
        <v>32873</v>
      </c>
      <c r="R31" s="5">
        <f t="shared" si="22"/>
        <v>1.2304907425837073</v>
      </c>
      <c r="S31" s="5">
        <f t="shared" si="23"/>
        <v>1.2041671799974376</v>
      </c>
      <c r="T31" s="5">
        <f t="shared" si="24"/>
        <v>1.1913871774060847</v>
      </c>
      <c r="U31" s="5"/>
      <c r="V31" s="5">
        <f t="shared" si="25"/>
        <v>0.49028756026018977</v>
      </c>
      <c r="W31" s="5">
        <f t="shared" si="19"/>
        <v>4.1232778672392056</v>
      </c>
      <c r="X31" s="3">
        <v>32324</v>
      </c>
      <c r="Y31" s="1">
        <v>1.46</v>
      </c>
      <c r="Z31" s="1">
        <f t="array" ref="Z31">FVSCHEDULE(1,Y29:Y31*0.01)-1</f>
        <v>2.3844426439999955E-2</v>
      </c>
      <c r="AA31" s="1"/>
      <c r="AB31" s="1"/>
      <c r="AC31" s="1" t="s">
        <v>9</v>
      </c>
      <c r="AD31" s="1">
        <v>379.41</v>
      </c>
      <c r="AE31" s="1">
        <v>555.48</v>
      </c>
      <c r="AF31" s="1">
        <v>2034.327</v>
      </c>
      <c r="AG31" s="1">
        <v>231.65</v>
      </c>
      <c r="AH31">
        <v>820.93</v>
      </c>
      <c r="AI31" s="1" t="s">
        <v>9</v>
      </c>
      <c r="AJ31" s="1">
        <v>3.22</v>
      </c>
      <c r="AK31" s="1"/>
      <c r="AL31" s="1" t="s">
        <v>9</v>
      </c>
      <c r="AM31" s="1">
        <v>1.7</v>
      </c>
      <c r="AN31" s="1" t="s">
        <v>121</v>
      </c>
      <c r="AP31" s="1" t="s">
        <v>9</v>
      </c>
      <c r="AQ31">
        <v>305.89100000000002</v>
      </c>
      <c r="AR31" s="1" t="s">
        <v>9</v>
      </c>
      <c r="AS31" s="1">
        <v>116.389</v>
      </c>
    </row>
    <row r="32" spans="1:45" x14ac:dyDescent="0.25">
      <c r="A32" s="3">
        <v>32963</v>
      </c>
      <c r="B32" s="1" t="s">
        <v>10</v>
      </c>
      <c r="C32" s="5">
        <v>1.34</v>
      </c>
      <c r="D32" s="5">
        <v>0.49</v>
      </c>
      <c r="E32" s="5">
        <f t="shared" si="12"/>
        <v>1.8431691168677693</v>
      </c>
      <c r="F32" s="5">
        <f t="shared" si="14"/>
        <v>1.1320093862156183E-3</v>
      </c>
      <c r="G32" s="5">
        <f t="shared" si="20"/>
        <v>-1.4861840500000056</v>
      </c>
      <c r="H32" s="5">
        <f t="shared" si="15"/>
        <v>-3.0073008091510589</v>
      </c>
      <c r="I32" s="5">
        <f t="shared" si="16"/>
        <v>-2.2431050622884752</v>
      </c>
      <c r="J32" s="5">
        <f t="shared" si="17"/>
        <v>-19.717036641601858</v>
      </c>
      <c r="K32" s="5">
        <f t="shared" si="18"/>
        <v>-7.18152385063674</v>
      </c>
      <c r="L32" s="5">
        <f t="shared" si="13"/>
        <v>1.941214354132681</v>
      </c>
      <c r="M32" s="5">
        <f t="shared" si="26"/>
        <v>-2.9270913546264223</v>
      </c>
      <c r="N32" s="5">
        <f t="shared" si="27"/>
        <v>-5.1383581479772982</v>
      </c>
      <c r="O32" s="5">
        <f t="shared" si="28"/>
        <v>-1.6555948688952782</v>
      </c>
      <c r="P32" s="5">
        <f t="shared" si="29"/>
        <v>2.2112667933508758</v>
      </c>
      <c r="Q32" s="3">
        <f t="shared" si="21"/>
        <v>32963</v>
      </c>
      <c r="R32" s="5">
        <f t="shared" si="22"/>
        <v>1.1672637212520511</v>
      </c>
      <c r="S32" s="5">
        <f t="shared" si="23"/>
        <v>1.1842310499524791</v>
      </c>
      <c r="T32" s="5">
        <f t="shared" si="24"/>
        <v>1.1565141863361035</v>
      </c>
      <c r="U32" s="5"/>
      <c r="V32" s="5">
        <f t="shared" si="25"/>
        <v>-2.8715124254078663</v>
      </c>
      <c r="W32" s="5">
        <f t="shared" si="19"/>
        <v>-2.8078254817895165</v>
      </c>
      <c r="X32" s="3">
        <v>32353</v>
      </c>
      <c r="Y32" s="1">
        <v>0.66</v>
      </c>
      <c r="Z32" s="1">
        <f t="array" ref="Z32">FVSCHEDULE(1,Y30:Y32*0.01)-1</f>
        <v>2.2828304539999955E-2</v>
      </c>
      <c r="AA32" s="1"/>
      <c r="AB32" s="1"/>
      <c r="AC32" s="1" t="s">
        <v>10</v>
      </c>
      <c r="AD32" s="1">
        <v>368</v>
      </c>
      <c r="AE32" s="1">
        <v>543.02</v>
      </c>
      <c r="AF32" s="1">
        <v>1633.2180000000001</v>
      </c>
      <c r="AG32" s="1">
        <v>215.01400000000001</v>
      </c>
      <c r="AH32">
        <v>796.24</v>
      </c>
      <c r="AI32" s="1" t="s">
        <v>10</v>
      </c>
      <c r="AJ32" s="1">
        <v>3.38</v>
      </c>
      <c r="AK32" s="1"/>
      <c r="AL32" s="1" t="s">
        <v>10</v>
      </c>
      <c r="AM32" s="1">
        <v>2.2000000000000002</v>
      </c>
      <c r="AN32" s="1" t="s">
        <v>121</v>
      </c>
      <c r="AP32" s="1" t="s">
        <v>10</v>
      </c>
      <c r="AQ32">
        <v>311.82900000000001</v>
      </c>
      <c r="AR32" s="1" t="s">
        <v>10</v>
      </c>
      <c r="AS32" s="1">
        <v>113.121</v>
      </c>
    </row>
    <row r="33" spans="1:45" x14ac:dyDescent="0.25">
      <c r="A33" s="3">
        <v>33054</v>
      </c>
      <c r="B33" s="1" t="s">
        <v>11</v>
      </c>
      <c r="C33" s="5">
        <v>1.3</v>
      </c>
      <c r="D33" s="5">
        <v>4.75</v>
      </c>
      <c r="E33" s="5">
        <f t="shared" si="12"/>
        <v>1.5654750646961741</v>
      </c>
      <c r="F33" s="5">
        <f t="shared" si="14"/>
        <v>7.3883853469537986</v>
      </c>
      <c r="G33" s="5">
        <f t="shared" si="20"/>
        <v>8.6868007830000149</v>
      </c>
      <c r="H33" s="5">
        <f t="shared" si="15"/>
        <v>6.288043478260863</v>
      </c>
      <c r="I33" s="5">
        <f t="shared" si="16"/>
        <v>3.791757209679214</v>
      </c>
      <c r="J33" s="5">
        <f t="shared" si="17"/>
        <v>9.6383948744135814</v>
      </c>
      <c r="K33" s="5">
        <f t="shared" si="18"/>
        <v>20.029393434846089</v>
      </c>
      <c r="L33" s="5">
        <f t="shared" si="13"/>
        <v>2.1049998556901262</v>
      </c>
      <c r="M33" s="5">
        <f t="shared" si="26"/>
        <v>6.3582349609657669</v>
      </c>
      <c r="N33" s="5">
        <f t="shared" si="27"/>
        <v>7.4322730419995757</v>
      </c>
      <c r="O33" s="5">
        <f t="shared" si="28"/>
        <v>6.6128263626185362</v>
      </c>
      <c r="P33" s="5">
        <f t="shared" si="29"/>
        <v>-1.0740380810338088</v>
      </c>
      <c r="Q33" s="3">
        <f t="shared" si="21"/>
        <v>33054</v>
      </c>
      <c r="R33" s="5">
        <f t="shared" si="22"/>
        <v>1.2540179481357085</v>
      </c>
      <c r="S33" s="5">
        <f t="shared" si="23"/>
        <v>1.2625421930180507</v>
      </c>
      <c r="T33" s="5">
        <f t="shared" si="24"/>
        <v>1.2300480756602543</v>
      </c>
      <c r="U33" s="5"/>
      <c r="V33" s="5">
        <f t="shared" si="25"/>
        <v>6.672939442238496</v>
      </c>
      <c r="W33" s="5">
        <f t="shared" si="19"/>
        <v>3.3866390855809225</v>
      </c>
      <c r="X33" s="3">
        <v>32386</v>
      </c>
      <c r="Y33" s="1">
        <v>-0.15</v>
      </c>
      <c r="Z33" s="1">
        <f t="array" ref="Z33">FVSCHEDULE(1,Y31:Y33*0.01)-1</f>
        <v>1.9764415459999851E-2</v>
      </c>
      <c r="AA33" s="1"/>
      <c r="AB33" s="1"/>
      <c r="AC33" s="1" t="s">
        <v>11</v>
      </c>
      <c r="AD33" s="1">
        <v>391.14</v>
      </c>
      <c r="AE33" s="1">
        <v>563.61</v>
      </c>
      <c r="AF33" s="1">
        <v>1790.634</v>
      </c>
      <c r="AG33" s="1">
        <v>258.08</v>
      </c>
      <c r="AH33">
        <v>846.32</v>
      </c>
      <c r="AI33" s="1" t="s">
        <v>11</v>
      </c>
      <c r="AJ33" s="1">
        <v>3.17</v>
      </c>
      <c r="AK33" s="1"/>
      <c r="AL33" s="1" t="s">
        <v>11</v>
      </c>
      <c r="AM33" s="1">
        <v>2.1</v>
      </c>
      <c r="AN33" s="1" t="s">
        <v>121</v>
      </c>
      <c r="AP33" s="1" t="s">
        <v>11</v>
      </c>
      <c r="AQ33">
        <v>318.39299999999997</v>
      </c>
      <c r="AR33" s="1" t="s">
        <v>11</v>
      </c>
      <c r="AS33" s="1">
        <v>116.952</v>
      </c>
    </row>
    <row r="34" spans="1:45" x14ac:dyDescent="0.25">
      <c r="A34" s="3">
        <v>33146</v>
      </c>
      <c r="B34" s="1" t="s">
        <v>12</v>
      </c>
      <c r="C34" s="5">
        <v>0.38</v>
      </c>
      <c r="D34" s="5">
        <v>-0.14000000000000001</v>
      </c>
      <c r="E34" s="5">
        <f t="shared" si="12"/>
        <v>-1.3716594199898033</v>
      </c>
      <c r="F34" s="5">
        <f t="shared" si="14"/>
        <v>-2.9623719123483738</v>
      </c>
      <c r="G34" s="5">
        <f t="shared" si="20"/>
        <v>-8.1498599043999924</v>
      </c>
      <c r="H34" s="5">
        <f t="shared" si="15"/>
        <v>-13.741882701845887</v>
      </c>
      <c r="I34" s="5">
        <f t="shared" si="16"/>
        <v>-24.463724916165429</v>
      </c>
      <c r="J34" s="5">
        <f t="shared" si="17"/>
        <v>-21.128996768742248</v>
      </c>
      <c r="K34" s="5">
        <f t="shared" si="18"/>
        <v>-17.188081215127081</v>
      </c>
      <c r="L34" s="5">
        <f t="shared" si="13"/>
        <v>2.052808949945506</v>
      </c>
      <c r="M34" s="5">
        <f t="shared" si="26"/>
        <v>-8.14372271476776</v>
      </c>
      <c r="N34" s="5">
        <f t="shared" si="27"/>
        <v>-10.708975906161141</v>
      </c>
      <c r="O34" s="5">
        <f t="shared" si="28"/>
        <v>-8.6928812843078287</v>
      </c>
      <c r="P34" s="5">
        <f t="shared" si="29"/>
        <v>2.5652531913933814</v>
      </c>
      <c r="Q34" s="3">
        <f t="shared" si="21"/>
        <v>33146</v>
      </c>
      <c r="R34" s="5">
        <f t="shared" si="22"/>
        <v>1.1197254682109192</v>
      </c>
      <c r="S34" s="5">
        <f t="shared" si="23"/>
        <v>1.1527908990146949</v>
      </c>
      <c r="T34" s="5">
        <f t="shared" si="24"/>
        <v>1.1298763711201465</v>
      </c>
      <c r="U34" s="5"/>
      <c r="V34" s="5">
        <f t="shared" si="25"/>
        <v>-9.5954736343038221</v>
      </c>
      <c r="W34" s="5">
        <f t="shared" si="19"/>
        <v>-0.51816129694233215</v>
      </c>
      <c r="X34" s="3">
        <v>32416</v>
      </c>
      <c r="Y34" s="1">
        <v>1.26</v>
      </c>
      <c r="Z34" s="1">
        <f t="array" ref="Z34">FVSCHEDULE(1,Y32:Y34*0.01)-1</f>
        <v>1.7754235259999973E-2</v>
      </c>
      <c r="AA34" s="14"/>
      <c r="AB34" s="15"/>
      <c r="AC34" s="1" t="s">
        <v>12</v>
      </c>
      <c r="AD34" s="1">
        <v>337.39</v>
      </c>
      <c r="AE34" s="1">
        <v>425.73</v>
      </c>
      <c r="AF34" s="1">
        <v>1412.2909999999999</v>
      </c>
      <c r="AG34" s="1">
        <v>213.721</v>
      </c>
      <c r="AH34">
        <v>730.01</v>
      </c>
      <c r="AI34" s="1" t="s">
        <v>12</v>
      </c>
      <c r="AJ34" s="1">
        <v>3.77</v>
      </c>
      <c r="AK34" s="1"/>
      <c r="AL34" s="1" t="s">
        <v>12</v>
      </c>
      <c r="AM34" s="1">
        <v>2.9</v>
      </c>
      <c r="AN34" s="1" t="s">
        <v>121</v>
      </c>
      <c r="AP34" s="1" t="s">
        <v>12</v>
      </c>
      <c r="AQ34">
        <v>324.92899999999997</v>
      </c>
      <c r="AR34" s="1" t="s">
        <v>12</v>
      </c>
      <c r="AS34" s="1">
        <v>116.346</v>
      </c>
    </row>
    <row r="35" spans="1:45" x14ac:dyDescent="0.25">
      <c r="A35" s="3">
        <v>33238</v>
      </c>
      <c r="B35" s="1" t="s">
        <v>13</v>
      </c>
      <c r="C35" s="5">
        <v>-1.58</v>
      </c>
      <c r="D35" s="5">
        <v>0.18</v>
      </c>
      <c r="E35" s="5">
        <f t="shared" si="12"/>
        <v>-5.208984976037808</v>
      </c>
      <c r="F35" s="5">
        <f t="shared" si="14"/>
        <v>0.46697730305756224</v>
      </c>
      <c r="G35" s="5">
        <f t="shared" si="20"/>
        <v>4.3302145457999819</v>
      </c>
      <c r="H35" s="5">
        <f t="shared" si="15"/>
        <v>8.9629212484068965</v>
      </c>
      <c r="I35" s="5">
        <f t="shared" si="16"/>
        <v>5.0642425950719883</v>
      </c>
      <c r="J35" s="5">
        <f t="shared" si="17"/>
        <v>10.632440481458861</v>
      </c>
      <c r="K35" s="5">
        <f t="shared" si="18"/>
        <v>-3.0469630967476236</v>
      </c>
      <c r="L35" s="5">
        <f t="shared" si="13"/>
        <v>2.0641432436009355</v>
      </c>
      <c r="M35" s="5">
        <f t="shared" si="26"/>
        <v>1.4625752648647996</v>
      </c>
      <c r="N35" s="5">
        <f t="shared" si="27"/>
        <v>3.9688341778353742</v>
      </c>
      <c r="O35" s="5">
        <f t="shared" si="28"/>
        <v>0.40127146594703983</v>
      </c>
      <c r="P35" s="5">
        <f t="shared" si="29"/>
        <v>-2.5062589129705746</v>
      </c>
      <c r="Q35" s="3">
        <f t="shared" si="21"/>
        <v>33238</v>
      </c>
      <c r="R35" s="5">
        <f t="shared" si="22"/>
        <v>1.1641655152912014</v>
      </c>
      <c r="S35" s="5">
        <f t="shared" si="23"/>
        <v>1.1574167199544751</v>
      </c>
      <c r="T35" s="5">
        <f t="shared" si="24"/>
        <v>1.1464016634477017</v>
      </c>
      <c r="U35" s="5"/>
      <c r="V35" s="5">
        <f t="shared" si="25"/>
        <v>1.6834984285017089</v>
      </c>
      <c r="W35" s="5">
        <f t="shared" si="19"/>
        <v>6.7548519072421875</v>
      </c>
      <c r="X35" s="3">
        <v>32447</v>
      </c>
      <c r="Y35" s="1">
        <v>1.21</v>
      </c>
      <c r="Z35" s="1">
        <f t="array" ref="Z35">FVSCHEDULE(1,Y33:Y35*0.01)-1</f>
        <v>2.3315181309999877E-2</v>
      </c>
      <c r="AA35" s="14">
        <v>0.88</v>
      </c>
      <c r="AB35" s="15"/>
      <c r="AC35" s="1" t="s">
        <v>13</v>
      </c>
      <c r="AD35" s="1">
        <v>367.63</v>
      </c>
      <c r="AE35" s="1">
        <v>447.29</v>
      </c>
      <c r="AF35" s="1">
        <v>1562.452</v>
      </c>
      <c r="AG35" s="1">
        <v>207.209</v>
      </c>
      <c r="AH35">
        <v>795.45</v>
      </c>
      <c r="AI35" s="1" t="s">
        <v>13</v>
      </c>
      <c r="AJ35" s="1">
        <v>3.5</v>
      </c>
      <c r="AK35" s="1"/>
      <c r="AL35" s="1" t="s">
        <v>13</v>
      </c>
      <c r="AM35" s="1">
        <v>2.7</v>
      </c>
      <c r="AN35" s="1" t="s">
        <v>121</v>
      </c>
      <c r="AP35" s="1" t="s">
        <v>13</v>
      </c>
      <c r="AQ35">
        <v>331.63600000000002</v>
      </c>
      <c r="AR35" s="1" t="s">
        <v>13</v>
      </c>
      <c r="AS35" s="1">
        <v>124.205</v>
      </c>
    </row>
    <row r="36" spans="1:45" x14ac:dyDescent="0.25">
      <c r="A36" s="3">
        <v>33328</v>
      </c>
      <c r="B36" s="1" t="s">
        <v>14</v>
      </c>
      <c r="C36" s="5">
        <v>-0.67</v>
      </c>
      <c r="D36" s="5">
        <v>2.77</v>
      </c>
      <c r="E36" s="5">
        <f t="shared" si="12"/>
        <v>3.4929951464138087</v>
      </c>
      <c r="F36" s="5">
        <f t="shared" si="14"/>
        <v>4.411722546622145</v>
      </c>
      <c r="G36" s="5">
        <f t="shared" si="20"/>
        <v>13.92407</v>
      </c>
      <c r="H36" s="5">
        <f t="shared" si="15"/>
        <v>14.525473981992754</v>
      </c>
      <c r="I36" s="5">
        <f t="shared" si="16"/>
        <v>29.734624069395686</v>
      </c>
      <c r="J36" s="5">
        <f t="shared" si="17"/>
        <v>7.5247111591268068</v>
      </c>
      <c r="K36" s="5">
        <f t="shared" si="18"/>
        <v>29.173925842989455</v>
      </c>
      <c r="L36" s="5">
        <f t="shared" si="13"/>
        <v>1.6717123593337213</v>
      </c>
      <c r="M36" s="5">
        <f t="shared" si="26"/>
        <v>8.6057805335606226</v>
      </c>
      <c r="N36" s="5">
        <f t="shared" si="27"/>
        <v>9.7658273151156809</v>
      </c>
      <c r="O36" s="5">
        <f t="shared" si="28"/>
        <v>11.345400602887285</v>
      </c>
      <c r="P36" s="5">
        <f t="shared" si="29"/>
        <v>-1.1600467815550584</v>
      </c>
      <c r="Q36" s="3">
        <f t="shared" si="21"/>
        <v>33328</v>
      </c>
      <c r="R36" s="5">
        <f t="shared" si="22"/>
        <v>1.2778559091766668</v>
      </c>
      <c r="S36" s="5">
        <f t="shared" si="23"/>
        <v>1.2887302834781085</v>
      </c>
      <c r="T36" s="5">
        <f t="shared" si="24"/>
        <v>1.2450584746370992</v>
      </c>
      <c r="U36" s="5"/>
      <c r="V36" s="5">
        <f t="shared" si="25"/>
        <v>11.53512246411398</v>
      </c>
      <c r="W36" s="5">
        <f t="shared" si="19"/>
        <v>1.8203776015458306</v>
      </c>
      <c r="X36" s="3">
        <v>32477</v>
      </c>
      <c r="Y36" s="1">
        <v>0.59</v>
      </c>
      <c r="Z36" s="1">
        <f t="array" ref="Z36">FVSCHEDULE(1,Y34:Y36*0.01)-1</f>
        <v>3.0899089514E-2</v>
      </c>
      <c r="AA36" s="14">
        <v>0.1</v>
      </c>
      <c r="AB36" s="15"/>
      <c r="AC36" s="1" t="s">
        <v>14</v>
      </c>
      <c r="AD36" s="1">
        <v>421.03</v>
      </c>
      <c r="AE36" s="1">
        <v>580.29</v>
      </c>
      <c r="AF36" s="1">
        <v>1680.0219999999999</v>
      </c>
      <c r="AG36" s="1">
        <v>267.66000000000003</v>
      </c>
      <c r="AH36">
        <v>910.99</v>
      </c>
      <c r="AI36" s="1" t="s">
        <v>14</v>
      </c>
      <c r="AJ36" s="1">
        <v>3</v>
      </c>
      <c r="AK36" s="1"/>
      <c r="AL36" s="1" t="s">
        <v>14</v>
      </c>
      <c r="AM36" s="1">
        <v>2.4</v>
      </c>
      <c r="AN36" s="1" t="s">
        <v>121</v>
      </c>
      <c r="AP36" s="1" t="s">
        <v>14</v>
      </c>
      <c r="AQ36">
        <v>337.18</v>
      </c>
      <c r="AR36" s="1" t="s">
        <v>14</v>
      </c>
      <c r="AS36" s="1">
        <v>126.46599999999999</v>
      </c>
    </row>
    <row r="37" spans="1:45" x14ac:dyDescent="0.25">
      <c r="A37" s="3">
        <v>33419</v>
      </c>
      <c r="B37" s="1" t="s">
        <v>15</v>
      </c>
      <c r="C37" s="5">
        <v>-0.97</v>
      </c>
      <c r="D37" s="5">
        <v>1.27</v>
      </c>
      <c r="E37" s="5">
        <f t="shared" si="12"/>
        <v>-0.14068365887691159</v>
      </c>
      <c r="F37" s="5">
        <f t="shared" si="14"/>
        <v>0.47079389191767684</v>
      </c>
      <c r="G37" s="5">
        <f t="shared" si="20"/>
        <v>7.2755593280000141</v>
      </c>
      <c r="H37" s="5">
        <f t="shared" si="15"/>
        <v>-0.22801225565873828</v>
      </c>
      <c r="I37" s="5">
        <f t="shared" si="16"/>
        <v>-1.587137465749866</v>
      </c>
      <c r="J37" s="5">
        <f t="shared" si="17"/>
        <v>-5.380465255812128</v>
      </c>
      <c r="K37" s="5">
        <f t="shared" si="18"/>
        <v>5.0889187775535971</v>
      </c>
      <c r="L37" s="5">
        <f t="shared" si="13"/>
        <v>1.5665223322854249</v>
      </c>
      <c r="M37" s="5">
        <f t="shared" si="26"/>
        <v>-0.2077260934441239</v>
      </c>
      <c r="N37" s="5">
        <f t="shared" si="27"/>
        <v>-0.51468877574871419</v>
      </c>
      <c r="O37" s="5">
        <f t="shared" si="28"/>
        <v>0.27139370693180737</v>
      </c>
      <c r="P37" s="5">
        <f t="shared" si="29"/>
        <v>0.30696268230459028</v>
      </c>
      <c r="Q37" s="3">
        <f t="shared" si="21"/>
        <v>33419</v>
      </c>
      <c r="R37" s="5">
        <f t="shared" si="22"/>
        <v>1.2712789282418928</v>
      </c>
      <c r="S37" s="5">
        <f t="shared" si="23"/>
        <v>1.2922278163667926</v>
      </c>
      <c r="T37" s="5">
        <f t="shared" si="24"/>
        <v>1.2424721633066405</v>
      </c>
      <c r="U37" s="5"/>
      <c r="V37" s="5">
        <f t="shared" si="25"/>
        <v>0.98729736328719375</v>
      </c>
      <c r="W37" s="5">
        <f t="shared" si="19"/>
        <v>0.45941201587778036</v>
      </c>
      <c r="X37" s="3">
        <v>32507</v>
      </c>
      <c r="Y37" s="1">
        <v>0.47</v>
      </c>
      <c r="Z37" s="1">
        <f t="array" ref="Z37">FVSCHEDULE(1,Y35:Y37*0.01)-1</f>
        <v>2.2856325532999877E-2</v>
      </c>
      <c r="AA37" s="14">
        <v>1.05</v>
      </c>
      <c r="AB37" s="1">
        <f t="array" ref="AB37">FVSCHEDULE(1,AA35:AA37*0.01)-1</f>
        <v>2.0411792399999795E-2</v>
      </c>
      <c r="AC37" s="1" t="s">
        <v>15</v>
      </c>
      <c r="AD37" s="1">
        <v>420.07</v>
      </c>
      <c r="AE37" s="1">
        <v>571.08000000000004</v>
      </c>
      <c r="AF37" s="1">
        <v>1589.6289999999999</v>
      </c>
      <c r="AG37" s="1">
        <v>281.28100000000001</v>
      </c>
      <c r="AH37">
        <v>908.9</v>
      </c>
      <c r="AI37" s="1" t="s">
        <v>15</v>
      </c>
      <c r="AJ37" s="1">
        <v>3</v>
      </c>
      <c r="AK37" s="1"/>
      <c r="AL37" s="1" t="s">
        <v>15</v>
      </c>
      <c r="AM37" s="1">
        <v>2.4</v>
      </c>
      <c r="AN37" s="1" t="s">
        <v>121</v>
      </c>
      <c r="AP37" s="1" t="s">
        <v>15</v>
      </c>
      <c r="AQ37">
        <v>342.46199999999999</v>
      </c>
      <c r="AR37" s="1" t="s">
        <v>15</v>
      </c>
      <c r="AS37" s="1">
        <v>127.047</v>
      </c>
    </row>
    <row r="38" spans="1:45" x14ac:dyDescent="0.25">
      <c r="A38" s="3">
        <v>33511</v>
      </c>
      <c r="B38" s="1" t="s">
        <v>16</v>
      </c>
      <c r="C38" s="5">
        <v>-1.29</v>
      </c>
      <c r="D38" s="5">
        <v>2.31</v>
      </c>
      <c r="E38" s="5">
        <f t="shared" si="12"/>
        <v>-0.33292506727278681</v>
      </c>
      <c r="F38" s="5">
        <f t="shared" si="14"/>
        <v>3.0266762349370779</v>
      </c>
      <c r="G38" s="5">
        <f t="shared" si="20"/>
        <v>6.9906433699999937</v>
      </c>
      <c r="H38" s="5">
        <f t="shared" si="15"/>
        <v>5.3467279262980005</v>
      </c>
      <c r="I38" s="5">
        <f t="shared" si="16"/>
        <v>8.1809904041465042</v>
      </c>
      <c r="J38" s="5">
        <f t="shared" si="17"/>
        <v>8.661392060663232</v>
      </c>
      <c r="K38" s="5">
        <f t="shared" si="18"/>
        <v>3.2839047073922378</v>
      </c>
      <c r="L38" s="5">
        <f t="shared" si="13"/>
        <v>1.5306807762613062</v>
      </c>
      <c r="M38" s="5">
        <f t="shared" si="26"/>
        <v>3.3891880425089522</v>
      </c>
      <c r="N38" s="5">
        <f t="shared" si="27"/>
        <v>4.6391206910375491</v>
      </c>
      <c r="O38" s="5">
        <f t="shared" si="28"/>
        <v>3.1574656345707126</v>
      </c>
      <c r="P38" s="5">
        <f t="shared" si="29"/>
        <v>-1.2499326485285969</v>
      </c>
      <c r="Q38" s="3">
        <f t="shared" si="21"/>
        <v>33511</v>
      </c>
      <c r="R38" s="5">
        <f t="shared" si="22"/>
        <v>1.3302550920427629</v>
      </c>
      <c r="S38" s="5">
        <f t="shared" si="23"/>
        <v>1.3330294655889376</v>
      </c>
      <c r="T38" s="5">
        <f t="shared" si="24"/>
        <v>1.2845818812969316</v>
      </c>
      <c r="U38" s="5"/>
      <c r="V38" s="5">
        <f t="shared" si="25"/>
        <v>4.0879667504066752</v>
      </c>
      <c r="W38" s="5">
        <f t="shared" si="19"/>
        <v>7.1383031476540237</v>
      </c>
      <c r="X38" s="3">
        <v>32539</v>
      </c>
      <c r="Y38" s="1">
        <v>1.76</v>
      </c>
      <c r="Z38" s="1">
        <f t="array" ref="Z38">FVSCHEDULE(1,Y36:Y38*0.01)-1</f>
        <v>2.8414778047999967E-2</v>
      </c>
      <c r="AA38" s="14">
        <v>1.66</v>
      </c>
      <c r="AB38" s="1">
        <f t="array" ref="AB38">FVSCHEDULE(1,AA36:AA38*0.01)-1</f>
        <v>2.8301574299999688E-2</v>
      </c>
      <c r="AC38" s="1" t="s">
        <v>16</v>
      </c>
      <c r="AD38" s="1">
        <v>442.53</v>
      </c>
      <c r="AE38" s="1">
        <v>617.79999999999995</v>
      </c>
      <c r="AF38" s="1">
        <v>1727.3130000000001</v>
      </c>
      <c r="AG38" s="1">
        <v>290.51799999999997</v>
      </c>
      <c r="AH38">
        <v>957.51</v>
      </c>
      <c r="AI38" s="1" t="s">
        <v>16</v>
      </c>
      <c r="AJ38" s="1">
        <v>2.85</v>
      </c>
      <c r="AK38" s="1"/>
      <c r="AL38" s="1" t="s">
        <v>16</v>
      </c>
      <c r="AM38" s="1">
        <v>2.4</v>
      </c>
      <c r="AN38" s="1" t="s">
        <v>121</v>
      </c>
      <c r="AP38" s="1" t="s">
        <v>16</v>
      </c>
      <c r="AQ38">
        <v>347.70400000000001</v>
      </c>
      <c r="AR38" s="1" t="s">
        <v>16</v>
      </c>
      <c r="AS38" s="1">
        <v>136.11600000000001</v>
      </c>
    </row>
    <row r="39" spans="1:45" x14ac:dyDescent="0.25">
      <c r="A39" s="3">
        <v>33603</v>
      </c>
      <c r="B39" s="1" t="s">
        <v>17</v>
      </c>
      <c r="C39" s="5">
        <v>-3.45</v>
      </c>
      <c r="D39" s="5">
        <v>3.15</v>
      </c>
      <c r="E39" s="5">
        <f t="shared" si="12"/>
        <v>-6.5733763886672074</v>
      </c>
      <c r="F39" s="5">
        <f t="shared" si="14"/>
        <v>3.7473154205261014</v>
      </c>
      <c r="G39" s="5">
        <f t="shared" si="20"/>
        <v>5.6817777617000242</v>
      </c>
      <c r="H39" s="5">
        <f t="shared" si="15"/>
        <v>8.3836124104580634</v>
      </c>
      <c r="I39" s="5">
        <f t="shared" si="16"/>
        <v>5.7364842991259435</v>
      </c>
      <c r="J39" s="5">
        <f t="shared" si="17"/>
        <v>1.7597273916192258</v>
      </c>
      <c r="K39" s="5">
        <f t="shared" si="18"/>
        <v>14.0545508367812</v>
      </c>
      <c r="L39" s="5">
        <f t="shared" si="13"/>
        <v>1.4667648344568907</v>
      </c>
      <c r="M39" s="5">
        <f t="shared" si="26"/>
        <v>1.8239743889704441</v>
      </c>
      <c r="N39" s="5">
        <f t="shared" si="27"/>
        <v>3.6930355004069542</v>
      </c>
      <c r="O39" s="5">
        <f t="shared" si="28"/>
        <v>2.6079152063154871</v>
      </c>
      <c r="P39" s="5">
        <f t="shared" si="29"/>
        <v>-1.8690611114365101</v>
      </c>
      <c r="Q39" s="3">
        <f t="shared" si="21"/>
        <v>33603</v>
      </c>
      <c r="R39" s="5">
        <f t="shared" si="22"/>
        <v>1.3793818848378734</v>
      </c>
      <c r="S39" s="5">
        <f t="shared" si="23"/>
        <v>1.3677937437266976</v>
      </c>
      <c r="T39" s="5">
        <f t="shared" si="24"/>
        <v>1.3080123258171423</v>
      </c>
      <c r="U39" s="5"/>
      <c r="V39" s="5">
        <f t="shared" si="25"/>
        <v>2.3875337087368194</v>
      </c>
      <c r="W39" s="5">
        <f t="shared" si="19"/>
        <v>6.9932998324957918</v>
      </c>
      <c r="X39" s="3">
        <v>32567</v>
      </c>
      <c r="Y39" s="1">
        <v>0.22</v>
      </c>
      <c r="Z39" s="1">
        <f t="array" ref="Z39">FVSCHEDULE(1,Y37:Y39*0.01)-1</f>
        <v>2.4631961983999862E-2</v>
      </c>
      <c r="AA39" s="14">
        <v>0.64</v>
      </c>
      <c r="AB39" s="1">
        <f t="array" ref="AB39">FVSCHEDULE(1,AA37:AA39*0.01)-1</f>
        <v>3.3848855519999832E-2</v>
      </c>
      <c r="AC39" s="1" t="s">
        <v>17</v>
      </c>
      <c r="AD39" s="1">
        <v>479.63</v>
      </c>
      <c r="AE39" s="1">
        <v>653.24</v>
      </c>
      <c r="AF39" s="1">
        <v>1757.7090000000001</v>
      </c>
      <c r="AG39" s="1">
        <v>331.34899999999999</v>
      </c>
      <c r="AH39">
        <v>1037.79</v>
      </c>
      <c r="AI39" s="1" t="s">
        <v>17</v>
      </c>
      <c r="AJ39" s="1">
        <v>2.64</v>
      </c>
      <c r="AK39" s="1"/>
      <c r="AL39" s="1" t="s">
        <v>17</v>
      </c>
      <c r="AM39" s="1">
        <v>2.6</v>
      </c>
      <c r="AN39" s="1" t="s">
        <v>121</v>
      </c>
      <c r="AP39" s="1" t="s">
        <v>17</v>
      </c>
      <c r="AQ39">
        <v>352.80399999999997</v>
      </c>
      <c r="AR39" s="1" t="s">
        <v>17</v>
      </c>
      <c r="AS39" s="1">
        <v>145.63499999999999</v>
      </c>
    </row>
    <row r="40" spans="1:45" x14ac:dyDescent="0.25">
      <c r="A40" s="3">
        <v>33694</v>
      </c>
      <c r="B40" s="1" t="s">
        <v>18</v>
      </c>
      <c r="C40" s="5">
        <v>-1.1200000000000001</v>
      </c>
      <c r="D40" s="5">
        <v>2.08</v>
      </c>
      <c r="E40" s="5">
        <f t="shared" si="12"/>
        <v>7.4207928156780358</v>
      </c>
      <c r="F40" s="5">
        <f t="shared" si="14"/>
        <v>1.5374196429012765</v>
      </c>
      <c r="G40" s="5">
        <f t="shared" si="20"/>
        <v>6.6356032940000143</v>
      </c>
      <c r="H40" s="5">
        <f t="shared" si="15"/>
        <v>-2.5248629151637725</v>
      </c>
      <c r="I40" s="5">
        <f t="shared" si="16"/>
        <v>7.4903557651093022</v>
      </c>
      <c r="J40" s="5">
        <f t="shared" si="17"/>
        <v>-11.790461333474422</v>
      </c>
      <c r="K40" s="5">
        <f t="shared" si="18"/>
        <v>20.476597183030588</v>
      </c>
      <c r="L40" s="5">
        <f t="shared" si="13"/>
        <v>0.9920522443056301</v>
      </c>
      <c r="M40" s="5">
        <f t="shared" si="26"/>
        <v>2.3450836116736706</v>
      </c>
      <c r="N40" s="5">
        <f t="shared" si="27"/>
        <v>-4.3236408522516978E-2</v>
      </c>
      <c r="O40" s="5">
        <f t="shared" si="28"/>
        <v>5.1194382724397798</v>
      </c>
      <c r="P40" s="5">
        <f t="shared" si="29"/>
        <v>2.3883200201961876</v>
      </c>
      <c r="Q40" s="3">
        <f t="shared" si="21"/>
        <v>33694</v>
      </c>
      <c r="R40" s="5">
        <f t="shared" si="22"/>
        <v>1.3787854896510592</v>
      </c>
      <c r="S40" s="5">
        <f t="shared" si="23"/>
        <v>1.4378171001310789</v>
      </c>
      <c r="T40" s="5">
        <f t="shared" si="24"/>
        <v>1.3386863085085519</v>
      </c>
      <c r="U40" s="5"/>
      <c r="V40" s="5">
        <f t="shared" si="25"/>
        <v>4.3098332887814346</v>
      </c>
      <c r="W40" s="5">
        <f t="shared" si="19"/>
        <v>-3.8095238095238071</v>
      </c>
      <c r="X40" s="3">
        <v>32598</v>
      </c>
      <c r="Y40" s="1">
        <v>-0.78</v>
      </c>
      <c r="Z40" s="1">
        <f t="array" ref="Z40">FVSCHEDULE(1,Y38:Y40*0.01)-1</f>
        <v>1.1883977984000094E-2</v>
      </c>
      <c r="AA40" s="14">
        <v>-0.09</v>
      </c>
      <c r="AB40" s="1">
        <f t="array" ref="AB40">FVSCHEDULE(1,AA38:AA40*0.01)-1</f>
        <v>2.2185444383999942E-2</v>
      </c>
      <c r="AC40" s="1" t="s">
        <v>18</v>
      </c>
      <c r="AD40" s="1">
        <v>467.52</v>
      </c>
      <c r="AE40" s="1">
        <v>702.17</v>
      </c>
      <c r="AF40" s="1">
        <v>1550.4670000000001</v>
      </c>
      <c r="AG40" s="1">
        <v>399.19799999999998</v>
      </c>
      <c r="AH40">
        <v>1011.57</v>
      </c>
      <c r="AI40" s="1" t="s">
        <v>18</v>
      </c>
      <c r="AJ40" s="1">
        <v>2.77</v>
      </c>
      <c r="AK40" s="1"/>
      <c r="AL40" s="1" t="s">
        <v>18</v>
      </c>
      <c r="AM40" s="1">
        <v>2.7429999999999999</v>
      </c>
      <c r="AN40" s="1" t="s">
        <v>121</v>
      </c>
      <c r="AP40" s="1" t="s">
        <v>18</v>
      </c>
      <c r="AQ40">
        <v>356.30399999999997</v>
      </c>
      <c r="AR40" s="1" t="s">
        <v>18</v>
      </c>
      <c r="AS40" s="1">
        <v>140.08699999999999</v>
      </c>
    </row>
    <row r="41" spans="1:45" x14ac:dyDescent="0.25">
      <c r="A41" s="3">
        <v>33785</v>
      </c>
      <c r="B41" s="1" t="s">
        <v>19</v>
      </c>
      <c r="C41" s="5">
        <v>-1.21</v>
      </c>
      <c r="D41" s="5">
        <v>0.85</v>
      </c>
      <c r="E41" s="5">
        <f t="shared" si="12"/>
        <v>0.36741382342589468</v>
      </c>
      <c r="F41" s="5">
        <f t="shared" si="14"/>
        <v>0.21193099137249488</v>
      </c>
      <c r="G41" s="5">
        <f t="shared" si="20"/>
        <v>3.9301197440000157</v>
      </c>
      <c r="H41" s="5">
        <f t="shared" si="15"/>
        <v>1.9015229295003433</v>
      </c>
      <c r="I41" s="5">
        <f t="shared" si="16"/>
        <v>-6.844496347038465</v>
      </c>
      <c r="J41" s="5">
        <f t="shared" si="17"/>
        <v>2.2067544810692397</v>
      </c>
      <c r="K41" s="5">
        <f t="shared" si="18"/>
        <v>-10.86653740750203</v>
      </c>
      <c r="L41" s="5">
        <f t="shared" si="13"/>
        <v>1.0948515874085185</v>
      </c>
      <c r="M41" s="5">
        <f t="shared" si="26"/>
        <v>2.2961287605782643E-2</v>
      </c>
      <c r="N41" s="5">
        <f t="shared" si="27"/>
        <v>0.4559208397822585</v>
      </c>
      <c r="O41" s="5">
        <f t="shared" si="28"/>
        <v>-1.5196468847010962</v>
      </c>
      <c r="P41" s="5">
        <f t="shared" si="29"/>
        <v>-0.43295955217647586</v>
      </c>
      <c r="Q41" s="3">
        <f t="shared" si="21"/>
        <v>33785</v>
      </c>
      <c r="R41" s="5">
        <f t="shared" si="22"/>
        <v>1.3850716600342721</v>
      </c>
      <c r="S41" s="5">
        <f t="shared" si="23"/>
        <v>1.4159673573612372</v>
      </c>
      <c r="T41" s="5">
        <f t="shared" si="24"/>
        <v>1.3389936881219875</v>
      </c>
      <c r="U41" s="5"/>
      <c r="V41" s="5">
        <f t="shared" si="25"/>
        <v>-0.16833949541483029</v>
      </c>
      <c r="W41" s="5">
        <f t="shared" si="19"/>
        <v>4.2687758321614533</v>
      </c>
      <c r="X41" s="3">
        <v>32626</v>
      </c>
      <c r="Y41" s="1">
        <v>0.42</v>
      </c>
      <c r="Z41" s="1">
        <f t="array" ref="Z41">FVSCHEDULE(1,Y39:Y41*0.01)-1</f>
        <v>-1.4407520720000067E-3</v>
      </c>
      <c r="AA41" s="14">
        <v>0.8</v>
      </c>
      <c r="AB41" s="1">
        <f t="array" ref="AB41">FVSCHEDULE(1,AA39:AA41*0.01)-1</f>
        <v>1.3538193919999886E-2</v>
      </c>
      <c r="AC41" s="1" t="s">
        <v>19</v>
      </c>
      <c r="AD41" s="1">
        <v>476.41</v>
      </c>
      <c r="AE41" s="1">
        <v>654.11</v>
      </c>
      <c r="AF41" s="1">
        <v>1584.682</v>
      </c>
      <c r="AG41" s="1">
        <v>355.81900000000002</v>
      </c>
      <c r="AH41">
        <v>1030.81</v>
      </c>
      <c r="AI41" s="1" t="s">
        <v>19</v>
      </c>
      <c r="AJ41" s="1">
        <v>2.78</v>
      </c>
      <c r="AK41" s="1"/>
      <c r="AL41" s="1" t="s">
        <v>19</v>
      </c>
      <c r="AM41" s="1">
        <v>2.8919999999999999</v>
      </c>
      <c r="AN41" s="1" t="s">
        <v>121</v>
      </c>
      <c r="AP41" s="1" t="s">
        <v>19</v>
      </c>
      <c r="AQ41">
        <v>360.20499999999998</v>
      </c>
      <c r="AR41" s="1" t="s">
        <v>19</v>
      </c>
      <c r="AS41" s="1">
        <v>146.06700000000001</v>
      </c>
    </row>
    <row r="42" spans="1:45" x14ac:dyDescent="0.25">
      <c r="A42" s="3">
        <v>33877</v>
      </c>
      <c r="B42" s="1" t="s">
        <v>20</v>
      </c>
      <c r="C42" s="5">
        <v>-1.86</v>
      </c>
      <c r="D42" s="5">
        <v>2.41</v>
      </c>
      <c r="E42" s="5">
        <f t="shared" si="12"/>
        <v>-1.5287528306458957</v>
      </c>
      <c r="F42" s="5">
        <f t="shared" si="14"/>
        <v>3.4370143524056167</v>
      </c>
      <c r="G42" s="5">
        <f t="shared" si="20"/>
        <v>42.790614207499985</v>
      </c>
      <c r="H42" s="5">
        <f t="shared" si="15"/>
        <v>3.1527465838248503</v>
      </c>
      <c r="I42" s="5">
        <f t="shared" si="16"/>
        <v>2.8787207044686625</v>
      </c>
      <c r="J42" s="5">
        <f t="shared" si="17"/>
        <v>1.6061897592072105</v>
      </c>
      <c r="K42" s="5">
        <f t="shared" si="18"/>
        <v>-3.2952147018568523</v>
      </c>
      <c r="L42" s="5">
        <f t="shared" si="13"/>
        <v>1.0138671034549906</v>
      </c>
      <c r="M42" s="5">
        <f t="shared" si="26"/>
        <v>2.2676230782132718</v>
      </c>
      <c r="N42" s="5">
        <f t="shared" si="27"/>
        <v>3.735880431249575</v>
      </c>
      <c r="O42" s="5">
        <f t="shared" si="28"/>
        <v>1.0065263983956021</v>
      </c>
      <c r="P42" s="5">
        <f t="shared" si="29"/>
        <v>-1.4682573530363032</v>
      </c>
      <c r="Q42" s="3">
        <f t="shared" si="21"/>
        <v>33877</v>
      </c>
      <c r="R42" s="5">
        <f t="shared" si="22"/>
        <v>1.436816281140276</v>
      </c>
      <c r="S42" s="5">
        <f t="shared" si="23"/>
        <v>1.4302194426057426</v>
      </c>
      <c r="T42" s="5">
        <f t="shared" si="24"/>
        <v>1.3693570180096606</v>
      </c>
      <c r="U42" s="5"/>
      <c r="V42" s="5">
        <f t="shared" si="25"/>
        <v>8.1932803418246394</v>
      </c>
      <c r="W42" s="5">
        <f t="shared" si="19"/>
        <v>6.8899888407374599</v>
      </c>
      <c r="X42" s="3">
        <v>32659</v>
      </c>
      <c r="Y42" s="1">
        <v>1.94</v>
      </c>
      <c r="Z42" s="1">
        <f t="array" ref="Z42">FVSCHEDULE(1,Y40:Y42*0.01)-1</f>
        <v>1.569676445599999E-2</v>
      </c>
      <c r="AA42" s="14">
        <v>1.95</v>
      </c>
      <c r="AB42" s="1">
        <f t="array" ref="AB42">FVSCHEDULE(1,AA40:AA42*0.01)-1</f>
        <v>2.6731109600000025E-2</v>
      </c>
      <c r="AC42" s="1" t="s">
        <v>20</v>
      </c>
      <c r="AD42" s="1">
        <v>491.43</v>
      </c>
      <c r="AE42" s="1">
        <v>672.94</v>
      </c>
      <c r="AF42" s="1">
        <v>1610.135</v>
      </c>
      <c r="AG42" s="1">
        <v>344.09399999999999</v>
      </c>
      <c r="AH42">
        <v>1063.31</v>
      </c>
      <c r="AI42" s="1" t="s">
        <v>20</v>
      </c>
      <c r="AJ42" s="1">
        <v>2.75</v>
      </c>
      <c r="AK42" s="1"/>
      <c r="AL42" s="1" t="s">
        <v>20</v>
      </c>
      <c r="AM42" s="1">
        <v>2.9</v>
      </c>
      <c r="AN42" s="1" t="s">
        <v>121</v>
      </c>
      <c r="AP42" s="1" t="s">
        <v>20</v>
      </c>
      <c r="AQ42">
        <v>363.85700000000003</v>
      </c>
      <c r="AR42" s="1" t="s">
        <v>20</v>
      </c>
      <c r="AS42" s="1">
        <v>156.131</v>
      </c>
    </row>
    <row r="43" spans="1:45" x14ac:dyDescent="0.25">
      <c r="A43" s="3">
        <v>33969</v>
      </c>
      <c r="B43" s="1" t="s">
        <v>21</v>
      </c>
      <c r="C43" s="5">
        <v>-1.43</v>
      </c>
      <c r="D43" s="5">
        <v>9.15</v>
      </c>
      <c r="E43" s="5">
        <f t="shared" si="12"/>
        <v>1.7825974994986038</v>
      </c>
      <c r="F43" s="5">
        <f t="shared" si="14"/>
        <v>13.268459445649908</v>
      </c>
      <c r="G43" s="5">
        <f t="shared" si="20"/>
        <v>-3.5830883359999954</v>
      </c>
      <c r="H43" s="5">
        <f t="shared" si="15"/>
        <v>5.0363225688297319</v>
      </c>
      <c r="I43" s="5">
        <f t="shared" si="16"/>
        <v>14.943382768151681</v>
      </c>
      <c r="J43" s="5">
        <f t="shared" si="17"/>
        <v>-3.7700565480534243</v>
      </c>
      <c r="K43" s="5">
        <f t="shared" si="18"/>
        <v>7.2773718809395094</v>
      </c>
      <c r="L43" s="5">
        <f t="shared" si="13"/>
        <v>0.77008275229004663</v>
      </c>
      <c r="M43" s="5">
        <f t="shared" si="26"/>
        <v>5.6604976505010098</v>
      </c>
      <c r="N43" s="5">
        <f t="shared" si="27"/>
        <v>5.0746992011597012</v>
      </c>
      <c r="O43" s="5">
        <f t="shared" si="28"/>
        <v>7.5979475777373739</v>
      </c>
      <c r="P43" s="5">
        <f t="shared" si="29"/>
        <v>0.58579844934130865</v>
      </c>
      <c r="Q43" s="3">
        <f t="shared" si="21"/>
        <v>33969</v>
      </c>
      <c r="R43" s="5">
        <f t="shared" si="22"/>
        <v>1.5097303854814341</v>
      </c>
      <c r="S43" s="5">
        <f t="shared" si="23"/>
        <v>1.5388867661015346</v>
      </c>
      <c r="T43" s="5">
        <f t="shared" si="24"/>
        <v>1.446869439841068</v>
      </c>
      <c r="U43" s="5"/>
      <c r="V43" s="5">
        <f t="shared" si="25"/>
        <v>3.8769922014874276</v>
      </c>
      <c r="W43" s="5">
        <f t="shared" si="19"/>
        <v>-0.71414389198813932</v>
      </c>
      <c r="X43" s="3">
        <v>32689</v>
      </c>
      <c r="Y43" s="1">
        <v>1.24</v>
      </c>
      <c r="Z43" s="1">
        <f t="array" ref="Z43">FVSCHEDULE(1,Y41:Y43*0.01)-1</f>
        <v>3.6375130351999907E-2</v>
      </c>
      <c r="AA43" s="14">
        <v>1.67</v>
      </c>
      <c r="AB43" s="1">
        <f t="array" ref="AB43">FVSCHEDULE(1,AA41:AA43*0.01)-1</f>
        <v>4.4817855200000034E-2</v>
      </c>
      <c r="AC43" s="1" t="s">
        <v>21</v>
      </c>
      <c r="AD43" s="1">
        <v>516.17999999999995</v>
      </c>
      <c r="AE43" s="1">
        <v>773.5</v>
      </c>
      <c r="AF43" s="1">
        <v>1549.432</v>
      </c>
      <c r="AG43" s="1">
        <v>369.13499999999999</v>
      </c>
      <c r="AH43">
        <v>1116.8599999999999</v>
      </c>
      <c r="AI43" s="1" t="s">
        <v>21</v>
      </c>
      <c r="AJ43" s="1">
        <v>2.62</v>
      </c>
      <c r="AK43" s="1"/>
      <c r="AL43" s="1" t="s">
        <v>21</v>
      </c>
      <c r="AM43" s="1">
        <v>2.6549999999999998</v>
      </c>
      <c r="AN43" s="1" t="s">
        <v>121</v>
      </c>
      <c r="AP43" s="1" t="s">
        <v>21</v>
      </c>
      <c r="AQ43">
        <v>366.65899999999999</v>
      </c>
      <c r="AR43" s="1" t="s">
        <v>21</v>
      </c>
      <c r="AS43" s="1">
        <v>155.01599999999999</v>
      </c>
    </row>
    <row r="44" spans="1:45" x14ac:dyDescent="0.25">
      <c r="A44" s="3">
        <v>34059</v>
      </c>
      <c r="B44" s="1" t="s">
        <v>22</v>
      </c>
      <c r="C44" s="5">
        <v>0.13</v>
      </c>
      <c r="D44" s="5">
        <v>3.23</v>
      </c>
      <c r="E44" s="5">
        <f t="shared" si="12"/>
        <v>5.7130081036693952</v>
      </c>
      <c r="F44" s="5">
        <f t="shared" si="14"/>
        <v>-0.20708010656490214</v>
      </c>
      <c r="G44" s="5">
        <f t="shared" si="20"/>
        <v>6.4277608159999833</v>
      </c>
      <c r="H44" s="5">
        <f t="shared" si="15"/>
        <v>4.3666937889883517</v>
      </c>
      <c r="I44" s="5">
        <f t="shared" si="16"/>
        <v>4.2740788623141457</v>
      </c>
      <c r="J44" s="5">
        <f t="shared" si="17"/>
        <v>12.08249216487074</v>
      </c>
      <c r="K44" s="5">
        <f t="shared" si="18"/>
        <v>5.5472929957874673</v>
      </c>
      <c r="L44" s="5">
        <f t="shared" si="13"/>
        <v>0.77565258182670238</v>
      </c>
      <c r="M44" s="5">
        <f t="shared" si="26"/>
        <v>4.4870398183593059</v>
      </c>
      <c r="N44" s="5">
        <f t="shared" si="27"/>
        <v>5.0246722330291433</v>
      </c>
      <c r="O44" s="5">
        <f t="shared" si="28"/>
        <v>3.8072376602658138</v>
      </c>
      <c r="P44" s="5">
        <f t="shared" si="29"/>
        <v>-0.53763241466983747</v>
      </c>
      <c r="Q44" s="3">
        <f t="shared" si="21"/>
        <v>34059</v>
      </c>
      <c r="R44" s="5">
        <f t="shared" si="22"/>
        <v>1.5855893889543236</v>
      </c>
      <c r="S44" s="5">
        <f t="shared" si="23"/>
        <v>1.5974758426093989</v>
      </c>
      <c r="T44" s="5">
        <f t="shared" si="24"/>
        <v>1.5117910477264087</v>
      </c>
      <c r="U44" s="5"/>
      <c r="V44" s="5">
        <f t="shared" si="25"/>
        <v>5.3572115517583949</v>
      </c>
      <c r="W44" s="5">
        <f t="shared" si="19"/>
        <v>5.8652010115084918</v>
      </c>
      <c r="X44" s="3">
        <v>32720</v>
      </c>
      <c r="Y44" s="1">
        <v>-0.13</v>
      </c>
      <c r="Z44" s="1">
        <f t="array" ref="Z44">FVSCHEDULE(1,Y42:Y44*0.01)-1</f>
        <v>3.0698907272000087E-2</v>
      </c>
      <c r="AA44" s="14">
        <v>0.32</v>
      </c>
      <c r="AB44" s="1">
        <f t="array" ref="AB44">FVSCHEDULE(1,AA42:AA44*0.01)-1</f>
        <v>3.9842532079999993E-2</v>
      </c>
      <c r="AC44" s="1" t="s">
        <v>22</v>
      </c>
      <c r="AD44" s="1">
        <v>538.72</v>
      </c>
      <c r="AE44" s="1">
        <v>806.56</v>
      </c>
      <c r="AF44" s="1">
        <v>1736.6420000000001</v>
      </c>
      <c r="AG44" s="1">
        <v>389.61200000000002</v>
      </c>
      <c r="AH44">
        <v>1165.6300000000001</v>
      </c>
      <c r="AI44" s="1" t="s">
        <v>22</v>
      </c>
      <c r="AJ44" s="1">
        <v>2.52</v>
      </c>
      <c r="AK44" s="1"/>
      <c r="AL44" s="1" t="s">
        <v>22</v>
      </c>
      <c r="AM44" s="1">
        <v>2.4</v>
      </c>
      <c r="AN44" s="1" t="s">
        <v>121</v>
      </c>
      <c r="AP44" s="1" t="s">
        <v>22</v>
      </c>
      <c r="AQ44">
        <v>369.50299999999999</v>
      </c>
      <c r="AR44" s="1" t="s">
        <v>22</v>
      </c>
      <c r="AS44" s="1">
        <v>164.108</v>
      </c>
    </row>
    <row r="45" spans="1:45" x14ac:dyDescent="0.25">
      <c r="A45" s="3">
        <v>34150</v>
      </c>
      <c r="B45" s="1" t="s">
        <v>23</v>
      </c>
      <c r="C45" s="5">
        <v>-0.74</v>
      </c>
      <c r="D45" s="5">
        <v>5.9</v>
      </c>
      <c r="E45" s="5">
        <f t="shared" si="12"/>
        <v>-1.6966224621221853</v>
      </c>
      <c r="F45" s="5">
        <f t="shared" si="14"/>
        <v>7.5894668723865362</v>
      </c>
      <c r="G45" s="5">
        <f t="shared" si="20"/>
        <v>4.3429460732000269</v>
      </c>
      <c r="H45" s="5">
        <f t="shared" si="15"/>
        <v>0.48633798633799241</v>
      </c>
      <c r="I45" s="5">
        <f t="shared" si="16"/>
        <v>2.1920253917873556</v>
      </c>
      <c r="J45" s="5">
        <f t="shared" si="17"/>
        <v>10.138071058974729</v>
      </c>
      <c r="K45" s="5">
        <f t="shared" si="18"/>
        <v>8.2679691590608062</v>
      </c>
      <c r="L45" s="5">
        <f t="shared" si="13"/>
        <v>0.7745539278436242</v>
      </c>
      <c r="M45" s="5">
        <f t="shared" si="26"/>
        <v>3.7657392610124503</v>
      </c>
      <c r="N45" s="5">
        <f t="shared" si="27"/>
        <v>4.9015058263461997</v>
      </c>
      <c r="O45" s="5">
        <f t="shared" si="28"/>
        <v>3.4048279061601643</v>
      </c>
      <c r="P45" s="5">
        <f t="shared" si="29"/>
        <v>-1.1357665653337494</v>
      </c>
      <c r="Q45" s="3">
        <f t="shared" si="21"/>
        <v>34150</v>
      </c>
      <c r="R45" s="5">
        <f t="shared" si="22"/>
        <v>1.663307145235847</v>
      </c>
      <c r="S45" s="5">
        <f t="shared" si="23"/>
        <v>1.651867145892731</v>
      </c>
      <c r="T45" s="5">
        <f t="shared" si="24"/>
        <v>1.5687211567551136</v>
      </c>
      <c r="U45" s="5"/>
      <c r="V45" s="5">
        <f t="shared" si="25"/>
        <v>3.294950356112853</v>
      </c>
      <c r="W45" s="5">
        <f t="shared" si="19"/>
        <v>3.3014843883296452</v>
      </c>
      <c r="X45" s="3">
        <v>32751</v>
      </c>
      <c r="Y45" s="1">
        <v>0.34</v>
      </c>
      <c r="Z45" s="1">
        <f t="array" ref="Z45">FVSCHEDULE(1,Y43:Y45*0.01)-1</f>
        <v>1.4521565192000097E-2</v>
      </c>
      <c r="AA45" s="14">
        <v>0.66</v>
      </c>
      <c r="AB45" s="1">
        <f t="array" ref="AB45">FVSCHEDULE(1,AA43:AA45*0.01)-1</f>
        <v>2.6685132704000081E-2</v>
      </c>
      <c r="AC45" s="1" t="s">
        <v>23</v>
      </c>
      <c r="AD45" s="1">
        <v>541.34</v>
      </c>
      <c r="AE45" s="1">
        <v>824.24</v>
      </c>
      <c r="AF45" s="1">
        <v>1912.704</v>
      </c>
      <c r="AG45" s="1">
        <v>421.82499999999999</v>
      </c>
      <c r="AH45">
        <v>1171.31</v>
      </c>
      <c r="AI45" s="1" t="s">
        <v>23</v>
      </c>
      <c r="AJ45" s="1">
        <v>2.54</v>
      </c>
      <c r="AK45" s="1"/>
      <c r="AL45" s="1" t="s">
        <v>23</v>
      </c>
      <c r="AM45" s="1">
        <v>2.1</v>
      </c>
      <c r="AN45" s="1" t="s">
        <v>121</v>
      </c>
      <c r="AP45" s="1" t="s">
        <v>23</v>
      </c>
      <c r="AQ45">
        <v>372.36500000000001</v>
      </c>
      <c r="AR45" s="1" t="s">
        <v>23</v>
      </c>
      <c r="AS45" s="1">
        <v>169.52600000000001</v>
      </c>
    </row>
    <row r="46" spans="1:45" x14ac:dyDescent="0.25">
      <c r="A46" s="3">
        <v>34242</v>
      </c>
      <c r="B46" s="1" t="s">
        <v>24</v>
      </c>
      <c r="C46" s="5">
        <v>0.54</v>
      </c>
      <c r="D46" s="5">
        <v>6.34</v>
      </c>
      <c r="E46" s="5">
        <f t="shared" si="12"/>
        <v>5.073305726578667</v>
      </c>
      <c r="F46" s="5">
        <f t="shared" si="14"/>
        <v>6.6985937917041483</v>
      </c>
      <c r="G46" s="5">
        <f t="shared" si="20"/>
        <v>1.6883562926000018</v>
      </c>
      <c r="H46" s="5">
        <f t="shared" si="15"/>
        <v>2.5843277792145347</v>
      </c>
      <c r="I46" s="5">
        <f t="shared" si="16"/>
        <v>8.7450257206638895</v>
      </c>
      <c r="J46" s="5">
        <f t="shared" si="17"/>
        <v>6.7028667268955511</v>
      </c>
      <c r="K46" s="5">
        <f t="shared" si="18"/>
        <v>15.37936348011617</v>
      </c>
      <c r="L46" s="5">
        <f t="shared" si="13"/>
        <v>0.81640326024194909</v>
      </c>
      <c r="M46" s="5">
        <f t="shared" si="26"/>
        <v>5.9779282128152955</v>
      </c>
      <c r="N46" s="5">
        <f t="shared" si="27"/>
        <v>5.7791368120991722</v>
      </c>
      <c r="O46" s="5">
        <f t="shared" si="28"/>
        <v>6.8890023696249738</v>
      </c>
      <c r="P46" s="5">
        <f t="shared" si="29"/>
        <v>0.19879140071612333</v>
      </c>
      <c r="Q46" s="3">
        <f t="shared" si="21"/>
        <v>34242</v>
      </c>
      <c r="R46" s="5">
        <f t="shared" si="22"/>
        <v>1.7594319407644479</v>
      </c>
      <c r="S46" s="5">
        <f t="shared" si="23"/>
        <v>1.7656643127163376</v>
      </c>
      <c r="T46" s="5">
        <f t="shared" si="24"/>
        <v>1.6624981813651798</v>
      </c>
      <c r="U46" s="5"/>
      <c r="V46" s="5">
        <f t="shared" si="25"/>
        <v>5.7054045735450831</v>
      </c>
      <c r="W46" s="5">
        <f t="shared" si="19"/>
        <v>3.9887686844495729</v>
      </c>
      <c r="X46" s="3">
        <v>32780</v>
      </c>
      <c r="Y46" s="1">
        <v>-1.68</v>
      </c>
      <c r="Z46" s="1">
        <f t="array" ref="Z46">FVSCHEDULE(1,Y44:Y46*0.01)-1</f>
        <v>-1.4739625743999785E-2</v>
      </c>
      <c r="AA46" s="14">
        <v>-1</v>
      </c>
      <c r="AB46" s="1">
        <f t="array" ref="AB46">FVSCHEDULE(1,AA44:AA46*0.01)-1</f>
        <v>-2.7709119999996812E-4</v>
      </c>
      <c r="AC46" s="1" t="s">
        <v>24</v>
      </c>
      <c r="AD46" s="1">
        <v>555.33000000000004</v>
      </c>
      <c r="AE46" s="1">
        <v>896.32</v>
      </c>
      <c r="AF46" s="1">
        <v>2040.91</v>
      </c>
      <c r="AG46" s="1">
        <v>486.69900000000001</v>
      </c>
      <c r="AH46">
        <v>1201.57</v>
      </c>
      <c r="AI46" s="1" t="s">
        <v>24</v>
      </c>
      <c r="AJ46" s="1">
        <v>2.5099999999999998</v>
      </c>
      <c r="AK46" s="1"/>
      <c r="AL46" s="1" t="s">
        <v>24</v>
      </c>
      <c r="AM46" s="1">
        <v>2</v>
      </c>
      <c r="AN46" s="1" t="s">
        <v>121</v>
      </c>
      <c r="AP46" s="1" t="s">
        <v>24</v>
      </c>
      <c r="AQ46">
        <v>375.40499999999997</v>
      </c>
      <c r="AR46" s="1" t="s">
        <v>24</v>
      </c>
      <c r="AS46" s="1">
        <v>176.28800000000001</v>
      </c>
    </row>
    <row r="47" spans="1:45" x14ac:dyDescent="0.25">
      <c r="A47" s="3">
        <v>34334</v>
      </c>
      <c r="B47" s="1" t="s">
        <v>25</v>
      </c>
      <c r="C47" s="5">
        <v>0.62</v>
      </c>
      <c r="D47" s="5">
        <v>6.94</v>
      </c>
      <c r="E47" s="5">
        <f t="shared" si="12"/>
        <v>1.6280521275102879</v>
      </c>
      <c r="F47" s="5">
        <f t="shared" si="14"/>
        <v>7.3940824432329304</v>
      </c>
      <c r="G47" s="5">
        <f t="shared" si="20"/>
        <v>4.1182285920000172</v>
      </c>
      <c r="H47" s="5">
        <f t="shared" si="15"/>
        <v>2.3175409216141807</v>
      </c>
      <c r="I47" s="5">
        <f t="shared" si="16"/>
        <v>2.5894769725098188</v>
      </c>
      <c r="J47" s="5">
        <f t="shared" si="17"/>
        <v>0.9300263117922869</v>
      </c>
      <c r="K47" s="5">
        <f t="shared" si="18"/>
        <v>32.604340670517097</v>
      </c>
      <c r="L47" s="5">
        <f t="shared" si="13"/>
        <v>0.78421970938054031</v>
      </c>
      <c r="M47" s="5">
        <f t="shared" si="26"/>
        <v>5.1834522791629354</v>
      </c>
      <c r="N47" s="5">
        <f t="shared" si="27"/>
        <v>5.0791143254539035</v>
      </c>
      <c r="O47" s="5">
        <f t="shared" si="28"/>
        <v>7.0834187828825499</v>
      </c>
      <c r="P47" s="5">
        <f t="shared" si="29"/>
        <v>0.10433795370903187</v>
      </c>
      <c r="Q47" s="3">
        <f t="shared" si="21"/>
        <v>34334</v>
      </c>
      <c r="R47" s="5">
        <f t="shared" si="22"/>
        <v>1.8487955005144268</v>
      </c>
      <c r="S47" s="5">
        <f t="shared" si="23"/>
        <v>1.8907337102859407</v>
      </c>
      <c r="T47" s="5">
        <f t="shared" si="24"/>
        <v>1.7486729812381954</v>
      </c>
      <c r="U47" s="5"/>
      <c r="V47" s="5">
        <f t="shared" si="25"/>
        <v>5.3771635145175294</v>
      </c>
      <c r="W47" s="5">
        <f t="shared" si="19"/>
        <v>-1.542362497730998</v>
      </c>
      <c r="X47" s="3">
        <v>32812</v>
      </c>
      <c r="Y47" s="1">
        <v>-2.37</v>
      </c>
      <c r="Z47" s="1">
        <f t="array" ref="Z47">FVSCHEDULE(1,Y45:Y47*0.01)-1</f>
        <v>-3.6838186255999994E-2</v>
      </c>
      <c r="AA47" s="14">
        <v>-1.1499999999999999</v>
      </c>
      <c r="AB47" s="1">
        <f t="array" ref="AB47">FVSCHEDULE(1,AA45:AA47*0.01)-1</f>
        <v>-1.4926141000000004E-2</v>
      </c>
      <c r="AC47" s="1" t="s">
        <v>25</v>
      </c>
      <c r="AD47" s="1">
        <v>568.20000000000005</v>
      </c>
      <c r="AE47" s="1">
        <v>919.53</v>
      </c>
      <c r="AF47" s="1">
        <v>2059.8910000000001</v>
      </c>
      <c r="AG47" s="1">
        <v>645.38400000000001</v>
      </c>
      <c r="AH47">
        <v>1229.42</v>
      </c>
      <c r="AI47" s="1" t="s">
        <v>25</v>
      </c>
      <c r="AJ47" s="1">
        <v>2.4900000000000002</v>
      </c>
      <c r="AK47" s="1"/>
      <c r="AL47" s="1" t="s">
        <v>25</v>
      </c>
      <c r="AM47" s="1">
        <v>1.9</v>
      </c>
      <c r="AN47" s="1" t="s">
        <v>121</v>
      </c>
      <c r="AP47" s="1" t="s">
        <v>25</v>
      </c>
      <c r="AQ47">
        <v>378.34899999999999</v>
      </c>
      <c r="AR47" s="1" t="s">
        <v>25</v>
      </c>
      <c r="AS47" s="1">
        <v>173.56899999999999</v>
      </c>
    </row>
    <row r="48" spans="1:45" x14ac:dyDescent="0.25">
      <c r="A48" s="3">
        <v>34424</v>
      </c>
      <c r="B48" s="1" t="s">
        <v>26</v>
      </c>
      <c r="C48" s="5">
        <v>1.28</v>
      </c>
      <c r="D48" s="5">
        <v>1.19</v>
      </c>
      <c r="E48" s="5">
        <f t="shared" si="12"/>
        <v>3.586394755307202</v>
      </c>
      <c r="F48" s="5">
        <f t="shared" si="14"/>
        <v>-2.145623414315573</v>
      </c>
      <c r="G48" s="5">
        <f t="shared" si="20"/>
        <v>-2.313929533600001</v>
      </c>
      <c r="H48" s="5">
        <f t="shared" si="15"/>
        <v>-3.7926786342837193</v>
      </c>
      <c r="I48" s="5">
        <f t="shared" si="16"/>
        <v>-2.6633171294030644</v>
      </c>
      <c r="J48" s="5">
        <f t="shared" si="17"/>
        <v>3.560722387737969</v>
      </c>
      <c r="K48" s="5">
        <f t="shared" si="18"/>
        <v>-9.0415938418058168</v>
      </c>
      <c r="L48" s="5">
        <f t="shared" si="13"/>
        <v>0.76463794010293018</v>
      </c>
      <c r="M48" s="5">
        <f t="shared" si="26"/>
        <v>-0.36988710644613898</v>
      </c>
      <c r="N48" s="5">
        <f t="shared" si="27"/>
        <v>-0.92606532521644924</v>
      </c>
      <c r="O48" s="5">
        <f t="shared" si="28"/>
        <v>-1.2858997961937861</v>
      </c>
      <c r="P48" s="5">
        <f t="shared" si="29"/>
        <v>0.55617821877031026</v>
      </c>
      <c r="Q48" s="3">
        <f t="shared" si="21"/>
        <v>34424</v>
      </c>
      <c r="R48" s="5">
        <f t="shared" si="22"/>
        <v>1.8316744464500008</v>
      </c>
      <c r="S48" s="5">
        <f t="shared" si="23"/>
        <v>1.8664207693588066</v>
      </c>
      <c r="T48" s="5">
        <f t="shared" si="24"/>
        <v>1.7422048653466879</v>
      </c>
      <c r="U48" s="5"/>
      <c r="V48" s="5">
        <f t="shared" si="25"/>
        <v>-0.68257499838186186</v>
      </c>
      <c r="W48" s="5">
        <f t="shared" si="19"/>
        <v>-5.7613974845738607</v>
      </c>
      <c r="X48" s="3">
        <v>32842</v>
      </c>
      <c r="Y48" s="1">
        <v>-0.2</v>
      </c>
      <c r="Z48" s="1">
        <f t="array" ref="Z48">FVSCHEDULE(1,Y46:Y48*0.01)-1</f>
        <v>-4.2021636320000111E-2</v>
      </c>
      <c r="AA48" s="14">
        <v>-0.45</v>
      </c>
      <c r="AB48" s="1">
        <f t="array" ref="AB48">FVSCHEDULE(1,AA46:AA48*0.01)-1</f>
        <v>-2.5788767499999921E-2</v>
      </c>
      <c r="AC48" s="1" t="s">
        <v>26</v>
      </c>
      <c r="AD48" s="1">
        <v>546.65</v>
      </c>
      <c r="AE48" s="1">
        <v>895.04</v>
      </c>
      <c r="AF48" s="1">
        <v>2133.2379999999998</v>
      </c>
      <c r="AG48" s="1">
        <v>587.03099999999995</v>
      </c>
      <c r="AH48">
        <v>1182.8</v>
      </c>
      <c r="AI48" s="1" t="s">
        <v>26</v>
      </c>
      <c r="AJ48" s="1">
        <v>2.64</v>
      </c>
      <c r="AK48" s="1"/>
      <c r="AL48" s="1" t="s">
        <v>26</v>
      </c>
      <c r="AM48" s="1">
        <v>2</v>
      </c>
      <c r="AN48" s="1" t="s">
        <v>121</v>
      </c>
      <c r="AP48" s="1" t="s">
        <v>26</v>
      </c>
      <c r="AQ48">
        <v>381.24200000000002</v>
      </c>
      <c r="AR48" s="1" t="s">
        <v>26</v>
      </c>
      <c r="AS48" s="1">
        <v>163.56899999999999</v>
      </c>
    </row>
    <row r="49" spans="1:45" x14ac:dyDescent="0.25">
      <c r="A49" s="3">
        <v>34515</v>
      </c>
      <c r="B49" s="1" t="s">
        <v>27</v>
      </c>
      <c r="C49" s="5">
        <v>1.42</v>
      </c>
      <c r="D49" s="5">
        <v>2.73</v>
      </c>
      <c r="E49" s="5">
        <f t="shared" si="12"/>
        <v>2.137645805771073</v>
      </c>
      <c r="F49" s="5">
        <f t="shared" si="14"/>
        <v>3.7450782709645192</v>
      </c>
      <c r="G49" s="5">
        <f t="shared" si="20"/>
        <v>4.7320315999987983E-2</v>
      </c>
      <c r="H49" s="5">
        <f t="shared" si="15"/>
        <v>0.42257385895911881</v>
      </c>
      <c r="I49" s="5">
        <f t="shared" si="16"/>
        <v>-3.9126742938863091</v>
      </c>
      <c r="J49" s="5">
        <f t="shared" si="17"/>
        <v>5.1773407374142044</v>
      </c>
      <c r="K49" s="5">
        <f t="shared" si="18"/>
        <v>-1.4399580260667677</v>
      </c>
      <c r="L49" s="5">
        <f t="shared" si="13"/>
        <v>0.96054474585696159</v>
      </c>
      <c r="M49" s="5">
        <f t="shared" si="26"/>
        <v>2.2754417543265424</v>
      </c>
      <c r="N49" s="5">
        <f t="shared" si="27"/>
        <v>2.3891422800045432</v>
      </c>
      <c r="O49" s="5">
        <f t="shared" si="28"/>
        <v>1.3986144568428704</v>
      </c>
      <c r="P49" s="5">
        <f t="shared" si="29"/>
        <v>-0.11370052567800082</v>
      </c>
      <c r="Q49" s="3">
        <f t="shared" si="21"/>
        <v>34515</v>
      </c>
      <c r="R49" s="5">
        <f t="shared" si="22"/>
        <v>1.8754357550821772</v>
      </c>
      <c r="S49" s="5">
        <f t="shared" si="23"/>
        <v>1.8925248000645767</v>
      </c>
      <c r="T49" s="5">
        <f t="shared" si="24"/>
        <v>1.781847722298695</v>
      </c>
      <c r="U49" s="5"/>
      <c r="V49" s="5">
        <f t="shared" si="25"/>
        <v>1.2859415916494903</v>
      </c>
      <c r="W49" s="5">
        <f t="shared" si="19"/>
        <v>-2.3464103833855998</v>
      </c>
      <c r="X49" s="3">
        <v>32871</v>
      </c>
      <c r="Y49" s="1">
        <v>0.16</v>
      </c>
      <c r="Z49" s="1">
        <f t="array" ref="Z49">FVSCHEDULE(1,Y47:Y49*0.01)-1</f>
        <v>-2.4093644159999927E-2</v>
      </c>
      <c r="AA49" s="14">
        <v>-0.38</v>
      </c>
      <c r="AB49" s="1">
        <f t="array" ref="AB49">FVSCHEDULE(1,AA47:AA49*0.01)-1</f>
        <v>-1.968764664999989E-2</v>
      </c>
      <c r="AC49" s="1" t="s">
        <v>27</v>
      </c>
      <c r="AD49" s="1">
        <v>548.96</v>
      </c>
      <c r="AE49" s="1">
        <v>860.02</v>
      </c>
      <c r="AF49" s="1">
        <v>2243.683</v>
      </c>
      <c r="AG49" s="1">
        <v>578.57799999999997</v>
      </c>
      <c r="AH49">
        <v>1187.78</v>
      </c>
      <c r="AI49" s="1" t="s">
        <v>27</v>
      </c>
      <c r="AJ49" s="1">
        <v>2.69</v>
      </c>
      <c r="AK49" s="1"/>
      <c r="AL49" s="1" t="s">
        <v>27</v>
      </c>
      <c r="AM49" s="1">
        <v>1.9</v>
      </c>
      <c r="AN49" s="1" t="s">
        <v>121</v>
      </c>
      <c r="AP49" s="1" t="s">
        <v>27</v>
      </c>
      <c r="AQ49">
        <v>384.904</v>
      </c>
      <c r="AR49" s="1" t="s">
        <v>27</v>
      </c>
      <c r="AS49" s="1">
        <v>159.73099999999999</v>
      </c>
    </row>
    <row r="50" spans="1:45" x14ac:dyDescent="0.25">
      <c r="A50" s="3">
        <v>34607</v>
      </c>
      <c r="B50" s="1" t="s">
        <v>28</v>
      </c>
      <c r="C50" s="5">
        <v>1.74</v>
      </c>
      <c r="D50" s="5">
        <v>1.94</v>
      </c>
      <c r="E50" s="5">
        <f t="shared" si="12"/>
        <v>2.7937297305045212</v>
      </c>
      <c r="F50" s="5">
        <f t="shared" si="14"/>
        <v>1.5645247830766431</v>
      </c>
      <c r="G50" s="5">
        <f t="shared" si="20"/>
        <v>1.3449801751999724</v>
      </c>
      <c r="H50" s="5">
        <f t="shared" si="15"/>
        <v>4.8874234916933768</v>
      </c>
      <c r="I50" s="5">
        <f t="shared" si="16"/>
        <v>6.9475128485384063</v>
      </c>
      <c r="J50" s="5">
        <f t="shared" si="17"/>
        <v>0.162901800298898</v>
      </c>
      <c r="K50" s="5">
        <f t="shared" si="18"/>
        <v>20.757788923878895</v>
      </c>
      <c r="L50" s="5">
        <f t="shared" si="13"/>
        <v>1.0755928751065236</v>
      </c>
      <c r="M50" s="5">
        <f t="shared" si="26"/>
        <v>3.5219462756354427</v>
      </c>
      <c r="N50" s="5">
        <f t="shared" si="27"/>
        <v>3.375286954583955</v>
      </c>
      <c r="O50" s="5">
        <f t="shared" si="28"/>
        <v>5.1427374783135011</v>
      </c>
      <c r="P50" s="5">
        <f t="shared" si="29"/>
        <v>0.14665932105148771</v>
      </c>
      <c r="Q50" s="3">
        <f t="shared" si="21"/>
        <v>34607</v>
      </c>
      <c r="R50" s="5">
        <f t="shared" si="22"/>
        <v>1.938737093465069</v>
      </c>
      <c r="S50" s="5">
        <f t="shared" si="23"/>
        <v>1.9898523822438754</v>
      </c>
      <c r="T50" s="5">
        <f t="shared" si="24"/>
        <v>1.844603441791689</v>
      </c>
      <c r="U50" s="5"/>
      <c r="V50" s="5">
        <f t="shared" si="25"/>
        <v>4.0962225003049717</v>
      </c>
      <c r="W50" s="5">
        <f t="shared" si="19"/>
        <v>-0.18781576525532806</v>
      </c>
      <c r="X50" s="3">
        <v>32904</v>
      </c>
      <c r="Y50" s="1">
        <v>-2.15</v>
      </c>
      <c r="Z50" s="1">
        <f t="array" ref="Z50">FVSCHEDULE(1,Y48:Y50*0.01)-1</f>
        <v>-2.1894531199999956E-2</v>
      </c>
      <c r="AA50" s="14">
        <v>-1.66</v>
      </c>
      <c r="AB50" s="1">
        <f t="array" ref="AB50">FVSCHEDULE(1,AA48:AA50*0.01)-1</f>
        <v>-2.4745403859999904E-2</v>
      </c>
      <c r="AC50" s="1" t="s">
        <v>28</v>
      </c>
      <c r="AD50" s="1">
        <v>575.79</v>
      </c>
      <c r="AE50" s="1">
        <v>919.77</v>
      </c>
      <c r="AF50" s="1">
        <v>2247.3380000000002</v>
      </c>
      <c r="AG50" s="1">
        <v>698.678</v>
      </c>
      <c r="AH50">
        <v>1245.8499999999999</v>
      </c>
      <c r="AI50" s="1" t="s">
        <v>28</v>
      </c>
      <c r="AJ50" s="1">
        <v>2.63</v>
      </c>
      <c r="AK50" s="1"/>
      <c r="AL50" s="1" t="s">
        <v>28</v>
      </c>
      <c r="AM50" s="1">
        <v>2</v>
      </c>
      <c r="AN50" s="1" t="s">
        <v>121</v>
      </c>
      <c r="AP50" s="1" t="s">
        <v>28</v>
      </c>
      <c r="AQ50">
        <v>389.04399999999998</v>
      </c>
      <c r="AR50" s="1" t="s">
        <v>28</v>
      </c>
      <c r="AS50" s="1">
        <v>159.43100000000001</v>
      </c>
    </row>
    <row r="51" spans="1:45" x14ac:dyDescent="0.25">
      <c r="A51" s="3">
        <v>34699</v>
      </c>
      <c r="B51" s="1" t="s">
        <v>29</v>
      </c>
      <c r="C51" s="5">
        <v>1.56</v>
      </c>
      <c r="D51" s="5">
        <v>6.31</v>
      </c>
      <c r="E51" s="5">
        <f t="shared" si="12"/>
        <v>1.2687000016569119</v>
      </c>
      <c r="F51" s="5">
        <f t="shared" si="14"/>
        <v>9.0140337948798361</v>
      </c>
      <c r="G51" s="5">
        <f t="shared" si="20"/>
        <v>-0.64988275199999723</v>
      </c>
      <c r="H51" s="5">
        <f t="shared" si="15"/>
        <v>-1.5630698692215006E-2</v>
      </c>
      <c r="I51" s="5">
        <f t="shared" si="16"/>
        <v>-1.8493753873250918</v>
      </c>
      <c r="J51" s="5">
        <f t="shared" si="17"/>
        <v>-0.95188173741557192</v>
      </c>
      <c r="K51" s="5">
        <f t="shared" si="18"/>
        <v>-14.386169308322295</v>
      </c>
      <c r="L51" s="5">
        <f t="shared" si="13"/>
        <v>1.3268422080793041</v>
      </c>
      <c r="M51" s="5">
        <f t="shared" si="26"/>
        <v>2.0894542877688025</v>
      </c>
      <c r="N51" s="5">
        <f t="shared" si="27"/>
        <v>1.7207769223376228</v>
      </c>
      <c r="O51" s="5">
        <f t="shared" si="28"/>
        <v>1.187578726759088</v>
      </c>
      <c r="P51" s="5">
        <f t="shared" si="29"/>
        <v>0.36867736543117968</v>
      </c>
      <c r="Q51" s="3">
        <f t="shared" si="21"/>
        <v>34699</v>
      </c>
      <c r="R51" s="5">
        <f t="shared" si="22"/>
        <v>1.9720984339542151</v>
      </c>
      <c r="S51" s="5">
        <f t="shared" si="23"/>
        <v>2.0134834458293129</v>
      </c>
      <c r="T51" s="5">
        <f t="shared" si="24"/>
        <v>1.8831455874985366</v>
      </c>
      <c r="U51" s="5"/>
      <c r="V51" s="5">
        <f t="shared" si="25"/>
        <v>0.15794243186306711</v>
      </c>
      <c r="W51" s="5">
        <f t="shared" si="19"/>
        <v>0.26845469199840988</v>
      </c>
      <c r="X51" s="3">
        <v>32932</v>
      </c>
      <c r="Y51" s="1">
        <v>-2.06</v>
      </c>
      <c r="Z51" s="1">
        <f t="array" ref="Z51">FVSCHEDULE(1,Y49:Y51*0.01)-1</f>
        <v>-4.0123751359999904E-2</v>
      </c>
      <c r="AA51" s="14">
        <v>-1.06</v>
      </c>
      <c r="AB51" s="1">
        <f t="array" ref="AB51">FVSCHEDULE(1,AA49:AA51*0.01)-1</f>
        <v>-3.0721348648000024E-2</v>
      </c>
      <c r="AC51" s="1" t="s">
        <v>29</v>
      </c>
      <c r="AD51" s="1">
        <v>575.70000000000005</v>
      </c>
      <c r="AE51" s="1">
        <v>902.76</v>
      </c>
      <c r="AF51" s="1">
        <v>2225.9459999999999</v>
      </c>
      <c r="AG51" s="1">
        <v>598.16499999999996</v>
      </c>
      <c r="AH51">
        <v>1245.6600000000001</v>
      </c>
      <c r="AI51" s="1" t="s">
        <v>29</v>
      </c>
      <c r="AJ51" s="1">
        <v>2.68</v>
      </c>
      <c r="AK51" s="1"/>
      <c r="AL51" s="1" t="s">
        <v>29</v>
      </c>
      <c r="AM51" s="1">
        <v>2</v>
      </c>
      <c r="AN51" s="1" t="s">
        <v>121</v>
      </c>
      <c r="AP51" s="1" t="s">
        <v>29</v>
      </c>
      <c r="AQ51">
        <v>394.20600000000002</v>
      </c>
      <c r="AR51" s="1" t="s">
        <v>29</v>
      </c>
      <c r="AS51" s="1">
        <v>159.85900000000001</v>
      </c>
    </row>
    <row r="52" spans="1:45" x14ac:dyDescent="0.25">
      <c r="A52" s="3">
        <v>34789</v>
      </c>
      <c r="B52" s="1" t="s">
        <v>30</v>
      </c>
      <c r="C52" s="5">
        <v>2.34</v>
      </c>
      <c r="D52" s="5">
        <v>3.89</v>
      </c>
      <c r="E52" s="5">
        <f t="shared" si="12"/>
        <v>4.3790165159506902</v>
      </c>
      <c r="F52" s="5">
        <f t="shared" si="14"/>
        <v>2.5417341456271862</v>
      </c>
      <c r="G52" s="5">
        <f t="shared" si="20"/>
        <v>6.0170758087999987</v>
      </c>
      <c r="H52" s="5">
        <f t="shared" si="15"/>
        <v>9.7377106131665734</v>
      </c>
      <c r="I52" s="5">
        <f t="shared" si="16"/>
        <v>4.6169524569099174</v>
      </c>
      <c r="J52" s="5">
        <f t="shared" si="17"/>
        <v>1.9410174370806832</v>
      </c>
      <c r="K52" s="5">
        <f t="shared" si="18"/>
        <v>-12.377855608402355</v>
      </c>
      <c r="L52" s="5">
        <f t="shared" si="13"/>
        <v>1.4989624713982019</v>
      </c>
      <c r="M52" s="5">
        <f t="shared" si="26"/>
        <v>3.4992429656523654</v>
      </c>
      <c r="N52" s="5">
        <f t="shared" si="27"/>
        <v>3.8060464420041669</v>
      </c>
      <c r="O52" s="5">
        <f t="shared" si="28"/>
        <v>2.5635994413924932</v>
      </c>
      <c r="P52" s="5">
        <f t="shared" si="29"/>
        <v>-0.3068034763518015</v>
      </c>
      <c r="Q52" s="3">
        <f t="shared" si="21"/>
        <v>34789</v>
      </c>
      <c r="R52" s="5">
        <f t="shared" si="22"/>
        <v>2.0471574162325497</v>
      </c>
      <c r="S52" s="5">
        <f t="shared" si="23"/>
        <v>2.0651010961991232</v>
      </c>
      <c r="T52" s="5">
        <f t="shared" si="24"/>
        <v>1.9490414270020719</v>
      </c>
      <c r="U52" s="5"/>
      <c r="V52" s="5">
        <f t="shared" si="25"/>
        <v>3.5128323360916944</v>
      </c>
      <c r="W52" s="5">
        <f t="shared" si="19"/>
        <v>6.2392483375975027</v>
      </c>
      <c r="X52" s="3">
        <v>32962</v>
      </c>
      <c r="Y52" s="1">
        <v>2.62</v>
      </c>
      <c r="Z52" s="1">
        <f t="array" ref="Z52">FVSCHEDULE(1,Y50:Y52*0.01)-1</f>
        <v>-1.6548516019999848E-2</v>
      </c>
      <c r="AA52" s="14">
        <v>1.25</v>
      </c>
      <c r="AB52" s="1">
        <f t="array" ref="AB52">FVSCHEDULE(1,AA50:AA52*0.01)-1</f>
        <v>-1.4861840500000056E-2</v>
      </c>
      <c r="AC52" s="1" t="s">
        <v>30</v>
      </c>
      <c r="AD52" s="1">
        <v>631.76</v>
      </c>
      <c r="AE52" s="1">
        <v>944.44</v>
      </c>
      <c r="AF52" s="1">
        <v>2269.152</v>
      </c>
      <c r="AG52" s="1">
        <v>524.125</v>
      </c>
      <c r="AH52">
        <v>1366.95</v>
      </c>
      <c r="AI52" s="1" t="s">
        <v>30</v>
      </c>
      <c r="AJ52" s="1">
        <v>2.4700000000000002</v>
      </c>
      <c r="AK52" s="1"/>
      <c r="AL52" s="1" t="s">
        <v>30</v>
      </c>
      <c r="AM52" s="1">
        <v>2.2000000000000002</v>
      </c>
      <c r="AN52" s="1" t="s">
        <v>121</v>
      </c>
      <c r="AP52" s="1" t="s">
        <v>30</v>
      </c>
      <c r="AQ52">
        <v>400.11500000000001</v>
      </c>
      <c r="AR52" s="1" t="s">
        <v>30</v>
      </c>
      <c r="AS52" s="1">
        <v>169.833</v>
      </c>
    </row>
    <row r="53" spans="1:45" x14ac:dyDescent="0.25">
      <c r="A53" s="3">
        <v>34880</v>
      </c>
      <c r="B53" s="1" t="s">
        <v>31</v>
      </c>
      <c r="C53" s="5">
        <v>2.2200000000000002</v>
      </c>
      <c r="D53" s="5">
        <v>4.1100000000000003</v>
      </c>
      <c r="E53" s="5">
        <f t="shared" si="12"/>
        <v>1.7195544513567129</v>
      </c>
      <c r="F53" s="5">
        <f t="shared" si="14"/>
        <v>4.3372968958520755</v>
      </c>
      <c r="G53" s="5">
        <f t="shared" si="20"/>
        <v>5.61659441200002</v>
      </c>
      <c r="H53" s="5">
        <f t="shared" si="15"/>
        <v>9.5463467139420111</v>
      </c>
      <c r="I53" s="5">
        <f t="shared" si="16"/>
        <v>9.3752911778408166</v>
      </c>
      <c r="J53" s="5">
        <f t="shared" si="17"/>
        <v>0.80545507749150147</v>
      </c>
      <c r="K53" s="5">
        <f t="shared" si="18"/>
        <v>10.370236107798704</v>
      </c>
      <c r="L53" s="5">
        <f t="shared" si="13"/>
        <v>1.5035677242792644</v>
      </c>
      <c r="M53" s="5">
        <f t="shared" si="26"/>
        <v>4.4722403520713874</v>
      </c>
      <c r="N53" s="5">
        <f t="shared" si="27"/>
        <v>4.9796489617233748</v>
      </c>
      <c r="O53" s="5">
        <f t="shared" si="28"/>
        <v>5.3884766776519388</v>
      </c>
      <c r="P53" s="5">
        <f t="shared" si="29"/>
        <v>-0.50740860965198742</v>
      </c>
      <c r="Q53" s="3">
        <f t="shared" si="21"/>
        <v>34880</v>
      </c>
      <c r="R53" s="5">
        <f t="shared" si="22"/>
        <v>2.1490986692548169</v>
      </c>
      <c r="S53" s="5">
        <f t="shared" si="23"/>
        <v>2.1763785871377475</v>
      </c>
      <c r="T53" s="5">
        <f t="shared" si="24"/>
        <v>2.0362072441790464</v>
      </c>
      <c r="U53" s="5"/>
      <c r="V53" s="5">
        <f t="shared" si="25"/>
        <v>4.9647333528827655</v>
      </c>
      <c r="W53" s="5">
        <f t="shared" si="19"/>
        <v>8.5301443182420389</v>
      </c>
      <c r="X53" s="3">
        <v>32993</v>
      </c>
      <c r="Y53" s="1">
        <v>-0.17</v>
      </c>
      <c r="Z53" s="1">
        <f t="array" ref="Z53">FVSCHEDULE(1,Y51:Y53*0.01)-1</f>
        <v>3.3516775240001184E-3</v>
      </c>
      <c r="AA53" s="14">
        <v>4.17</v>
      </c>
      <c r="AB53" s="1">
        <f t="array" ref="AB53">FVSCHEDULE(1,AA51:AA53*0.01)-1</f>
        <v>4.3541204749999896E-2</v>
      </c>
      <c r="AC53" s="1" t="s">
        <v>31</v>
      </c>
      <c r="AD53" s="1">
        <v>692.07</v>
      </c>
      <c r="AE53" s="1">
        <v>1032.9839999999999</v>
      </c>
      <c r="AF53" s="1">
        <v>2287.4290000000001</v>
      </c>
      <c r="AG53" s="1">
        <v>578.47799999999995</v>
      </c>
      <c r="AH53">
        <v>1497.43</v>
      </c>
      <c r="AI53" s="1" t="s">
        <v>31</v>
      </c>
      <c r="AJ53" s="1">
        <v>2.31</v>
      </c>
      <c r="AK53" s="1"/>
      <c r="AL53" s="1" t="s">
        <v>31</v>
      </c>
      <c r="AM53" s="1">
        <v>2.2999999999999998</v>
      </c>
      <c r="AN53" s="1" t="s">
        <v>121</v>
      </c>
      <c r="AP53" s="1" t="s">
        <v>31</v>
      </c>
      <c r="AQ53">
        <v>406.13099999999997</v>
      </c>
      <c r="AR53" s="1" t="s">
        <v>31</v>
      </c>
      <c r="AS53" s="1">
        <v>184.32</v>
      </c>
    </row>
    <row r="54" spans="1:45" x14ac:dyDescent="0.25">
      <c r="A54" s="3">
        <v>34972</v>
      </c>
      <c r="B54" s="1" t="s">
        <v>32</v>
      </c>
      <c r="C54" s="5">
        <v>2.12</v>
      </c>
      <c r="D54" s="5">
        <v>4.33</v>
      </c>
      <c r="E54" s="5">
        <f t="shared" si="12"/>
        <v>1.7355781740696345</v>
      </c>
      <c r="F54" s="5">
        <f t="shared" si="14"/>
        <v>4.5572968958520743</v>
      </c>
      <c r="G54" s="5">
        <f t="shared" si="20"/>
        <v>2.870033999999988</v>
      </c>
      <c r="H54" s="5">
        <f t="shared" si="15"/>
        <v>7.9471729738321173</v>
      </c>
      <c r="I54" s="5">
        <f t="shared" si="16"/>
        <v>9.8757579981877832</v>
      </c>
      <c r="J54" s="5">
        <f t="shared" si="17"/>
        <v>4.2485253094194375</v>
      </c>
      <c r="K54" s="5">
        <f t="shared" si="18"/>
        <v>-0.63753504886961965</v>
      </c>
      <c r="L54" s="5">
        <f t="shared" si="13"/>
        <v>1.4236785667678831</v>
      </c>
      <c r="M54" s="5">
        <f t="shared" si="26"/>
        <v>4.0638743136399462</v>
      </c>
      <c r="N54" s="5">
        <f t="shared" si="27"/>
        <v>4.6977060334231213</v>
      </c>
      <c r="O54" s="5">
        <f t="shared" si="28"/>
        <v>4.1681314139719587</v>
      </c>
      <c r="P54" s="5">
        <f t="shared" si="29"/>
        <v>-0.6338317197831751</v>
      </c>
      <c r="Q54" s="3">
        <f t="shared" si="21"/>
        <v>34972</v>
      </c>
      <c r="R54" s="5">
        <f t="shared" si="22"/>
        <v>2.2500570071046164</v>
      </c>
      <c r="S54" s="5">
        <f t="shared" si="23"/>
        <v>2.2670929067151953</v>
      </c>
      <c r="T54" s="5">
        <f t="shared" si="24"/>
        <v>2.1189561473477148</v>
      </c>
      <c r="U54" s="5"/>
      <c r="V54" s="5">
        <f t="shared" si="25"/>
        <v>3.87559866207306</v>
      </c>
      <c r="W54" s="5">
        <f t="shared" si="19"/>
        <v>1.5744357638888928</v>
      </c>
      <c r="X54" s="3">
        <v>33024</v>
      </c>
      <c r="Y54" s="1">
        <v>1.93</v>
      </c>
      <c r="Z54" s="1">
        <f t="array" ref="Z54">FVSCHEDULE(1,Y52:Y54*0.01)-1</f>
        <v>4.4227450378000022E-2</v>
      </c>
      <c r="AA54" s="14">
        <v>2.19</v>
      </c>
      <c r="AB54" s="1">
        <f t="array" ref="AB54">FVSCHEDULE(1,AA52:AA54*0.01)-1</f>
        <v>7.781964537500019E-2</v>
      </c>
      <c r="AC54" s="1" t="s">
        <v>32</v>
      </c>
      <c r="AD54" s="1">
        <v>747.07</v>
      </c>
      <c r="AE54" s="1">
        <v>1134.999</v>
      </c>
      <c r="AF54" s="1">
        <v>2384.6109999999999</v>
      </c>
      <c r="AG54" s="1">
        <v>574.79</v>
      </c>
      <c r="AH54">
        <v>1616.44</v>
      </c>
      <c r="AI54" s="1" t="s">
        <v>32</v>
      </c>
      <c r="AJ54" s="1">
        <v>2.1800000000000002</v>
      </c>
      <c r="AK54" s="1"/>
      <c r="AL54" s="1" t="s">
        <v>32</v>
      </c>
      <c r="AM54" s="1">
        <v>2.2000000000000002</v>
      </c>
      <c r="AN54" s="1">
        <v>2.1269999999999998</v>
      </c>
      <c r="AP54" s="1" t="s">
        <v>32</v>
      </c>
      <c r="AQ54">
        <v>411.91300000000001</v>
      </c>
      <c r="AR54" s="1" t="s">
        <v>32</v>
      </c>
      <c r="AS54" s="1">
        <v>187.22200000000001</v>
      </c>
    </row>
    <row r="55" spans="1:45" x14ac:dyDescent="0.25">
      <c r="A55" s="3">
        <v>35064</v>
      </c>
      <c r="B55" s="1" t="s">
        <v>33</v>
      </c>
      <c r="C55" s="5">
        <v>0.26</v>
      </c>
      <c r="D55" s="5">
        <v>10.220000000000001</v>
      </c>
      <c r="E55" s="5">
        <f t="shared" si="12"/>
        <v>-4.1470821136681755</v>
      </c>
      <c r="F55" s="5">
        <f t="shared" si="14"/>
        <v>13.831175984403258</v>
      </c>
      <c r="G55" s="5">
        <f t="shared" si="20"/>
        <v>2.8843847167999925</v>
      </c>
      <c r="H55" s="5">
        <f t="shared" si="15"/>
        <v>6.0195162434577565</v>
      </c>
      <c r="I55" s="5">
        <f t="shared" si="16"/>
        <v>2.1676671080767429</v>
      </c>
      <c r="J55" s="5">
        <f t="shared" si="17"/>
        <v>4.1288495272394643</v>
      </c>
      <c r="K55" s="5">
        <f t="shared" si="18"/>
        <v>-1.3537117903930085</v>
      </c>
      <c r="L55" s="5">
        <f t="shared" si="13"/>
        <v>1.4733693765430989</v>
      </c>
      <c r="M55" s="5">
        <f t="shared" si="26"/>
        <v>4.4581453052074416</v>
      </c>
      <c r="N55" s="5">
        <f t="shared" si="27"/>
        <v>5.8262681697334902</v>
      </c>
      <c r="O55" s="5">
        <f t="shared" si="28"/>
        <v>3.9571777382960653</v>
      </c>
      <c r="P55" s="5">
        <f t="shared" si="29"/>
        <v>-1.3681228645260486</v>
      </c>
      <c r="Q55" s="3">
        <f t="shared" si="21"/>
        <v>35064</v>
      </c>
      <c r="R55" s="5">
        <f t="shared" si="22"/>
        <v>2.3811513623104106</v>
      </c>
      <c r="S55" s="5">
        <f t="shared" si="23"/>
        <v>2.3568058025262184</v>
      </c>
      <c r="T55" s="5">
        <f t="shared" si="24"/>
        <v>2.2134222913501014</v>
      </c>
      <c r="U55" s="5"/>
      <c r="V55" s="5">
        <f t="shared" si="25"/>
        <v>2.4879706140169464</v>
      </c>
      <c r="W55" s="5">
        <f t="shared" si="19"/>
        <v>5.6371580263003374</v>
      </c>
      <c r="X55" s="3">
        <v>33053</v>
      </c>
      <c r="Y55" s="1">
        <v>2.42</v>
      </c>
      <c r="Z55" s="1">
        <f t="array" ref="Z55">FVSCHEDULE(1,Y53:Y55*0.01)-1</f>
        <v>4.2192315997999996E-2</v>
      </c>
      <c r="AA55" s="14">
        <v>2.1</v>
      </c>
      <c r="AB55" s="1">
        <f t="array" ref="AB55">FVSCHEDULE(1,AA53:AA55*0.01)-1</f>
        <v>8.6868007830000149E-2</v>
      </c>
      <c r="AC55" s="1" t="s">
        <v>33</v>
      </c>
      <c r="AD55" s="1">
        <v>792.04</v>
      </c>
      <c r="AE55" s="1">
        <v>1159.6020000000001</v>
      </c>
      <c r="AF55" s="1">
        <v>2483.0680000000002</v>
      </c>
      <c r="AG55" s="1">
        <v>567.00900000000001</v>
      </c>
      <c r="AH55">
        <v>1713.75</v>
      </c>
      <c r="AI55" s="1" t="s">
        <v>33</v>
      </c>
      <c r="AJ55" s="1">
        <v>2.1</v>
      </c>
      <c r="AK55" s="1"/>
      <c r="AL55" s="1" t="s">
        <v>33</v>
      </c>
      <c r="AM55" s="1">
        <v>2.1</v>
      </c>
      <c r="AN55" s="1">
        <v>2.11</v>
      </c>
      <c r="AP55" s="1" t="s">
        <v>33</v>
      </c>
      <c r="AQ55">
        <v>417.98200000000003</v>
      </c>
      <c r="AR55" s="1" t="s">
        <v>33</v>
      </c>
      <c r="AS55" s="1">
        <v>197.77600000000001</v>
      </c>
    </row>
    <row r="56" spans="1:45" x14ac:dyDescent="0.25">
      <c r="A56" s="3">
        <v>35155</v>
      </c>
      <c r="B56" s="1" t="s">
        <v>34</v>
      </c>
      <c r="C56" s="5">
        <v>2.4</v>
      </c>
      <c r="D56" s="5">
        <v>5.95</v>
      </c>
      <c r="E56" s="5">
        <f t="shared" ref="E56:E87" si="30">(C56-C55*$C$5)/((2*$E$8)/(1.25*$H$2*100))+$E$9</f>
        <v>8.346851859917626</v>
      </c>
      <c r="F56" s="5">
        <f t="shared" si="14"/>
        <v>3.4976466123256538</v>
      </c>
      <c r="G56" s="5">
        <f t="shared" si="20"/>
        <v>1.8890320174999919</v>
      </c>
      <c r="H56" s="5">
        <f t="shared" si="15"/>
        <v>5.3671531740821177</v>
      </c>
      <c r="I56" s="5">
        <f t="shared" si="16"/>
        <v>5.1027852659791817</v>
      </c>
      <c r="J56" s="5">
        <f t="shared" si="17"/>
        <v>2.9650013612192438</v>
      </c>
      <c r="K56" s="5">
        <f t="shared" si="18"/>
        <v>6.226179831360712</v>
      </c>
      <c r="L56" s="5">
        <f t="shared" ref="L56:L87" si="31">100*(AQ56/AQ55-1)</f>
        <v>1.2299572708872608</v>
      </c>
      <c r="M56" s="5">
        <f t="shared" si="26"/>
        <v>5.347861333538054</v>
      </c>
      <c r="N56" s="5">
        <f t="shared" si="27"/>
        <v>4.6114074112999779</v>
      </c>
      <c r="O56" s="5">
        <f t="shared" si="28"/>
        <v>5.6798550800722865</v>
      </c>
      <c r="P56" s="5">
        <f t="shared" si="29"/>
        <v>0.73645392223807615</v>
      </c>
      <c r="Q56" s="3">
        <f t="shared" si="21"/>
        <v>35155</v>
      </c>
      <c r="R56" s="5">
        <f t="shared" si="22"/>
        <v>2.4909559527062632</v>
      </c>
      <c r="S56" s="5">
        <f t="shared" si="23"/>
        <v>2.4906689566284426</v>
      </c>
      <c r="T56" s="5">
        <f t="shared" si="24"/>
        <v>2.3317930462171255</v>
      </c>
      <c r="U56" s="5"/>
      <c r="V56" s="5">
        <f t="shared" si="25"/>
        <v>5.1482072212780601</v>
      </c>
      <c r="W56" s="5">
        <f t="shared" si="19"/>
        <v>-4.2088018768708046</v>
      </c>
      <c r="X56" s="3">
        <v>33085</v>
      </c>
      <c r="Y56" s="1">
        <v>2.69</v>
      </c>
      <c r="Z56" s="1">
        <f t="array" ref="Z56">FVSCHEDULE(1,Y54:Y56*0.01)-1</f>
        <v>7.2049773914000026E-2</v>
      </c>
      <c r="AA56" s="14">
        <v>1.38</v>
      </c>
      <c r="AB56" s="1">
        <f t="array" ref="AB56">FVSCHEDULE(1,AA54:AA56*0.01)-1</f>
        <v>5.7758266620000054E-2</v>
      </c>
      <c r="AC56" s="1" t="s">
        <v>34</v>
      </c>
      <c r="AD56" s="1">
        <v>834.55</v>
      </c>
      <c r="AE56" s="1">
        <v>1218.7739999999999</v>
      </c>
      <c r="AF56" s="1">
        <v>2556.6909999999998</v>
      </c>
      <c r="AG56" s="1">
        <v>602.31200000000001</v>
      </c>
      <c r="AH56">
        <v>1805.72</v>
      </c>
      <c r="AI56" s="1" t="s">
        <v>34</v>
      </c>
      <c r="AJ56" s="1">
        <v>2.0499999999999998</v>
      </c>
      <c r="AK56" s="1"/>
      <c r="AL56" s="1" t="s">
        <v>34</v>
      </c>
      <c r="AM56" s="1">
        <v>2.1</v>
      </c>
      <c r="AN56" s="1">
        <v>2.0449999999999999</v>
      </c>
      <c r="AP56" s="1" t="s">
        <v>34</v>
      </c>
      <c r="AQ56">
        <v>423.12299999999999</v>
      </c>
      <c r="AR56" s="1" t="s">
        <v>34</v>
      </c>
      <c r="AS56" s="1">
        <v>189.452</v>
      </c>
    </row>
    <row r="57" spans="1:45" x14ac:dyDescent="0.25">
      <c r="A57" s="3">
        <v>35246</v>
      </c>
      <c r="B57" s="1" t="s">
        <v>35</v>
      </c>
      <c r="C57" s="5">
        <v>3.24</v>
      </c>
      <c r="D57" s="5">
        <v>6.45</v>
      </c>
      <c r="E57" s="5">
        <f t="shared" si="30"/>
        <v>4.9305667860407523</v>
      </c>
      <c r="F57" s="5">
        <f t="shared" si="14"/>
        <v>6.844402036027442</v>
      </c>
      <c r="G57" s="5">
        <f t="shared" si="20"/>
        <v>1.8913212800000023</v>
      </c>
      <c r="H57" s="5">
        <f t="shared" si="15"/>
        <v>4.4886465759990557</v>
      </c>
      <c r="I57" s="5">
        <f t="shared" si="16"/>
        <v>5.0021579062238031</v>
      </c>
      <c r="J57" s="5">
        <f t="shared" si="17"/>
        <v>1.6559294807233282</v>
      </c>
      <c r="K57" s="5">
        <f t="shared" si="18"/>
        <v>4.1803915578636941</v>
      </c>
      <c r="L57" s="5">
        <f t="shared" si="31"/>
        <v>1.2880415387487743</v>
      </c>
      <c r="M57" s="5">
        <f t="shared" si="26"/>
        <v>4.905283186159819</v>
      </c>
      <c r="N57" s="5">
        <f t="shared" si="27"/>
        <v>4.5052987169212937</v>
      </c>
      <c r="O57" s="5">
        <f t="shared" si="28"/>
        <v>5.2471824034543939</v>
      </c>
      <c r="P57" s="5">
        <f t="shared" si="29"/>
        <v>0.39998446923852526</v>
      </c>
      <c r="Q57" s="3">
        <f t="shared" si="21"/>
        <v>35246</v>
      </c>
      <c r="R57" s="5">
        <f t="shared" si="22"/>
        <v>2.6031809592826129</v>
      </c>
      <c r="S57" s="5">
        <f t="shared" si="23"/>
        <v>2.6213588998489512</v>
      </c>
      <c r="T57" s="5">
        <f t="shared" si="24"/>
        <v>2.4461740984492577</v>
      </c>
      <c r="U57" s="5"/>
      <c r="V57" s="5">
        <f t="shared" si="25"/>
        <v>4.2201931003654005</v>
      </c>
      <c r="W57" s="5">
        <f t="shared" si="19"/>
        <v>-0.86512678673226207</v>
      </c>
      <c r="X57" s="3">
        <v>33116</v>
      </c>
      <c r="Y57" s="1">
        <v>-5.69</v>
      </c>
      <c r="Z57" s="1">
        <f t="array" ref="Z57">FVSCHEDULE(1,Y55:Y57*0.01)-1</f>
        <v>-8.0936507619999709E-3</v>
      </c>
      <c r="AA57" s="14">
        <v>-4.37</v>
      </c>
      <c r="AB57" s="1">
        <f t="array" ref="AB57">FVSCHEDULE(1,AA55:AA57*0.01)-1</f>
        <v>-1.0143624260000039E-2</v>
      </c>
      <c r="AC57" s="1" t="s">
        <v>35</v>
      </c>
      <c r="AD57" s="1">
        <v>872.01</v>
      </c>
      <c r="AE57" s="1">
        <v>1279.739</v>
      </c>
      <c r="AF57" s="1">
        <v>2599.0279999999998</v>
      </c>
      <c r="AG57" s="1">
        <v>627.49099999999999</v>
      </c>
      <c r="AH57">
        <v>1886.77</v>
      </c>
      <c r="AI57" s="1" t="s">
        <v>35</v>
      </c>
      <c r="AJ57" s="1">
        <v>2</v>
      </c>
      <c r="AK57" s="1"/>
      <c r="AL57" s="1" t="s">
        <v>35</v>
      </c>
      <c r="AM57" s="1">
        <v>2.0830000000000002</v>
      </c>
      <c r="AN57" s="1">
        <v>1.9990000000000001</v>
      </c>
      <c r="AP57" s="1" t="s">
        <v>35</v>
      </c>
      <c r="AQ57">
        <v>428.57299999999998</v>
      </c>
      <c r="AR57" s="1" t="s">
        <v>35</v>
      </c>
      <c r="AS57" s="1">
        <v>187.81299999999999</v>
      </c>
    </row>
    <row r="58" spans="1:45" x14ac:dyDescent="0.25">
      <c r="A58" s="3">
        <v>35338</v>
      </c>
      <c r="B58" s="1" t="s">
        <v>36</v>
      </c>
      <c r="C58" s="5">
        <v>2.72</v>
      </c>
      <c r="D58" s="5">
        <v>6.33</v>
      </c>
      <c r="E58" s="5">
        <f t="shared" si="30"/>
        <v>0.7697311196591512</v>
      </c>
      <c r="F58" s="5">
        <f t="shared" si="14"/>
        <v>6.3543835113534142</v>
      </c>
      <c r="G58" s="5">
        <f t="shared" si="20"/>
        <v>4.4720991488000017</v>
      </c>
      <c r="H58" s="5">
        <f t="shared" si="15"/>
        <v>3.0917076639029428</v>
      </c>
      <c r="I58" s="5">
        <f t="shared" si="16"/>
        <v>0.33827210079555581</v>
      </c>
      <c r="J58" s="5">
        <f t="shared" si="17"/>
        <v>-4.9403084537746889E-2</v>
      </c>
      <c r="K58" s="5">
        <f t="shared" si="18"/>
        <v>-3.6218846166717888</v>
      </c>
      <c r="L58" s="5">
        <f t="shared" si="31"/>
        <v>1.3817949334185897</v>
      </c>
      <c r="M58" s="5">
        <f t="shared" si="26"/>
        <v>2.5479557290186836</v>
      </c>
      <c r="N58" s="5">
        <f t="shared" si="27"/>
        <v>2.6803614516940355</v>
      </c>
      <c r="O58" s="5">
        <f t="shared" si="28"/>
        <v>2.1734926309963649</v>
      </c>
      <c r="P58" s="5">
        <f t="shared" si="29"/>
        <v>-0.13240572267535189</v>
      </c>
      <c r="Q58" s="3">
        <f t="shared" si="21"/>
        <v>35338</v>
      </c>
      <c r="R58" s="5">
        <f t="shared" si="22"/>
        <v>2.6729556182330629</v>
      </c>
      <c r="S58" s="5">
        <f t="shared" si="23"/>
        <v>2.6783339423691355</v>
      </c>
      <c r="T58" s="5">
        <f t="shared" si="24"/>
        <v>2.5085015315324668</v>
      </c>
      <c r="U58" s="5"/>
      <c r="V58" s="5">
        <f t="shared" si="25"/>
        <v>2.0309668548416826</v>
      </c>
      <c r="W58" s="5">
        <f t="shared" si="19"/>
        <v>1.7687806488368762</v>
      </c>
      <c r="X58" s="3">
        <v>33144</v>
      </c>
      <c r="Y58" s="1">
        <v>-7.3</v>
      </c>
      <c r="Z58" s="1">
        <f t="array" ref="Z58">FVSCHEDULE(1,Y56:Y58*0.01)-1</f>
        <v>-0.10222887546999992</v>
      </c>
      <c r="AA58" s="14">
        <v>-5.26</v>
      </c>
      <c r="AB58" s="1">
        <f t="array" ref="AB58">FVSCHEDULE(1,AA56:AA58*0.01)-1</f>
        <v>-8.149859904399992E-2</v>
      </c>
      <c r="AC58" s="1" t="s">
        <v>36</v>
      </c>
      <c r="AD58" s="1">
        <v>898.97</v>
      </c>
      <c r="AE58" s="1">
        <v>1284.068</v>
      </c>
      <c r="AF58" s="1">
        <v>2597.7440000000001</v>
      </c>
      <c r="AG58" s="1">
        <v>604.76400000000001</v>
      </c>
      <c r="AH58">
        <v>1945.1</v>
      </c>
      <c r="AI58" s="1" t="s">
        <v>36</v>
      </c>
      <c r="AJ58" s="1">
        <v>1.96</v>
      </c>
      <c r="AK58" s="1"/>
      <c r="AL58" s="1" t="s">
        <v>36</v>
      </c>
      <c r="AM58" s="1">
        <v>2.1219999999999999</v>
      </c>
      <c r="AN58" s="1">
        <v>1.998</v>
      </c>
      <c r="AP58" s="1" t="s">
        <v>36</v>
      </c>
      <c r="AQ58">
        <v>434.495</v>
      </c>
      <c r="AR58" s="1" t="s">
        <v>36</v>
      </c>
      <c r="AS58" s="1">
        <v>191.13499999999999</v>
      </c>
    </row>
    <row r="59" spans="1:45" x14ac:dyDescent="0.25">
      <c r="A59" s="3">
        <v>35430</v>
      </c>
      <c r="B59" s="1" t="s">
        <v>37</v>
      </c>
      <c r="C59" s="5">
        <v>2.86</v>
      </c>
      <c r="D59" s="5">
        <v>7.08</v>
      </c>
      <c r="E59" s="5">
        <f t="shared" si="30"/>
        <v>2.7418207281126241</v>
      </c>
      <c r="F59" s="5">
        <f t="shared" si="14"/>
        <v>7.6236030540411619</v>
      </c>
      <c r="G59" s="5">
        <f t="shared" ref="G59:G90" si="32">VLOOKUP(A59,$X$25:$AB$381,5,TRUE)*100</f>
        <v>3.8022503839999944</v>
      </c>
      <c r="H59" s="5">
        <f t="shared" si="15"/>
        <v>8.3350946082739075</v>
      </c>
      <c r="I59" s="5">
        <f t="shared" si="16"/>
        <v>5.2023724600254839</v>
      </c>
      <c r="J59" s="5">
        <f t="shared" si="17"/>
        <v>1.6655605787175176</v>
      </c>
      <c r="K59" s="5">
        <f t="shared" si="18"/>
        <v>-0.58849402411518259</v>
      </c>
      <c r="L59" s="5">
        <f t="shared" si="31"/>
        <v>1.302891862967348</v>
      </c>
      <c r="M59" s="5">
        <f t="shared" si="26"/>
        <v>4.8887636969249337</v>
      </c>
      <c r="N59" s="5">
        <f t="shared" si="27"/>
        <v>5.1855411932319697</v>
      </c>
      <c r="O59" s="5">
        <f t="shared" si="28"/>
        <v>4.8166438776891844</v>
      </c>
      <c r="P59" s="5">
        <f t="shared" si="29"/>
        <v>-0.29677749630703598</v>
      </c>
      <c r="Q59" s="3">
        <f t="shared" si="21"/>
        <v>35430</v>
      </c>
      <c r="R59" s="5">
        <f t="shared" ref="R59:R90" si="33">R58*(1+N59*0.01)</f>
        <v>2.8115628328933471</v>
      </c>
      <c r="S59" s="5">
        <f t="shared" ref="S59:S90" si="34">S58*(1+O59*0.01)</f>
        <v>2.8073397502283299</v>
      </c>
      <c r="T59" s="5">
        <f t="shared" ref="T59:T90" si="35">T58*(1+M59*0.01)</f>
        <v>2.6311362437428318</v>
      </c>
      <c r="U59" s="5"/>
      <c r="V59" s="5">
        <f t="shared" ref="V59:V90" si="36">SUMPRODUCT($E$18:$K$18,E59:K59)</f>
        <v>4.1324175538739736</v>
      </c>
      <c r="W59" s="5">
        <f t="shared" si="19"/>
        <v>3.552986109294487</v>
      </c>
      <c r="X59" s="3">
        <v>33177</v>
      </c>
      <c r="Y59" s="1">
        <v>-5.25</v>
      </c>
      <c r="Z59" s="1">
        <f t="array" ref="Z59">FVSCHEDULE(1,Y57:Y59*0.01)-1</f>
        <v>-0.17164461924999985</v>
      </c>
      <c r="AA59" s="14">
        <v>-3.59</v>
      </c>
      <c r="AB59" s="1">
        <f t="array" ref="AB59">FVSCHEDULE(1,AA57:AA59*0.01)-1</f>
        <v>-0.126526730458</v>
      </c>
      <c r="AC59" s="1" t="s">
        <v>37</v>
      </c>
      <c r="AD59" s="1">
        <v>973.9</v>
      </c>
      <c r="AE59" s="1">
        <v>1350.87</v>
      </c>
      <c r="AF59" s="1">
        <v>2641.011</v>
      </c>
      <c r="AG59" s="1">
        <v>601.20500000000004</v>
      </c>
      <c r="AH59">
        <v>2107.23</v>
      </c>
      <c r="AI59" s="1" t="s">
        <v>37</v>
      </c>
      <c r="AJ59" s="1">
        <v>1.85</v>
      </c>
      <c r="AK59" s="1"/>
      <c r="AL59" s="1" t="s">
        <v>37</v>
      </c>
      <c r="AM59" s="1">
        <v>2.15</v>
      </c>
      <c r="AN59" s="1">
        <v>1.986</v>
      </c>
      <c r="AP59" s="1" t="s">
        <v>37</v>
      </c>
      <c r="AQ59">
        <v>440.15600000000001</v>
      </c>
      <c r="AR59" s="1" t="s">
        <v>37</v>
      </c>
      <c r="AS59" s="1">
        <v>197.92599999999999</v>
      </c>
    </row>
    <row r="60" spans="1:45" x14ac:dyDescent="0.25">
      <c r="A60" s="3">
        <v>35520</v>
      </c>
      <c r="B60" s="1" t="s">
        <v>38</v>
      </c>
      <c r="C60" s="5">
        <v>2.85</v>
      </c>
      <c r="D60" s="5">
        <v>0.95</v>
      </c>
      <c r="E60" s="5">
        <f t="shared" si="30"/>
        <v>2.3027727098632238</v>
      </c>
      <c r="F60" s="5">
        <f t="shared" si="14"/>
        <v>-2.6124089616964272</v>
      </c>
      <c r="G60" s="5">
        <f t="shared" si="32"/>
        <v>1.0660887680000064</v>
      </c>
      <c r="H60" s="5">
        <f t="shared" si="15"/>
        <v>2.6799466064277633</v>
      </c>
      <c r="I60" s="5">
        <f t="shared" si="16"/>
        <v>-5.1708158446038377</v>
      </c>
      <c r="J60" s="5">
        <f t="shared" si="17"/>
        <v>-1.4950713950074523</v>
      </c>
      <c r="K60" s="5">
        <f t="shared" si="18"/>
        <v>8.4694904400329349</v>
      </c>
      <c r="L60" s="5">
        <f t="shared" si="31"/>
        <v>1.2752296912912797</v>
      </c>
      <c r="M60" s="5">
        <f t="shared" si="26"/>
        <v>0.46422717810555869</v>
      </c>
      <c r="N60" s="5">
        <f t="shared" si="27"/>
        <v>0.24850303694745146</v>
      </c>
      <c r="O60" s="5">
        <f t="shared" si="28"/>
        <v>0.58863948740170302</v>
      </c>
      <c r="P60" s="5">
        <f t="shared" si="29"/>
        <v>0.21572414115810723</v>
      </c>
      <c r="Q60" s="3">
        <f t="shared" si="21"/>
        <v>35520</v>
      </c>
      <c r="R60" s="5">
        <f t="shared" si="33"/>
        <v>2.8185496519187732</v>
      </c>
      <c r="S60" s="5">
        <f t="shared" si="34"/>
        <v>2.8238648605436985</v>
      </c>
      <c r="T60" s="5">
        <f t="shared" si="35"/>
        <v>2.6433506932792721</v>
      </c>
      <c r="U60" s="5"/>
      <c r="V60" s="5">
        <f t="shared" si="36"/>
        <v>0.83930419014307112</v>
      </c>
      <c r="W60" s="5">
        <f t="shared" si="19"/>
        <v>-2.2872184553823116</v>
      </c>
      <c r="X60" s="3">
        <v>33207</v>
      </c>
      <c r="Y60" s="1">
        <v>3.12</v>
      </c>
      <c r="Z60" s="1">
        <f t="array" ref="Z60">FVSCHEDULE(1,Y58:Y60*0.01)-1</f>
        <v>-9.4263525999999986E-2</v>
      </c>
      <c r="AA60" s="14">
        <v>6.49</v>
      </c>
      <c r="AB60" s="1">
        <f t="array" ref="AB60">FVSCHEDULE(1,AA58:AA60*0.01)-1</f>
        <v>-2.7332756734000041E-2</v>
      </c>
      <c r="AC60" s="1" t="s">
        <v>38</v>
      </c>
      <c r="AD60" s="1">
        <v>1000</v>
      </c>
      <c r="AE60" s="1">
        <v>1281.019</v>
      </c>
      <c r="AF60" s="1">
        <v>2601.5259999999998</v>
      </c>
      <c r="AG60" s="1">
        <v>652.12400000000002</v>
      </c>
      <c r="AH60">
        <v>2163.71</v>
      </c>
      <c r="AI60" s="1" t="s">
        <v>38</v>
      </c>
      <c r="AJ60" s="1">
        <v>1.85</v>
      </c>
      <c r="AK60" s="1"/>
      <c r="AL60" s="1" t="s">
        <v>38</v>
      </c>
      <c r="AM60" s="1">
        <v>2.16</v>
      </c>
      <c r="AN60" s="1">
        <v>1.931</v>
      </c>
      <c r="AP60" s="1" t="s">
        <v>38</v>
      </c>
      <c r="AQ60">
        <v>445.76900000000001</v>
      </c>
      <c r="AR60" s="1" t="s">
        <v>38</v>
      </c>
      <c r="AS60" s="1">
        <v>193.399</v>
      </c>
    </row>
    <row r="61" spans="1:45" x14ac:dyDescent="0.25">
      <c r="A61" s="3">
        <v>35611</v>
      </c>
      <c r="B61" s="1" t="s">
        <v>39</v>
      </c>
      <c r="C61" s="5">
        <v>3.61</v>
      </c>
      <c r="D61" s="5">
        <v>10.99</v>
      </c>
      <c r="E61" s="5">
        <f t="shared" si="30"/>
        <v>4.8538849176402792</v>
      </c>
      <c r="F61" s="5">
        <f t="shared" si="14"/>
        <v>17.077912883431019</v>
      </c>
      <c r="G61" s="5">
        <f t="shared" si="32"/>
        <v>4.7065988094000089</v>
      </c>
      <c r="H61" s="5">
        <f t="shared" si="15"/>
        <v>17.459000000000003</v>
      </c>
      <c r="I61" s="5">
        <f t="shared" si="16"/>
        <v>16.210298207911045</v>
      </c>
      <c r="J61" s="5">
        <f t="shared" si="17"/>
        <v>13.055145326243146</v>
      </c>
      <c r="K61" s="5">
        <f t="shared" si="18"/>
        <v>8.5583416650820929</v>
      </c>
      <c r="L61" s="5">
        <f t="shared" si="31"/>
        <v>1.3610188236508058</v>
      </c>
      <c r="M61" s="5">
        <f t="shared" si="26"/>
        <v>12.153448319021832</v>
      </c>
      <c r="N61" s="5">
        <f t="shared" si="27"/>
        <v>13.589527216959839</v>
      </c>
      <c r="O61" s="5">
        <f t="shared" si="28"/>
        <v>12.238155200383016</v>
      </c>
      <c r="P61" s="5">
        <f t="shared" si="29"/>
        <v>-1.4360788979380068</v>
      </c>
      <c r="Q61" s="3">
        <f t="shared" si="21"/>
        <v>35611</v>
      </c>
      <c r="R61" s="5">
        <f t="shared" si="33"/>
        <v>3.2015772239898022</v>
      </c>
      <c r="S61" s="5">
        <f t="shared" si="34"/>
        <v>3.1694538248261153</v>
      </c>
      <c r="T61" s="5">
        <f t="shared" si="35"/>
        <v>2.9646089536774736</v>
      </c>
      <c r="U61" s="5"/>
      <c r="V61" s="5">
        <f t="shared" si="36"/>
        <v>10.197141221054116</v>
      </c>
      <c r="W61" s="5">
        <f t="shared" si="19"/>
        <v>4.8262917595230492</v>
      </c>
      <c r="X61" s="3">
        <v>33238</v>
      </c>
      <c r="Y61" s="1">
        <v>0.56000000000000005</v>
      </c>
      <c r="Z61" s="1">
        <f t="array" ref="Z61">FVSCHEDULE(1,Y59:Y61*0.01)-1</f>
        <v>-1.7466452800000032E-2</v>
      </c>
      <c r="AA61" s="14">
        <v>1.62</v>
      </c>
      <c r="AB61" s="1">
        <f t="array" ref="AB61">FVSCHEDULE(1,AA59:AA61*0.01)-1</f>
        <v>4.3302145457999819E-2</v>
      </c>
      <c r="AC61" s="1" t="s">
        <v>39</v>
      </c>
      <c r="AD61" s="1">
        <v>1174.5899999999999</v>
      </c>
      <c r="AE61" s="1">
        <v>1488.6759999999999</v>
      </c>
      <c r="AF61" s="1">
        <v>2941.1590000000001</v>
      </c>
      <c r="AG61" s="1">
        <v>707.93499999999995</v>
      </c>
      <c r="AH61">
        <v>2541.46</v>
      </c>
      <c r="AI61" s="1" t="s">
        <v>39</v>
      </c>
      <c r="AJ61" s="1">
        <v>1.6</v>
      </c>
      <c r="AK61" s="1"/>
      <c r="AL61" s="1" t="s">
        <v>39</v>
      </c>
      <c r="AM61" s="1">
        <v>1.921</v>
      </c>
      <c r="AN61" s="1">
        <v>1.877</v>
      </c>
      <c r="AP61" s="1" t="s">
        <v>39</v>
      </c>
      <c r="AQ61">
        <v>451.83600000000001</v>
      </c>
      <c r="AR61" s="1" t="s">
        <v>39</v>
      </c>
      <c r="AS61" s="1">
        <v>202.733</v>
      </c>
    </row>
    <row r="62" spans="1:45" x14ac:dyDescent="0.25">
      <c r="A62" s="3">
        <v>35703</v>
      </c>
      <c r="B62" s="1" t="s">
        <v>40</v>
      </c>
      <c r="C62" s="5">
        <v>3.62</v>
      </c>
      <c r="D62" s="5">
        <v>7.84</v>
      </c>
      <c r="E62" s="5">
        <f t="shared" si="30"/>
        <v>2.683818781490833</v>
      </c>
      <c r="F62" s="5">
        <f t="shared" si="14"/>
        <v>6.0560671730271212</v>
      </c>
      <c r="G62" s="5">
        <f t="shared" si="32"/>
        <v>5.4187236368000047</v>
      </c>
      <c r="H62" s="5">
        <f t="shared" si="15"/>
        <v>7.4894218408125379</v>
      </c>
      <c r="I62" s="5">
        <f t="shared" si="16"/>
        <v>14.883090746408234</v>
      </c>
      <c r="J62" s="5">
        <f t="shared" si="17"/>
        <v>-0.64073380595881524</v>
      </c>
      <c r="K62" s="5">
        <f t="shared" si="18"/>
        <v>-8.9677724649861901</v>
      </c>
      <c r="L62" s="5">
        <f t="shared" si="31"/>
        <v>1.3418585504475056</v>
      </c>
      <c r="M62" s="5">
        <f t="shared" si="26"/>
        <v>3.881438176935454</v>
      </c>
      <c r="N62" s="5">
        <f t="shared" si="27"/>
        <v>3.9253251115373309</v>
      </c>
      <c r="O62" s="5">
        <f t="shared" si="28"/>
        <v>4.280533639293882</v>
      </c>
      <c r="P62" s="5">
        <f t="shared" si="29"/>
        <v>-4.388693460187687E-2</v>
      </c>
      <c r="Q62" s="3">
        <f t="shared" si="21"/>
        <v>35703</v>
      </c>
      <c r="R62" s="5">
        <f t="shared" si="33"/>
        <v>3.3272495387283336</v>
      </c>
      <c r="S62" s="5">
        <f t="shared" si="34"/>
        <v>3.3051233619796836</v>
      </c>
      <c r="T62" s="5">
        <f t="shared" si="35"/>
        <v>3.0796784174023575</v>
      </c>
      <c r="U62" s="5"/>
      <c r="V62" s="5">
        <f t="shared" si="36"/>
        <v>4.0681292063859713</v>
      </c>
      <c r="W62" s="5">
        <f t="shared" si="19"/>
        <v>4.1808684328648926</v>
      </c>
      <c r="X62" s="3">
        <v>33269</v>
      </c>
      <c r="Y62" s="1">
        <v>2.75</v>
      </c>
      <c r="Z62" s="1">
        <f t="array" ref="Z62">FVSCHEDULE(1,Y60:Y62*0.01)-1</f>
        <v>6.5491524800000089E-2</v>
      </c>
      <c r="AA62" s="14">
        <v>0.75</v>
      </c>
      <c r="AB62" s="1">
        <f t="array" ref="AB62">FVSCHEDULE(1,AA60:AA62*0.01)-1</f>
        <v>9.0267515350000105E-2</v>
      </c>
      <c r="AC62" s="1" t="s">
        <v>40</v>
      </c>
      <c r="AD62" s="1">
        <v>1262.56</v>
      </c>
      <c r="AE62" s="1">
        <v>1710.2370000000001</v>
      </c>
      <c r="AF62" s="1">
        <v>2922.3139999999999</v>
      </c>
      <c r="AG62" s="1">
        <v>644.44899999999996</v>
      </c>
      <c r="AH62">
        <v>2731.82</v>
      </c>
      <c r="AI62" s="1" t="s">
        <v>40</v>
      </c>
      <c r="AJ62" s="1">
        <v>1.51</v>
      </c>
      <c r="AK62" s="1"/>
      <c r="AL62" s="1" t="s">
        <v>40</v>
      </c>
      <c r="AM62" s="1">
        <v>1.7849999999999999</v>
      </c>
      <c r="AN62" s="1">
        <v>1.956</v>
      </c>
      <c r="AP62" s="1" t="s">
        <v>40</v>
      </c>
      <c r="AQ62">
        <v>457.899</v>
      </c>
      <c r="AR62" s="1" t="s">
        <v>40</v>
      </c>
      <c r="AS62" s="1">
        <v>211.209</v>
      </c>
    </row>
    <row r="63" spans="1:45" x14ac:dyDescent="0.25">
      <c r="A63" s="3">
        <v>35795</v>
      </c>
      <c r="B63" s="1" t="s">
        <v>41</v>
      </c>
      <c r="C63" s="5">
        <v>4.24</v>
      </c>
      <c r="D63" s="5">
        <v>8.2200000000000006</v>
      </c>
      <c r="E63" s="5">
        <f t="shared" si="30"/>
        <v>4.7123492443693324</v>
      </c>
      <c r="F63" s="5">
        <f t="shared" si="14"/>
        <v>8.5427855473808574</v>
      </c>
      <c r="G63" s="5">
        <f t="shared" si="32"/>
        <v>1.483899582800019</v>
      </c>
      <c r="H63" s="5">
        <f t="shared" si="15"/>
        <v>2.8719427195539327</v>
      </c>
      <c r="I63" s="5">
        <f t="shared" si="16"/>
        <v>-3.3484832803874598</v>
      </c>
      <c r="J63" s="5">
        <f t="shared" si="17"/>
        <v>-7.7661743399237704</v>
      </c>
      <c r="K63" s="5">
        <f t="shared" si="18"/>
        <v>-17.517910649252311</v>
      </c>
      <c r="L63" s="5">
        <f t="shared" si="31"/>
        <v>1.2507124933664349</v>
      </c>
      <c r="M63" s="5">
        <f t="shared" si="26"/>
        <v>2.4106618611992685</v>
      </c>
      <c r="N63" s="5">
        <f t="shared" si="27"/>
        <v>1.1990934926077097</v>
      </c>
      <c r="O63" s="5">
        <f t="shared" si="28"/>
        <v>1.6846071856239342</v>
      </c>
      <c r="P63" s="5">
        <f t="shared" si="29"/>
        <v>1.2115683685915588</v>
      </c>
      <c r="Q63" s="3">
        <f t="shared" si="21"/>
        <v>35795</v>
      </c>
      <c r="R63" s="5">
        <f t="shared" si="33"/>
        <v>3.3671463714300454</v>
      </c>
      <c r="S63" s="5">
        <f t="shared" si="34"/>
        <v>3.3608017076293288</v>
      </c>
      <c r="T63" s="5">
        <f t="shared" si="35"/>
        <v>3.1539190504582613</v>
      </c>
      <c r="U63" s="5"/>
      <c r="V63" s="5">
        <f t="shared" si="36"/>
        <v>0.7345061352055402</v>
      </c>
      <c r="W63" s="5">
        <f t="shared" si="19"/>
        <v>4.2109947966232575</v>
      </c>
      <c r="X63" s="3">
        <v>33297</v>
      </c>
      <c r="Y63" s="1">
        <v>10.94</v>
      </c>
      <c r="Z63" s="1">
        <f t="array" ref="Z63">FVSCHEDULE(1,Y61:Y63*0.01)-1</f>
        <v>0.14629198760000017</v>
      </c>
      <c r="AA63" s="14">
        <v>8</v>
      </c>
      <c r="AB63" s="1">
        <f t="array" ref="AB63">FVSCHEDULE(1,AA61:AA63*0.01)-1</f>
        <v>0.10572722000000034</v>
      </c>
      <c r="AC63" s="1" t="s">
        <v>41</v>
      </c>
      <c r="AD63" s="1">
        <v>1298.82</v>
      </c>
      <c r="AE63" s="1">
        <v>1652.97</v>
      </c>
      <c r="AF63" s="1">
        <v>2695.3620000000001</v>
      </c>
      <c r="AG63" s="1">
        <v>531.55499999999995</v>
      </c>
      <c r="AH63">
        <v>2810.27</v>
      </c>
      <c r="AI63" s="1" t="s">
        <v>41</v>
      </c>
      <c r="AJ63" s="1">
        <v>1.49</v>
      </c>
      <c r="AK63" s="1"/>
      <c r="AL63" s="1" t="s">
        <v>41</v>
      </c>
      <c r="AM63" s="1">
        <v>1.9259999999999999</v>
      </c>
      <c r="AN63" s="1">
        <v>2.1240000000000001</v>
      </c>
      <c r="AP63" s="1" t="s">
        <v>41</v>
      </c>
      <c r="AQ63">
        <v>463.62599999999998</v>
      </c>
      <c r="AR63" s="1" t="s">
        <v>41</v>
      </c>
      <c r="AS63" s="1">
        <v>220.10300000000001</v>
      </c>
    </row>
    <row r="64" spans="1:45" x14ac:dyDescent="0.25">
      <c r="A64" s="3">
        <v>35885</v>
      </c>
      <c r="B64" s="1" t="s">
        <v>42</v>
      </c>
      <c r="C64" s="5">
        <v>3.81</v>
      </c>
      <c r="D64" s="5">
        <v>9.61</v>
      </c>
      <c r="E64" s="5">
        <f t="shared" si="30"/>
        <v>1.4879693860381269</v>
      </c>
      <c r="F64" s="5">
        <f t="shared" si="14"/>
        <v>10.535557660156286</v>
      </c>
      <c r="G64" s="5">
        <f t="shared" si="32"/>
        <v>3.8109239888000079</v>
      </c>
      <c r="H64" s="5">
        <f t="shared" si="15"/>
        <v>13.949585007930288</v>
      </c>
      <c r="I64" s="5">
        <f t="shared" si="16"/>
        <v>10.0582587705766</v>
      </c>
      <c r="J64" s="5">
        <f t="shared" si="17"/>
        <v>14.78569483431167</v>
      </c>
      <c r="K64" s="5">
        <f t="shared" si="18"/>
        <v>6.192585903622394</v>
      </c>
      <c r="L64" s="5">
        <f t="shared" si="31"/>
        <v>1.3012643812038149</v>
      </c>
      <c r="M64" s="5">
        <f t="shared" si="26"/>
        <v>8.4783177603199498</v>
      </c>
      <c r="N64" s="5">
        <f t="shared" si="27"/>
        <v>10.44737189696604</v>
      </c>
      <c r="O64" s="5">
        <f t="shared" si="28"/>
        <v>7.8829648177565215</v>
      </c>
      <c r="P64" s="5">
        <f t="shared" si="29"/>
        <v>-1.9690541366460899</v>
      </c>
      <c r="Q64" s="3">
        <f t="shared" si="21"/>
        <v>35885</v>
      </c>
      <c r="R64" s="5">
        <f t="shared" si="33"/>
        <v>3.7189246751685392</v>
      </c>
      <c r="S64" s="5">
        <f t="shared" si="34"/>
        <v>3.6257325238363092</v>
      </c>
      <c r="T64" s="5">
        <f t="shared" si="35"/>
        <v>3.4213183294593783</v>
      </c>
      <c r="U64" s="5"/>
      <c r="V64" s="5">
        <f t="shared" si="36"/>
        <v>7.1554413355884128</v>
      </c>
      <c r="W64" s="5">
        <f t="shared" si="19"/>
        <v>1.3725392202741382</v>
      </c>
      <c r="X64" s="3">
        <v>33326</v>
      </c>
      <c r="Y64" s="1">
        <v>5.89</v>
      </c>
      <c r="Z64" s="1">
        <f t="array" ref="Z64">FVSCHEDULE(1,Y62:Y64*0.01)-1</f>
        <v>0.20704911064999987</v>
      </c>
      <c r="AA64" s="14">
        <v>4.7</v>
      </c>
      <c r="AB64" s="1">
        <f t="array" ref="AB64">FVSCHEDULE(1,AA62:AA64*0.01)-1</f>
        <v>0.1392407</v>
      </c>
      <c r="AC64" s="1" t="s">
        <v>42</v>
      </c>
      <c r="AD64" s="1">
        <v>1480</v>
      </c>
      <c r="AE64" s="1">
        <v>1819.23</v>
      </c>
      <c r="AF64" s="1">
        <v>3093.89</v>
      </c>
      <c r="AG64" s="1">
        <v>564.47199999999998</v>
      </c>
      <c r="AH64">
        <v>3202.29</v>
      </c>
      <c r="AI64" s="1" t="s">
        <v>42</v>
      </c>
      <c r="AJ64" s="1">
        <v>1.33</v>
      </c>
      <c r="AK64" s="1"/>
      <c r="AL64" s="1" t="s">
        <v>42</v>
      </c>
      <c r="AM64" s="1">
        <v>1.792</v>
      </c>
      <c r="AN64" s="1">
        <v>2.08</v>
      </c>
      <c r="AP64" s="1" t="s">
        <v>42</v>
      </c>
      <c r="AQ64">
        <v>469.65899999999999</v>
      </c>
      <c r="AR64" s="1" t="s">
        <v>42</v>
      </c>
      <c r="AS64" s="1">
        <v>223.124</v>
      </c>
    </row>
    <row r="65" spans="1:45" x14ac:dyDescent="0.25">
      <c r="A65" s="3">
        <v>35976</v>
      </c>
      <c r="B65" s="1" t="s">
        <v>43</v>
      </c>
      <c r="C65" s="5">
        <v>5.0199999999999996</v>
      </c>
      <c r="D65" s="5">
        <v>5.1100000000000003</v>
      </c>
      <c r="E65" s="5">
        <f t="shared" si="30"/>
        <v>6.7500299396324728</v>
      </c>
      <c r="F65" s="5">
        <f t="shared" si="14"/>
        <v>2.5203816757530317</v>
      </c>
      <c r="G65" s="5">
        <f t="shared" si="32"/>
        <v>0.55090446199999032</v>
      </c>
      <c r="H65" s="5">
        <f t="shared" si="15"/>
        <v>3.3020270270270213</v>
      </c>
      <c r="I65" s="5">
        <f t="shared" si="16"/>
        <v>-4.6618624363054639</v>
      </c>
      <c r="J65" s="5">
        <f t="shared" si="17"/>
        <v>1.1298397809876848</v>
      </c>
      <c r="K65" s="5">
        <f t="shared" si="18"/>
        <v>-23.597627517396791</v>
      </c>
      <c r="L65" s="5">
        <f t="shared" si="31"/>
        <v>1.2896590930866925</v>
      </c>
      <c r="M65" s="5">
        <f t="shared" si="26"/>
        <v>2.0045291747528728</v>
      </c>
      <c r="N65" s="5">
        <f t="shared" si="27"/>
        <v>1.3342891984312684</v>
      </c>
      <c r="O65" s="5">
        <f t="shared" si="28"/>
        <v>2.7368324343034267E-2</v>
      </c>
      <c r="P65" s="5">
        <f t="shared" si="29"/>
        <v>0.67023997632160448</v>
      </c>
      <c r="Q65" s="3">
        <f t="shared" si="21"/>
        <v>35976</v>
      </c>
      <c r="R65" s="5">
        <f t="shared" si="33"/>
        <v>3.7685458854071077</v>
      </c>
      <c r="S65" s="5">
        <f t="shared" si="34"/>
        <v>3.6267248260732434</v>
      </c>
      <c r="T65" s="5">
        <f t="shared" si="35"/>
        <v>3.4898996535345588</v>
      </c>
      <c r="U65" s="5"/>
      <c r="V65" s="5">
        <f t="shared" si="36"/>
        <v>0.69048175894640251</v>
      </c>
      <c r="W65" s="5">
        <f t="shared" si="19"/>
        <v>2.9333464799842224</v>
      </c>
      <c r="X65" s="3">
        <v>33358</v>
      </c>
      <c r="Y65" s="1">
        <v>4.0999999999999996</v>
      </c>
      <c r="Z65" s="1">
        <f t="array" ref="Z65">FVSCHEDULE(1,Y63:Y65*0.01)-1</f>
        <v>0.22290815005999987</v>
      </c>
      <c r="AA65" s="14">
        <v>3.94</v>
      </c>
      <c r="AB65" s="1">
        <f t="array" ref="AB65">FVSCHEDULE(1,AA63:AA65*0.01)-1</f>
        <v>0.17531194400000016</v>
      </c>
      <c r="AC65" s="1" t="s">
        <v>43</v>
      </c>
      <c r="AD65" s="1">
        <v>1528.87</v>
      </c>
      <c r="AE65" s="1">
        <v>1734.42</v>
      </c>
      <c r="AF65" s="1">
        <v>3128.846</v>
      </c>
      <c r="AG65" s="1">
        <v>431.27</v>
      </c>
      <c r="AH65">
        <v>3308.03</v>
      </c>
      <c r="AI65" s="1" t="s">
        <v>43</v>
      </c>
      <c r="AJ65" s="1">
        <v>1.32</v>
      </c>
      <c r="AK65" s="1"/>
      <c r="AL65" s="1" t="s">
        <v>43</v>
      </c>
      <c r="AM65" s="1">
        <v>1.8069999999999999</v>
      </c>
      <c r="AN65" s="1">
        <v>2.7719999999999998</v>
      </c>
      <c r="AP65" s="1" t="s">
        <v>43</v>
      </c>
      <c r="AQ65">
        <v>475.71600000000001</v>
      </c>
      <c r="AR65" s="1" t="s">
        <v>43</v>
      </c>
      <c r="AS65" s="1">
        <v>229.66900000000001</v>
      </c>
    </row>
    <row r="66" spans="1:45" x14ac:dyDescent="0.25">
      <c r="A66" s="3">
        <v>36068</v>
      </c>
      <c r="B66" s="1" t="s">
        <v>44</v>
      </c>
      <c r="C66" s="5">
        <v>3.83</v>
      </c>
      <c r="D66" s="5">
        <v>-6.6</v>
      </c>
      <c r="E66" s="5">
        <f t="shared" si="30"/>
        <v>-0.70689124819948868</v>
      </c>
      <c r="F66" s="5">
        <f t="shared" si="14"/>
        <v>-13.49257568376267</v>
      </c>
      <c r="G66" s="5">
        <f t="shared" si="32"/>
        <v>-6.0914230839999917</v>
      </c>
      <c r="H66" s="5">
        <f t="shared" si="15"/>
        <v>-9.9472159176385073</v>
      </c>
      <c r="I66" s="5">
        <f t="shared" si="16"/>
        <v>-20.145639464489573</v>
      </c>
      <c r="J66" s="5">
        <f t="shared" si="17"/>
        <v>-14.150328907207331</v>
      </c>
      <c r="K66" s="5">
        <f t="shared" si="18"/>
        <v>-22.007790943028716</v>
      </c>
      <c r="L66" s="5">
        <f t="shared" si="31"/>
        <v>1.4168117111890366</v>
      </c>
      <c r="M66" s="5">
        <f t="shared" si="26"/>
        <v>-9.6841918832886158</v>
      </c>
      <c r="N66" s="5">
        <f t="shared" si="27"/>
        <v>-11.310425401177593</v>
      </c>
      <c r="O66" s="5">
        <f t="shared" si="28"/>
        <v>-10.944258992687679</v>
      </c>
      <c r="P66" s="5">
        <f t="shared" si="29"/>
        <v>1.6262335178889771</v>
      </c>
      <c r="Q66" s="3">
        <f t="shared" si="21"/>
        <v>36068</v>
      </c>
      <c r="R66" s="5">
        <f t="shared" si="33"/>
        <v>3.342307314328989</v>
      </c>
      <c r="S66" s="5">
        <f t="shared" si="34"/>
        <v>3.2298066681556858</v>
      </c>
      <c r="T66" s="5">
        <f t="shared" si="35"/>
        <v>3.1519310745520475</v>
      </c>
      <c r="U66" s="5"/>
      <c r="V66" s="5">
        <f t="shared" si="36"/>
        <v>-9.3482662589884722</v>
      </c>
      <c r="W66" s="5">
        <f t="shared" si="19"/>
        <v>9.2084695801348815</v>
      </c>
      <c r="X66" s="3">
        <v>33389</v>
      </c>
      <c r="Y66" s="1">
        <v>0.18</v>
      </c>
      <c r="Z66" s="1">
        <f t="array" ref="Z66">FVSCHEDULE(1,Y64:Y66*0.01)-1</f>
        <v>0.1042990668199999</v>
      </c>
      <c r="AA66" s="14">
        <v>0.8</v>
      </c>
      <c r="AB66" s="1">
        <f t="array" ref="AB66">FVSCHEDULE(1,AA64:AA66*0.01)-1</f>
        <v>9.6957814400000064E-2</v>
      </c>
      <c r="AC66" s="1" t="s">
        <v>44</v>
      </c>
      <c r="AD66" s="1">
        <v>1376.79</v>
      </c>
      <c r="AE66" s="1">
        <v>1385.01</v>
      </c>
      <c r="AF66" s="1">
        <v>2686.1039999999998</v>
      </c>
      <c r="AG66" s="1">
        <v>336.35700000000003</v>
      </c>
      <c r="AH66">
        <v>2978.98</v>
      </c>
      <c r="AI66" s="1" t="s">
        <v>44</v>
      </c>
      <c r="AJ66" s="1">
        <v>1.49</v>
      </c>
      <c r="AK66" s="1"/>
      <c r="AL66" s="1" t="s">
        <v>44</v>
      </c>
      <c r="AM66" s="1">
        <v>2.1829999999999998</v>
      </c>
      <c r="AN66" s="1">
        <v>3.569</v>
      </c>
      <c r="AP66" s="1" t="s">
        <v>44</v>
      </c>
      <c r="AQ66">
        <v>482.45600000000002</v>
      </c>
      <c r="AR66" s="1" t="s">
        <v>44</v>
      </c>
      <c r="AS66" s="1">
        <v>250.81800000000001</v>
      </c>
    </row>
    <row r="67" spans="1:45" x14ac:dyDescent="0.25">
      <c r="A67" s="3">
        <v>36160</v>
      </c>
      <c r="B67" s="1" t="s">
        <v>45</v>
      </c>
      <c r="C67" s="5">
        <v>2.84</v>
      </c>
      <c r="D67" s="5">
        <v>7.38</v>
      </c>
      <c r="E67" s="5">
        <f t="shared" si="30"/>
        <v>-0.54245836188734131</v>
      </c>
      <c r="F67" s="5">
        <f t="shared" si="14"/>
        <v>15.819320927327253</v>
      </c>
      <c r="G67" s="5">
        <f t="shared" si="32"/>
        <v>2.5235030239999956</v>
      </c>
      <c r="H67" s="5">
        <f t="shared" si="15"/>
        <v>21.297365611313278</v>
      </c>
      <c r="I67" s="5">
        <f t="shared" si="16"/>
        <v>16.309268525137011</v>
      </c>
      <c r="J67" s="5">
        <f t="shared" si="17"/>
        <v>20.74793083216435</v>
      </c>
      <c r="K67" s="5">
        <f t="shared" si="18"/>
        <v>17.987733271494278</v>
      </c>
      <c r="L67" s="5">
        <f t="shared" si="31"/>
        <v>1.1248694181438257</v>
      </c>
      <c r="M67" s="5">
        <f t="shared" si="26"/>
        <v>12.209864656170543</v>
      </c>
      <c r="N67" s="5">
        <f t="shared" si="27"/>
        <v>15.424595644358973</v>
      </c>
      <c r="O67" s="5">
        <f t="shared" si="28"/>
        <v>12.130824052527039</v>
      </c>
      <c r="P67" s="5">
        <f t="shared" si="29"/>
        <v>-3.2147309881884301</v>
      </c>
      <c r="Q67" s="3">
        <f t="shared" si="21"/>
        <v>36160</v>
      </c>
      <c r="R67" s="5">
        <f t="shared" si="33"/>
        <v>3.8578447027560694</v>
      </c>
      <c r="S67" s="5">
        <f t="shared" si="34"/>
        <v>3.6216088323064377</v>
      </c>
      <c r="T67" s="5">
        <f t="shared" si="35"/>
        <v>3.5367775928106342</v>
      </c>
      <c r="U67" s="5"/>
      <c r="V67" s="5">
        <f t="shared" si="36"/>
        <v>10.034163115731646</v>
      </c>
      <c r="W67" s="5">
        <f t="shared" si="19"/>
        <v>-0.79141050482820496</v>
      </c>
      <c r="X67" s="3">
        <v>33417</v>
      </c>
      <c r="Y67" s="1">
        <v>2.96</v>
      </c>
      <c r="Z67" s="1">
        <f t="array" ref="Z67">FVSCHEDULE(1,Y65:Y67*0.01)-1</f>
        <v>7.3742864480000003E-2</v>
      </c>
      <c r="AA67" s="14">
        <v>2.39</v>
      </c>
      <c r="AB67" s="1">
        <f t="array" ref="AB67">FVSCHEDULE(1,AA65:AA67*0.01)-1</f>
        <v>7.2755593280000141E-2</v>
      </c>
      <c r="AC67" s="1" t="s">
        <v>45</v>
      </c>
      <c r="AD67" s="1">
        <v>1670.01</v>
      </c>
      <c r="AE67" s="1">
        <v>1610.895</v>
      </c>
      <c r="AF67" s="1">
        <v>3243.415</v>
      </c>
      <c r="AG67" s="1">
        <v>396.86</v>
      </c>
      <c r="AH67">
        <v>3613.41</v>
      </c>
      <c r="AI67" s="1" t="s">
        <v>45</v>
      </c>
      <c r="AJ67" s="1">
        <v>1.26</v>
      </c>
      <c r="AK67" s="1"/>
      <c r="AL67" s="1" t="s">
        <v>45</v>
      </c>
      <c r="AM67" s="1">
        <v>1.831</v>
      </c>
      <c r="AN67" s="1">
        <v>3.129</v>
      </c>
      <c r="AP67" s="1" t="s">
        <v>45</v>
      </c>
      <c r="AQ67">
        <v>487.88299999999998</v>
      </c>
      <c r="AR67" s="1" t="s">
        <v>45</v>
      </c>
      <c r="AS67" s="1">
        <v>248.833</v>
      </c>
    </row>
    <row r="68" spans="1:45" x14ac:dyDescent="0.25">
      <c r="A68" s="3">
        <v>36250</v>
      </c>
      <c r="B68" s="1" t="s">
        <v>46</v>
      </c>
      <c r="C68" s="5">
        <v>3.01</v>
      </c>
      <c r="D68" s="5">
        <v>5.53</v>
      </c>
      <c r="E68" s="5">
        <f t="shared" si="30"/>
        <v>2.8917260876698307</v>
      </c>
      <c r="F68" s="5">
        <f t="shared" si="14"/>
        <v>4.5219124666984696</v>
      </c>
      <c r="G68" s="5">
        <f t="shared" si="32"/>
        <v>1.9165876918000091</v>
      </c>
      <c r="H68" s="5">
        <f t="shared" si="15"/>
        <v>4.9820060957718848</v>
      </c>
      <c r="I68" s="5">
        <f t="shared" si="16"/>
        <v>-5.4244379677136028</v>
      </c>
      <c r="J68" s="5">
        <f t="shared" si="17"/>
        <v>1.4617925859009784</v>
      </c>
      <c r="K68" s="5">
        <f t="shared" si="18"/>
        <v>12.436123570024682</v>
      </c>
      <c r="L68" s="5">
        <f t="shared" si="31"/>
        <v>1.0572206861071187</v>
      </c>
      <c r="M68" s="5">
        <f t="shared" si="26"/>
        <v>3.7535083683235588</v>
      </c>
      <c r="N68" s="5">
        <f t="shared" si="27"/>
        <v>3.7950499580014707</v>
      </c>
      <c r="O68" s="5">
        <f t="shared" si="28"/>
        <v>3.7482914019765028</v>
      </c>
      <c r="P68" s="5">
        <f t="shared" si="29"/>
        <v>-4.1541589677911883E-2</v>
      </c>
      <c r="Q68" s="3">
        <f t="shared" si="21"/>
        <v>36250</v>
      </c>
      <c r="R68" s="5">
        <f t="shared" si="33"/>
        <v>4.0042518365277751</v>
      </c>
      <c r="S68" s="5">
        <f t="shared" si="34"/>
        <v>3.7573572847810013</v>
      </c>
      <c r="T68" s="5">
        <f t="shared" si="35"/>
        <v>3.6695308357257739</v>
      </c>
      <c r="U68" s="5"/>
      <c r="V68" s="5">
        <f t="shared" si="36"/>
        <v>3.0347211039190309</v>
      </c>
      <c r="W68" s="5">
        <f t="shared" si="19"/>
        <v>-3.2431389727246795</v>
      </c>
      <c r="X68" s="3">
        <v>33450</v>
      </c>
      <c r="Y68" s="1">
        <v>3.2</v>
      </c>
      <c r="Z68" s="1">
        <f t="array" ref="Z68">FVSCHEDULE(1,Y66:Y68*0.01)-1</f>
        <v>6.4459784960000155E-2</v>
      </c>
      <c r="AA68" s="14">
        <v>2.95</v>
      </c>
      <c r="AB68" s="1">
        <f t="array" ref="AB68">FVSCHEDULE(1,AA66:AA68*0.01)-1</f>
        <v>6.2537890400000018E-2</v>
      </c>
      <c r="AC68" s="1" t="s">
        <v>46</v>
      </c>
      <c r="AD68" s="1">
        <v>1753.21</v>
      </c>
      <c r="AE68" s="1">
        <v>1523.5129999999999</v>
      </c>
      <c r="AF68" s="1">
        <v>3290.8270000000002</v>
      </c>
      <c r="AG68" s="1">
        <v>446.214</v>
      </c>
      <c r="AH68">
        <v>3793.44</v>
      </c>
      <c r="AI68" s="1" t="s">
        <v>46</v>
      </c>
      <c r="AJ68" s="1">
        <v>1.2</v>
      </c>
      <c r="AK68" s="1"/>
      <c r="AL68" s="1" t="s">
        <v>46</v>
      </c>
      <c r="AM68" s="1">
        <v>1.823</v>
      </c>
      <c r="AN68" s="1">
        <v>2.4449999999999998</v>
      </c>
      <c r="AP68" s="1" t="s">
        <v>46</v>
      </c>
      <c r="AQ68">
        <v>493.041</v>
      </c>
      <c r="AR68" s="1" t="s">
        <v>46</v>
      </c>
      <c r="AS68" s="1">
        <v>240.76300000000001</v>
      </c>
    </row>
    <row r="69" spans="1:45" x14ac:dyDescent="0.25">
      <c r="A69" s="3">
        <v>36341</v>
      </c>
      <c r="B69" s="1" t="s">
        <v>47</v>
      </c>
      <c r="C69" s="5">
        <v>3.19</v>
      </c>
      <c r="D69" s="5">
        <v>10.09</v>
      </c>
      <c r="E69" s="5">
        <f t="shared" si="30"/>
        <v>2.9962381102336244</v>
      </c>
      <c r="F69" s="5">
        <f t="shared" si="14"/>
        <v>12.907426568570264</v>
      </c>
      <c r="G69" s="5">
        <f t="shared" si="32"/>
        <v>0.31778718500001801</v>
      </c>
      <c r="H69" s="5">
        <f t="shared" si="15"/>
        <v>7.0482144181244655</v>
      </c>
      <c r="I69" s="5">
        <f t="shared" si="16"/>
        <v>15.551426210344133</v>
      </c>
      <c r="J69" s="5">
        <f t="shared" si="17"/>
        <v>2.6102253324164382</v>
      </c>
      <c r="K69" s="5">
        <f t="shared" si="18"/>
        <v>24.397486407867074</v>
      </c>
      <c r="L69" s="5">
        <f t="shared" si="31"/>
        <v>1.1743445271285902</v>
      </c>
      <c r="M69" s="5">
        <f t="shared" si="26"/>
        <v>8.1061825973432491</v>
      </c>
      <c r="N69" s="5">
        <f t="shared" si="27"/>
        <v>8.067064052973322</v>
      </c>
      <c r="O69" s="5">
        <f t="shared" si="28"/>
        <v>10.389246434898993</v>
      </c>
      <c r="P69" s="5">
        <f t="shared" si="29"/>
        <v>3.9118544369927122E-2</v>
      </c>
      <c r="Q69" s="3">
        <f t="shared" si="21"/>
        <v>36341</v>
      </c>
      <c r="R69" s="5">
        <f t="shared" si="33"/>
        <v>4.3272773970228311</v>
      </c>
      <c r="S69" s="5">
        <f t="shared" si="34"/>
        <v>4.1477183925365297</v>
      </c>
      <c r="T69" s="5">
        <f t="shared" si="35"/>
        <v>3.966989705735521</v>
      </c>
      <c r="U69" s="5"/>
      <c r="V69" s="5">
        <f t="shared" si="36"/>
        <v>7.1459952404840479</v>
      </c>
      <c r="W69" s="5">
        <f t="shared" si="19"/>
        <v>-3.4473735582294718</v>
      </c>
      <c r="X69" s="3">
        <v>33480</v>
      </c>
      <c r="Y69" s="1">
        <v>2.2999999999999998</v>
      </c>
      <c r="Z69" s="1">
        <f t="array" ref="Z69">FVSCHEDULE(1,Y67:Y69*0.01)-1</f>
        <v>8.6985785600000032E-2</v>
      </c>
      <c r="AA69" s="14">
        <v>2.4900000000000002</v>
      </c>
      <c r="AB69" s="1">
        <f t="array" ref="AB69">FVSCHEDULE(1,AA67:AA69*0.01)-1</f>
        <v>8.0352265745000206E-2</v>
      </c>
      <c r="AC69" s="1" t="s">
        <v>47</v>
      </c>
      <c r="AD69" s="1">
        <v>1876.78</v>
      </c>
      <c r="AE69" s="1">
        <v>1760.441</v>
      </c>
      <c r="AF69" s="1">
        <v>3376.7249999999999</v>
      </c>
      <c r="AG69" s="1">
        <v>555.07899999999995</v>
      </c>
      <c r="AH69">
        <v>4060.82</v>
      </c>
      <c r="AI69" s="1" t="s">
        <v>47</v>
      </c>
      <c r="AJ69" s="1">
        <v>1.1399999999999999</v>
      </c>
      <c r="AK69" s="1"/>
      <c r="AL69" s="1" t="s">
        <v>47</v>
      </c>
      <c r="AM69" s="1">
        <v>1.7609999999999999</v>
      </c>
      <c r="AN69" s="1">
        <v>1.8520000000000001</v>
      </c>
      <c r="AP69" s="1" t="s">
        <v>47</v>
      </c>
      <c r="AQ69">
        <v>498.83100000000002</v>
      </c>
      <c r="AR69" s="1" t="s">
        <v>47</v>
      </c>
      <c r="AS69" s="1">
        <v>232.46299999999999</v>
      </c>
    </row>
    <row r="70" spans="1:45" x14ac:dyDescent="0.25">
      <c r="A70" s="3">
        <v>36433</v>
      </c>
      <c r="B70" s="1" t="s">
        <v>48</v>
      </c>
      <c r="C70" s="5">
        <v>2.95</v>
      </c>
      <c r="D70" s="5">
        <v>3.49</v>
      </c>
      <c r="E70" s="5">
        <f t="shared" si="30"/>
        <v>1.6779556844572365</v>
      </c>
      <c r="F70" s="5">
        <f t="shared" si="14"/>
        <v>-0.35290687556222156</v>
      </c>
      <c r="G70" s="5">
        <f t="shared" si="32"/>
        <v>-1.8973384408000116</v>
      </c>
      <c r="H70" s="5">
        <f t="shared" si="15"/>
        <v>-6.2442055009111375</v>
      </c>
      <c r="I70" s="5">
        <f t="shared" si="16"/>
        <v>-6.3227907098278191</v>
      </c>
      <c r="J70" s="5">
        <f t="shared" si="17"/>
        <v>4.4582842843287507</v>
      </c>
      <c r="K70" s="5">
        <f t="shared" si="18"/>
        <v>-5.1536808274137531</v>
      </c>
      <c r="L70" s="5">
        <f t="shared" si="31"/>
        <v>1.2880113705844076</v>
      </c>
      <c r="M70" s="5">
        <f t="shared" si="26"/>
        <v>-0.58136206298226001</v>
      </c>
      <c r="N70" s="5">
        <f t="shared" si="27"/>
        <v>-0.93963828637571889</v>
      </c>
      <c r="O70" s="5">
        <f t="shared" si="28"/>
        <v>-1.5901099949144568</v>
      </c>
      <c r="P70" s="5">
        <f t="shared" si="29"/>
        <v>0.35827622339345888</v>
      </c>
      <c r="Q70" s="3">
        <f t="shared" si="21"/>
        <v>36433</v>
      </c>
      <c r="R70" s="5">
        <f t="shared" si="33"/>
        <v>4.2866166418427216</v>
      </c>
      <c r="S70" s="5">
        <f t="shared" si="34"/>
        <v>4.081765107815901</v>
      </c>
      <c r="T70" s="5">
        <f t="shared" si="35"/>
        <v>3.9439271325439629</v>
      </c>
      <c r="U70" s="5"/>
      <c r="V70" s="5">
        <f t="shared" si="36"/>
        <v>-1.135606615008407</v>
      </c>
      <c r="W70" s="5">
        <f t="shared" si="19"/>
        <v>0.45297531220021003</v>
      </c>
      <c r="X70" s="3">
        <v>33511</v>
      </c>
      <c r="Y70" s="1">
        <v>1.39</v>
      </c>
      <c r="Z70" s="1">
        <f t="array" ref="Z70">FVSCHEDULE(1,Y68:Y70*0.01)-1</f>
        <v>7.0410730400000121E-2</v>
      </c>
      <c r="AA70" s="14">
        <v>1.4</v>
      </c>
      <c r="AB70" s="1">
        <f t="array" ref="AB70">FVSCHEDULE(1,AA68:AA70*0.01)-1</f>
        <v>6.9906433699999937E-2</v>
      </c>
      <c r="AC70" s="1" t="s">
        <v>48</v>
      </c>
      <c r="AD70" s="1">
        <v>1759.59</v>
      </c>
      <c r="AE70" s="1">
        <v>1649.1320000000001</v>
      </c>
      <c r="AF70" s="1">
        <v>3527.2689999999998</v>
      </c>
      <c r="AG70" s="1">
        <v>526.47199999999998</v>
      </c>
      <c r="AH70">
        <v>3807.24</v>
      </c>
      <c r="AI70" s="1" t="s">
        <v>48</v>
      </c>
      <c r="AJ70" s="1">
        <v>1.24</v>
      </c>
      <c r="AK70" s="1"/>
      <c r="AL70" s="1" t="s">
        <v>48</v>
      </c>
      <c r="AM70" s="1">
        <v>1.746</v>
      </c>
      <c r="AN70" s="1">
        <v>1.881</v>
      </c>
      <c r="AP70" s="1" t="s">
        <v>48</v>
      </c>
      <c r="AQ70">
        <v>505.25599999999997</v>
      </c>
      <c r="AR70" s="1" t="s">
        <v>48</v>
      </c>
      <c r="AS70" s="1">
        <v>233.51599999999999</v>
      </c>
    </row>
    <row r="71" spans="1:45" x14ac:dyDescent="0.25">
      <c r="A71" s="3">
        <v>36525</v>
      </c>
      <c r="B71" s="1" t="s">
        <v>49</v>
      </c>
      <c r="C71" s="5">
        <v>3.42</v>
      </c>
      <c r="D71" s="5">
        <v>17.8</v>
      </c>
      <c r="E71" s="5">
        <f t="shared" si="30"/>
        <v>3.9334528323028062</v>
      </c>
      <c r="F71" s="5">
        <f t="shared" si="14"/>
        <v>26.436266271105367</v>
      </c>
      <c r="G71" s="5">
        <f t="shared" si="32"/>
        <v>1.8169055359999575</v>
      </c>
      <c r="H71" s="5">
        <f t="shared" si="15"/>
        <v>14.879034320495133</v>
      </c>
      <c r="I71" s="5">
        <f t="shared" si="16"/>
        <v>18.444733350635367</v>
      </c>
      <c r="J71" s="5">
        <f t="shared" si="17"/>
        <v>17.054043794221528</v>
      </c>
      <c r="K71" s="5">
        <f t="shared" si="18"/>
        <v>25.440099378504467</v>
      </c>
      <c r="L71" s="5">
        <f t="shared" si="31"/>
        <v>1.2461009864306538</v>
      </c>
      <c r="M71" s="5">
        <f t="shared" si="26"/>
        <v>15.713135670886476</v>
      </c>
      <c r="N71" s="5">
        <f t="shared" si="27"/>
        <v>17.20245371269856</v>
      </c>
      <c r="O71" s="5">
        <f t="shared" si="28"/>
        <v>16.761263481028557</v>
      </c>
      <c r="P71" s="5">
        <f t="shared" si="29"/>
        <v>-1.4893180418120835</v>
      </c>
      <c r="Q71" s="3">
        <f t="shared" si="21"/>
        <v>36525</v>
      </c>
      <c r="R71" s="5">
        <f t="shared" si="33"/>
        <v>5.024019885496549</v>
      </c>
      <c r="S71" s="5">
        <f t="shared" si="34"/>
        <v>4.7659205122136132</v>
      </c>
      <c r="T71" s="5">
        <f t="shared" si="35"/>
        <v>4.563641753641499</v>
      </c>
      <c r="U71" s="5"/>
      <c r="V71" s="5">
        <f t="shared" si="36"/>
        <v>12.359094824851709</v>
      </c>
      <c r="W71" s="5">
        <f t="shared" si="19"/>
        <v>-2.3381695472686981</v>
      </c>
      <c r="X71" s="3">
        <v>33542</v>
      </c>
      <c r="Y71" s="1">
        <v>3.34</v>
      </c>
      <c r="Z71" s="1">
        <f t="array" ref="Z71">FVSCHEDULE(1,Y69:Y71*0.01)-1</f>
        <v>7.1862837979999927E-2</v>
      </c>
      <c r="AA71" s="14">
        <v>2.97</v>
      </c>
      <c r="AB71" s="1">
        <f t="array" ref="AB71">FVSCHEDULE(1,AA69:AA71*0.01)-1</f>
        <v>7.0114283419999923E-2</v>
      </c>
      <c r="AC71" s="1" t="s">
        <v>49</v>
      </c>
      <c r="AD71" s="1">
        <v>2021.4</v>
      </c>
      <c r="AE71" s="1">
        <v>1953.31</v>
      </c>
      <c r="AF71" s="1">
        <v>4128.8109999999997</v>
      </c>
      <c r="AG71" s="1">
        <v>660.40700000000004</v>
      </c>
      <c r="AH71">
        <v>4373.72</v>
      </c>
      <c r="AI71" s="1" t="s">
        <v>49</v>
      </c>
      <c r="AJ71" s="1">
        <v>1.0900000000000001</v>
      </c>
      <c r="AK71" s="1"/>
      <c r="AL71" s="1" t="s">
        <v>49</v>
      </c>
      <c r="AM71" s="1">
        <v>1.415</v>
      </c>
      <c r="AN71" s="1">
        <v>1.5189999999999999</v>
      </c>
      <c r="AP71" s="1" t="s">
        <v>49</v>
      </c>
      <c r="AQ71">
        <v>511.55200000000002</v>
      </c>
      <c r="AR71" s="1" t="s">
        <v>49</v>
      </c>
      <c r="AS71" s="1">
        <v>228.05600000000001</v>
      </c>
    </row>
    <row r="72" spans="1:45" x14ac:dyDescent="0.25">
      <c r="A72" s="3">
        <v>36616</v>
      </c>
      <c r="B72" s="1" t="s">
        <v>50</v>
      </c>
      <c r="C72" s="5">
        <v>2.74</v>
      </c>
      <c r="D72" s="5">
        <v>14.64</v>
      </c>
      <c r="E72" s="5">
        <f t="shared" si="30"/>
        <v>0.31427992168743402</v>
      </c>
      <c r="F72" s="5">
        <f t="shared" si="14"/>
        <v>12.850099132306575</v>
      </c>
      <c r="G72" s="5">
        <f t="shared" si="32"/>
        <v>-2.958061974799997</v>
      </c>
      <c r="H72" s="5">
        <f t="shared" si="15"/>
        <v>2.2934599782329146</v>
      </c>
      <c r="I72" s="5">
        <f t="shared" si="16"/>
        <v>7.0839754058495519</v>
      </c>
      <c r="J72" s="5">
        <f t="shared" si="17"/>
        <v>-4.957843795706518E-2</v>
      </c>
      <c r="K72" s="5">
        <f t="shared" si="18"/>
        <v>2.421991287191072</v>
      </c>
      <c r="L72" s="5">
        <f t="shared" si="31"/>
        <v>1.3951660828224632</v>
      </c>
      <c r="M72" s="5">
        <f t="shared" si="26"/>
        <v>4.6084459621100411</v>
      </c>
      <c r="N72" s="5">
        <f t="shared" si="27"/>
        <v>4.4504398978650324</v>
      </c>
      <c r="O72" s="5">
        <f t="shared" si="28"/>
        <v>5.3442861715808476</v>
      </c>
      <c r="P72" s="5">
        <f t="shared" si="29"/>
        <v>0.15800606424500874</v>
      </c>
      <c r="Q72" s="3">
        <f t="shared" si="21"/>
        <v>36616</v>
      </c>
      <c r="R72" s="5">
        <f t="shared" si="33"/>
        <v>5.2476108709573603</v>
      </c>
      <c r="S72" s="5">
        <f t="shared" si="34"/>
        <v>5.0206249430963803</v>
      </c>
      <c r="T72" s="5">
        <f t="shared" si="35"/>
        <v>4.7739547177623578</v>
      </c>
      <c r="U72" s="5"/>
      <c r="V72" s="5">
        <f t="shared" si="36"/>
        <v>2.4796578252849821</v>
      </c>
      <c r="W72" s="5">
        <f t="shared" si="19"/>
        <v>3.7951204967201058</v>
      </c>
      <c r="X72" s="3">
        <v>33571</v>
      </c>
      <c r="Y72" s="1">
        <v>0.52</v>
      </c>
      <c r="Z72" s="1">
        <f t="array" ref="Z72">FVSCHEDULE(1,Y70:Y72*0.01)-1</f>
        <v>5.3212634152000282E-2</v>
      </c>
      <c r="AA72" s="14">
        <v>0.71</v>
      </c>
      <c r="AB72" s="1">
        <f t="array" ref="AB72">FVSCHEDULE(1,AA70:AA72*0.01)-1</f>
        <v>5.1529022180000217E-2</v>
      </c>
      <c r="AC72" s="1" t="s">
        <v>50</v>
      </c>
      <c r="AD72" s="1">
        <v>2067.7600000000002</v>
      </c>
      <c r="AE72" s="1">
        <v>2091.6819999999998</v>
      </c>
      <c r="AF72" s="1">
        <v>4126.7640000000001</v>
      </c>
      <c r="AG72" s="1">
        <v>676.40200000000004</v>
      </c>
      <c r="AH72">
        <v>4474.03</v>
      </c>
      <c r="AI72" s="1" t="s">
        <v>50</v>
      </c>
      <c r="AJ72" s="1">
        <v>1.06</v>
      </c>
      <c r="AK72" s="1"/>
      <c r="AL72" s="1" t="s">
        <v>50</v>
      </c>
      <c r="AM72" s="1">
        <v>1.4630000000000001</v>
      </c>
      <c r="AN72" s="1">
        <v>1.613</v>
      </c>
      <c r="AP72" s="1" t="s">
        <v>50</v>
      </c>
      <c r="AQ72">
        <v>518.68899999999996</v>
      </c>
      <c r="AR72" s="1" t="s">
        <v>50</v>
      </c>
      <c r="AS72" s="1">
        <v>236.71100000000001</v>
      </c>
    </row>
    <row r="73" spans="1:45" x14ac:dyDescent="0.25">
      <c r="A73" s="3">
        <v>36707</v>
      </c>
      <c r="B73" s="1" t="s">
        <v>51</v>
      </c>
      <c r="C73" s="5">
        <v>3.65</v>
      </c>
      <c r="D73" s="5">
        <v>-1.37</v>
      </c>
      <c r="E73" s="5">
        <f t="shared" si="30"/>
        <v>5.305519913438463</v>
      </c>
      <c r="F73" s="5">
        <f t="shared" si="14"/>
        <v>-10.828833193598664</v>
      </c>
      <c r="G73" s="5">
        <f t="shared" si="32"/>
        <v>1.0225491968000044</v>
      </c>
      <c r="H73" s="5">
        <f t="shared" si="15"/>
        <v>-2.6564978527488847</v>
      </c>
      <c r="I73" s="5">
        <f t="shared" si="16"/>
        <v>-3.7799244818284894</v>
      </c>
      <c r="J73" s="5">
        <f t="shared" si="17"/>
        <v>-3.9024039174520353</v>
      </c>
      <c r="K73" s="5">
        <f t="shared" si="18"/>
        <v>-10.164813232367731</v>
      </c>
      <c r="L73" s="5">
        <f t="shared" si="31"/>
        <v>1.5145877394739493</v>
      </c>
      <c r="M73" s="5">
        <f t="shared" si="26"/>
        <v>-3.2369911457484077</v>
      </c>
      <c r="N73" s="5">
        <f t="shared" si="27"/>
        <v>-4.427702286225534</v>
      </c>
      <c r="O73" s="5">
        <f t="shared" si="28"/>
        <v>-3.7544178009604732</v>
      </c>
      <c r="P73" s="5">
        <f t="shared" si="29"/>
        <v>1.1907111404771262</v>
      </c>
      <c r="Q73" s="3">
        <f t="shared" si="21"/>
        <v>36707</v>
      </c>
      <c r="R73" s="5">
        <f t="shared" si="33"/>
        <v>5.0152622844517616</v>
      </c>
      <c r="S73" s="5">
        <f t="shared" si="34"/>
        <v>4.8321297065133084</v>
      </c>
      <c r="T73" s="5">
        <f t="shared" si="35"/>
        <v>4.6194222262463525</v>
      </c>
      <c r="U73" s="5"/>
      <c r="V73" s="5">
        <f t="shared" si="36"/>
        <v>-1.6452294238474541</v>
      </c>
      <c r="W73" s="5">
        <f t="shared" si="19"/>
        <v>1.4650776685493971</v>
      </c>
      <c r="X73" s="3">
        <v>33603</v>
      </c>
      <c r="Y73" s="1">
        <v>1.44</v>
      </c>
      <c r="Z73" s="1">
        <f t="array" ref="Z73">FVSCHEDULE(1,Y71:Y73*0.01)-1</f>
        <v>5.3732020992000251E-2</v>
      </c>
      <c r="AA73" s="14">
        <v>1.91</v>
      </c>
      <c r="AB73" s="1">
        <f t="array" ref="AB73">FVSCHEDULE(1,AA71:AA73*0.01)-1</f>
        <v>5.6817777617000242E-2</v>
      </c>
      <c r="AC73" s="1" t="s">
        <v>51</v>
      </c>
      <c r="AD73" s="1">
        <v>2012.83</v>
      </c>
      <c r="AE73" s="1">
        <v>2012.6179999999999</v>
      </c>
      <c r="AF73" s="1">
        <v>3965.721</v>
      </c>
      <c r="AG73" s="1">
        <v>607.64700000000005</v>
      </c>
      <c r="AH73">
        <v>4355.18</v>
      </c>
      <c r="AI73" s="1" t="s">
        <v>51</v>
      </c>
      <c r="AJ73" s="1">
        <v>1.1000000000000001</v>
      </c>
      <c r="AK73" s="1"/>
      <c r="AL73" s="1" t="s">
        <v>51</v>
      </c>
      <c r="AM73" s="1">
        <v>1.631</v>
      </c>
      <c r="AN73" s="1">
        <v>1.649</v>
      </c>
      <c r="AP73" s="1" t="s">
        <v>51</v>
      </c>
      <c r="AQ73">
        <v>526.54499999999996</v>
      </c>
      <c r="AR73" s="1" t="s">
        <v>51</v>
      </c>
      <c r="AS73" s="1">
        <v>240.179</v>
      </c>
    </row>
    <row r="74" spans="1:45" x14ac:dyDescent="0.25">
      <c r="A74" s="3">
        <v>36799</v>
      </c>
      <c r="B74" s="1" t="s">
        <v>52</v>
      </c>
      <c r="C74" s="5">
        <v>3.87</v>
      </c>
      <c r="D74" s="5">
        <v>-0.08</v>
      </c>
      <c r="E74" s="5">
        <f t="shared" si="30"/>
        <v>3.3975035637570841</v>
      </c>
      <c r="F74" s="5">
        <f t="shared" si="14"/>
        <v>0.78587725295079791</v>
      </c>
      <c r="G74" s="5">
        <f t="shared" si="32"/>
        <v>-0.14240886669999453</v>
      </c>
      <c r="H74" s="5">
        <f t="shared" si="15"/>
        <v>-0.9687852426682797</v>
      </c>
      <c r="I74" s="5">
        <f t="shared" si="16"/>
        <v>1.1058233604191114</v>
      </c>
      <c r="J74" s="5">
        <f t="shared" si="17"/>
        <v>-8.0098423464484814</v>
      </c>
      <c r="K74" s="5">
        <f t="shared" si="18"/>
        <v>-12.999817328152696</v>
      </c>
      <c r="L74" s="5">
        <f t="shared" si="31"/>
        <v>1.5056642832046663</v>
      </c>
      <c r="M74" s="5">
        <f t="shared" si="26"/>
        <v>-0.59472105718956358</v>
      </c>
      <c r="N74" s="5">
        <f t="shared" si="27"/>
        <v>-1.8947515063950453</v>
      </c>
      <c r="O74" s="5">
        <f t="shared" si="28"/>
        <v>-0.53226754472107296</v>
      </c>
      <c r="P74" s="5">
        <f t="shared" si="29"/>
        <v>1.3000304492054817</v>
      </c>
      <c r="Q74" s="3">
        <f t="shared" si="21"/>
        <v>36799</v>
      </c>
      <c r="R74" s="5">
        <f t="shared" si="33"/>
        <v>4.9202355267674491</v>
      </c>
      <c r="S74" s="5">
        <f t="shared" si="34"/>
        <v>4.8064098483667124</v>
      </c>
      <c r="T74" s="5">
        <f t="shared" si="35"/>
        <v>4.5919495495463707</v>
      </c>
      <c r="U74" s="5"/>
      <c r="V74" s="5">
        <f t="shared" si="36"/>
        <v>-0.76584812696973614</v>
      </c>
      <c r="W74" s="5">
        <f t="shared" si="19"/>
        <v>1.9185690672373523</v>
      </c>
      <c r="X74" s="3">
        <v>33634</v>
      </c>
      <c r="Y74" s="1">
        <v>3.52</v>
      </c>
      <c r="Z74" s="1">
        <f t="array" ref="Z74">FVSCHEDULE(1,Y72:Y74*0.01)-1</f>
        <v>5.5567435776000096E-2</v>
      </c>
      <c r="AA74" s="14">
        <v>2.84</v>
      </c>
      <c r="AB74" s="1">
        <f t="array" ref="AB74">FVSCHEDULE(1,AA72:AA74*0.01)-1</f>
        <v>5.5483541324000019E-2</v>
      </c>
      <c r="AC74" s="1" t="s">
        <v>52</v>
      </c>
      <c r="AD74" s="1">
        <v>1993.33</v>
      </c>
      <c r="AE74" s="1">
        <v>2034.874</v>
      </c>
      <c r="AF74" s="1">
        <v>3648.0729999999999</v>
      </c>
      <c r="AG74" s="1">
        <v>528.654</v>
      </c>
      <c r="AH74">
        <v>4312.99</v>
      </c>
      <c r="AI74" s="1" t="s">
        <v>52</v>
      </c>
      <c r="AJ74" s="1">
        <v>1.1200000000000001</v>
      </c>
      <c r="AK74" s="1"/>
      <c r="AL74" s="1" t="s">
        <v>52</v>
      </c>
      <c r="AM74" s="1">
        <v>1.609</v>
      </c>
      <c r="AN74" s="1">
        <v>1.867</v>
      </c>
      <c r="AP74" s="1" t="s">
        <v>52</v>
      </c>
      <c r="AQ74">
        <v>534.47299999999996</v>
      </c>
      <c r="AR74" s="1" t="s">
        <v>52</v>
      </c>
      <c r="AS74" s="1">
        <v>244.78700000000001</v>
      </c>
    </row>
    <row r="75" spans="1:45" x14ac:dyDescent="0.25">
      <c r="A75" s="3">
        <v>36891</v>
      </c>
      <c r="B75" s="1" t="s">
        <v>53</v>
      </c>
      <c r="C75" s="5">
        <v>3.32</v>
      </c>
      <c r="D75" s="5">
        <v>-6.31</v>
      </c>
      <c r="E75" s="5">
        <f t="shared" si="30"/>
        <v>0.93450019882150226</v>
      </c>
      <c r="F75" s="5">
        <f t="shared" si="14"/>
        <v>-9.9320893689019147</v>
      </c>
      <c r="G75" s="5">
        <f t="shared" si="32"/>
        <v>-6.4776571839999963</v>
      </c>
      <c r="H75" s="5">
        <f t="shared" si="15"/>
        <v>-7.8245950244064</v>
      </c>
      <c r="I75" s="5">
        <f t="shared" si="16"/>
        <v>-6.908290144746065</v>
      </c>
      <c r="J75" s="5">
        <f t="shared" si="17"/>
        <v>-2.6195199492992538</v>
      </c>
      <c r="K75" s="5">
        <f t="shared" si="18"/>
        <v>-13.316271133860713</v>
      </c>
      <c r="L75" s="5">
        <f t="shared" si="31"/>
        <v>1.627584555253514</v>
      </c>
      <c r="M75" s="5">
        <f t="shared" si="26"/>
        <v>-5.409526062958447</v>
      </c>
      <c r="N75" s="5">
        <f t="shared" si="27"/>
        <v>-6.3254144734906177</v>
      </c>
      <c r="O75" s="5">
        <f t="shared" si="28"/>
        <v>-6.1615253602360944</v>
      </c>
      <c r="P75" s="5">
        <f t="shared" si="29"/>
        <v>0.91588841053217074</v>
      </c>
      <c r="Q75" s="3">
        <f t="shared" si="21"/>
        <v>36891</v>
      </c>
      <c r="R75" s="5">
        <f t="shared" si="33"/>
        <v>4.6090102366274737</v>
      </c>
      <c r="S75" s="5">
        <f t="shared" si="34"/>
        <v>4.5102616866427123</v>
      </c>
      <c r="T75" s="5">
        <f t="shared" si="35"/>
        <v>4.3435468418657566</v>
      </c>
      <c r="U75" s="5"/>
      <c r="V75" s="5">
        <f t="shared" si="36"/>
        <v>-5.1277499340012138</v>
      </c>
      <c r="W75" s="5">
        <f t="shared" si="19"/>
        <v>6.6126877652816551</v>
      </c>
      <c r="X75" s="3">
        <v>33662</v>
      </c>
      <c r="Y75" s="1">
        <v>2.4700000000000002</v>
      </c>
      <c r="Z75" s="1">
        <f t="array" ref="Z75">FVSCHEDULE(1,Y73:Y75*0.01)-1</f>
        <v>7.604451993599981E-2</v>
      </c>
      <c r="AA75" s="14">
        <v>2.35</v>
      </c>
      <c r="AB75" s="1">
        <f t="array" ref="AB75">FVSCHEDULE(1,AA73:AA75*0.01)-1</f>
        <v>7.2671437339999923E-2</v>
      </c>
      <c r="AC75" s="1" t="s">
        <v>53</v>
      </c>
      <c r="AD75" s="1">
        <v>1837.36</v>
      </c>
      <c r="AE75" s="1">
        <v>1894.299</v>
      </c>
      <c r="AF75" s="1">
        <v>3552.511</v>
      </c>
      <c r="AG75" s="1">
        <v>458.25700000000001</v>
      </c>
      <c r="AH75">
        <v>3975.53</v>
      </c>
      <c r="AI75" s="1" t="s">
        <v>53</v>
      </c>
      <c r="AJ75" s="1">
        <v>1.19</v>
      </c>
      <c r="AK75" s="1"/>
      <c r="AL75" s="1" t="s">
        <v>53</v>
      </c>
      <c r="AM75" s="1">
        <v>1.6990000000000001</v>
      </c>
      <c r="AN75" s="1">
        <v>2.0779999999999998</v>
      </c>
      <c r="AP75" s="1" t="s">
        <v>53</v>
      </c>
      <c r="AQ75">
        <v>543.17200000000003</v>
      </c>
      <c r="AR75" s="1" t="s">
        <v>53</v>
      </c>
      <c r="AS75" s="1">
        <v>260.97399999999999</v>
      </c>
    </row>
    <row r="76" spans="1:45" x14ac:dyDescent="0.25">
      <c r="A76" s="3">
        <v>36981</v>
      </c>
      <c r="B76" s="1" t="s">
        <v>54</v>
      </c>
      <c r="C76" s="5">
        <v>2.2999999999999998</v>
      </c>
      <c r="D76" s="5">
        <v>-6.02</v>
      </c>
      <c r="E76" s="5">
        <f t="shared" si="30"/>
        <v>-0.85599442957871719</v>
      </c>
      <c r="F76" s="5">
        <f t="shared" si="14"/>
        <v>-5.7509268191040848</v>
      </c>
      <c r="G76" s="5">
        <f t="shared" si="32"/>
        <v>5.0131385590000077</v>
      </c>
      <c r="H76" s="5">
        <f t="shared" si="15"/>
        <v>-11.855052901989804</v>
      </c>
      <c r="I76" s="5">
        <f t="shared" si="16"/>
        <v>-6.5053088240029648</v>
      </c>
      <c r="J76" s="5">
        <f t="shared" si="17"/>
        <v>-13.655411622933755</v>
      </c>
      <c r="K76" s="5">
        <f t="shared" si="18"/>
        <v>-5.4377783645421669</v>
      </c>
      <c r="L76" s="5">
        <f t="shared" si="31"/>
        <v>1.5054163322115288</v>
      </c>
      <c r="M76" s="5">
        <f t="shared" si="26"/>
        <v>-5.9929723856808828</v>
      </c>
      <c r="N76" s="5">
        <f t="shared" si="27"/>
        <v>-7.7083644724346847</v>
      </c>
      <c r="O76" s="5">
        <f t="shared" si="28"/>
        <v>-5.4419775845564589</v>
      </c>
      <c r="P76" s="5">
        <f t="shared" si="29"/>
        <v>1.7153920867538019</v>
      </c>
      <c r="Q76" s="3">
        <f t="shared" si="21"/>
        <v>36981</v>
      </c>
      <c r="R76" s="5">
        <f t="shared" si="33"/>
        <v>4.2537309290164043</v>
      </c>
      <c r="S76" s="5">
        <f t="shared" si="34"/>
        <v>4.2648142566507783</v>
      </c>
      <c r="T76" s="5">
        <f t="shared" si="35"/>
        <v>4.083239279073628</v>
      </c>
      <c r="U76" s="5"/>
      <c r="V76" s="5">
        <f t="shared" si="36"/>
        <v>-3.9809293757931559</v>
      </c>
      <c r="W76" s="5">
        <f t="shared" si="19"/>
        <v>1.7522818365047987</v>
      </c>
      <c r="X76" s="3">
        <v>33694</v>
      </c>
      <c r="Y76" s="1">
        <v>1.24</v>
      </c>
      <c r="Z76" s="1">
        <f t="array" ref="Z76">FVSCHEDULE(1,Y74:Y76*0.01)-1</f>
        <v>7.3922981055999815E-2</v>
      </c>
      <c r="AA76" s="14">
        <v>1.31</v>
      </c>
      <c r="AB76" s="1">
        <f t="array" ref="AB76">FVSCHEDULE(1,AA74:AA76*0.01)-1</f>
        <v>6.6356032940000143E-2</v>
      </c>
      <c r="AC76" s="1" t="s">
        <v>54</v>
      </c>
      <c r="AD76" s="1">
        <v>1619.54</v>
      </c>
      <c r="AE76" s="1">
        <v>1771.069</v>
      </c>
      <c r="AF76" s="1">
        <v>3067.4009999999998</v>
      </c>
      <c r="AG76" s="1">
        <v>433.33800000000002</v>
      </c>
      <c r="AH76">
        <v>3504.21</v>
      </c>
      <c r="AI76" s="1" t="s">
        <v>54</v>
      </c>
      <c r="AJ76" s="1">
        <v>1.35</v>
      </c>
      <c r="AK76" s="1"/>
      <c r="AL76" s="1" t="s">
        <v>54</v>
      </c>
      <c r="AM76" s="1">
        <v>1.931</v>
      </c>
      <c r="AN76" s="1">
        <v>2.4740000000000002</v>
      </c>
      <c r="AP76" s="1" t="s">
        <v>54</v>
      </c>
      <c r="AQ76">
        <v>551.34900000000005</v>
      </c>
      <c r="AR76" s="1" t="s">
        <v>54</v>
      </c>
      <c r="AS76" s="1">
        <v>265.54700000000003</v>
      </c>
    </row>
    <row r="77" spans="1:45" x14ac:dyDescent="0.25">
      <c r="A77" s="3">
        <v>37072</v>
      </c>
      <c r="B77" s="1" t="s">
        <v>55</v>
      </c>
      <c r="C77" s="5">
        <v>1.95</v>
      </c>
      <c r="D77" s="5">
        <v>3.26</v>
      </c>
      <c r="E77" s="5">
        <f t="shared" si="30"/>
        <v>0.93949803618241101</v>
      </c>
      <c r="F77" s="5">
        <f t="shared" si="14"/>
        <v>8.8943417886693048</v>
      </c>
      <c r="G77" s="5">
        <f t="shared" si="32"/>
        <v>-4.988784064000007</v>
      </c>
      <c r="H77" s="5">
        <f t="shared" si="15"/>
        <v>5.8522790421971616</v>
      </c>
      <c r="I77" s="5">
        <f t="shared" si="16"/>
        <v>14.287811485605584</v>
      </c>
      <c r="J77" s="5">
        <f t="shared" si="17"/>
        <v>-0.86516239643920079</v>
      </c>
      <c r="K77" s="5">
        <f t="shared" si="18"/>
        <v>4.0139567727732084</v>
      </c>
      <c r="L77" s="5">
        <f t="shared" si="31"/>
        <v>1.1217939998077409</v>
      </c>
      <c r="M77" s="5">
        <f t="shared" si="26"/>
        <v>4.3549842166945902</v>
      </c>
      <c r="N77" s="5">
        <f t="shared" si="27"/>
        <v>4.2554797763858749</v>
      </c>
      <c r="O77" s="5">
        <f t="shared" si="28"/>
        <v>5.8000717786504135</v>
      </c>
      <c r="P77" s="5">
        <f t="shared" si="29"/>
        <v>9.9504440308715303E-2</v>
      </c>
      <c r="Q77" s="3">
        <f t="shared" si="21"/>
        <v>37072</v>
      </c>
      <c r="R77" s="5">
        <f t="shared" si="33"/>
        <v>4.4347475884425682</v>
      </c>
      <c r="S77" s="5">
        <f t="shared" si="34"/>
        <v>4.5121765447626396</v>
      </c>
      <c r="T77" s="5">
        <f t="shared" si="35"/>
        <v>4.2610637052071585</v>
      </c>
      <c r="U77" s="5"/>
      <c r="V77" s="5">
        <f t="shared" si="36"/>
        <v>2.8438763607657043</v>
      </c>
      <c r="W77" s="5">
        <f t="shared" si="19"/>
        <v>-2.2229586476217089</v>
      </c>
      <c r="X77" s="3">
        <v>33724</v>
      </c>
      <c r="Y77" s="1">
        <v>0.38</v>
      </c>
      <c r="Z77" s="1">
        <f t="array" ref="Z77">FVSCHEDULE(1,Y75:Y77*0.01)-1</f>
        <v>4.1348423863999839E-2</v>
      </c>
      <c r="AA77" s="14">
        <v>1.1200000000000001</v>
      </c>
      <c r="AB77" s="1">
        <f t="array" ref="AB77">FVSCHEDULE(1,AA75:AA77*0.01)-1</f>
        <v>4.8521217920000304E-2</v>
      </c>
      <c r="AC77" s="1" t="s">
        <v>55</v>
      </c>
      <c r="AD77" s="1">
        <v>1714.32</v>
      </c>
      <c r="AE77" s="1">
        <v>2024.116</v>
      </c>
      <c r="AF77" s="1">
        <v>3040.8629999999998</v>
      </c>
      <c r="AG77" s="1">
        <v>450.73200000000003</v>
      </c>
      <c r="AH77">
        <v>3709.29</v>
      </c>
      <c r="AI77" s="1" t="s">
        <v>55</v>
      </c>
      <c r="AJ77" s="1">
        <v>1.28</v>
      </c>
      <c r="AK77" s="1"/>
      <c r="AL77" s="1" t="s">
        <v>55</v>
      </c>
      <c r="AM77" s="1">
        <v>1.929</v>
      </c>
      <c r="AN77" s="1">
        <v>2.448</v>
      </c>
      <c r="AP77" s="1" t="s">
        <v>55</v>
      </c>
      <c r="AQ77">
        <v>557.53399999999999</v>
      </c>
      <c r="AR77" s="1" t="s">
        <v>55</v>
      </c>
      <c r="AS77" s="1">
        <v>259.64400000000001</v>
      </c>
    </row>
    <row r="78" spans="1:45" x14ac:dyDescent="0.25">
      <c r="A78" s="3">
        <v>37164</v>
      </c>
      <c r="B78" s="1" t="s">
        <v>56</v>
      </c>
      <c r="C78" s="5">
        <v>0.9</v>
      </c>
      <c r="D78" s="5">
        <v>-9.0299999999999994</v>
      </c>
      <c r="E78" s="5">
        <f t="shared" si="30"/>
        <v>-1.5303571870018537</v>
      </c>
      <c r="F78" s="5">
        <f t="shared" si="14"/>
        <v>-16.268722045554501</v>
      </c>
      <c r="G78" s="5">
        <f t="shared" si="32"/>
        <v>-5.8176688716999987</v>
      </c>
      <c r="H78" s="5">
        <f t="shared" si="15"/>
        <v>-14.678123104204577</v>
      </c>
      <c r="I78" s="5">
        <f t="shared" si="16"/>
        <v>-20.789322351090544</v>
      </c>
      <c r="J78" s="5">
        <f t="shared" si="17"/>
        <v>-13.952190545907516</v>
      </c>
      <c r="K78" s="5">
        <f t="shared" si="18"/>
        <v>-21.599975151531282</v>
      </c>
      <c r="L78" s="5">
        <f t="shared" si="31"/>
        <v>1.0829832799434724</v>
      </c>
      <c r="M78" s="5">
        <f t="shared" si="26"/>
        <v>-11.486027359070663</v>
      </c>
      <c r="N78" s="5">
        <f t="shared" si="27"/>
        <v>-13.288342462942184</v>
      </c>
      <c r="O78" s="5">
        <f t="shared" si="28"/>
        <v>-12.677760598594755</v>
      </c>
      <c r="P78" s="5">
        <f t="shared" si="29"/>
        <v>1.8023151038715213</v>
      </c>
      <c r="Q78" s="3">
        <f t="shared" si="21"/>
        <v>37164</v>
      </c>
      <c r="R78" s="5">
        <f t="shared" si="33"/>
        <v>3.84544314152325</v>
      </c>
      <c r="S78" s="5">
        <f t="shared" si="34"/>
        <v>3.9401336046316873</v>
      </c>
      <c r="T78" s="5">
        <f t="shared" si="35"/>
        <v>3.7716367622396341</v>
      </c>
      <c r="U78" s="5"/>
      <c r="V78" s="5">
        <f t="shared" si="36"/>
        <v>-10.494836569773414</v>
      </c>
      <c r="W78" s="5">
        <f t="shared" si="19"/>
        <v>6.8043166797615129</v>
      </c>
      <c r="X78" s="3">
        <v>33753</v>
      </c>
      <c r="Y78" s="1">
        <v>1.41</v>
      </c>
      <c r="Z78" s="1">
        <f t="array" ref="Z78">FVSCHEDULE(1,Y76:Y78*0.01)-1</f>
        <v>3.057620439200015E-2</v>
      </c>
      <c r="AA78" s="14">
        <v>1.31</v>
      </c>
      <c r="AB78" s="1">
        <f t="array" ref="AB78">FVSCHEDULE(1,AA76:AA78*0.01)-1</f>
        <v>3.7866972032000401E-2</v>
      </c>
      <c r="AC78" s="1" t="s">
        <v>56</v>
      </c>
      <c r="AD78" s="1">
        <v>1462.69</v>
      </c>
      <c r="AE78" s="1">
        <v>1603.316</v>
      </c>
      <c r="AF78" s="1">
        <v>2616.596</v>
      </c>
      <c r="AG78" s="1">
        <v>353.37400000000002</v>
      </c>
      <c r="AH78">
        <v>3164.84</v>
      </c>
      <c r="AI78" s="1" t="s">
        <v>56</v>
      </c>
      <c r="AJ78" s="1">
        <v>1.51</v>
      </c>
      <c r="AK78" s="1"/>
      <c r="AL78" s="1" t="s">
        <v>56</v>
      </c>
      <c r="AM78" s="1">
        <v>2.3969999999999998</v>
      </c>
      <c r="AN78" s="1">
        <v>3.09</v>
      </c>
      <c r="AP78" s="1" t="s">
        <v>56</v>
      </c>
      <c r="AQ78">
        <v>563.572</v>
      </c>
      <c r="AR78" s="1" t="s">
        <v>56</v>
      </c>
      <c r="AS78" s="1">
        <v>277.31099999999998</v>
      </c>
    </row>
    <row r="79" spans="1:45" x14ac:dyDescent="0.25">
      <c r="A79" s="3">
        <v>37256</v>
      </c>
      <c r="B79" s="1" t="s">
        <v>57</v>
      </c>
      <c r="C79" s="5">
        <v>0.38</v>
      </c>
      <c r="D79" s="5">
        <v>0.08</v>
      </c>
      <c r="E79" s="5">
        <f t="shared" si="30"/>
        <v>-0.21205312914587027</v>
      </c>
      <c r="F79" s="5">
        <f t="shared" si="14"/>
        <v>5.6128850964199763</v>
      </c>
      <c r="G79" s="5">
        <f t="shared" si="32"/>
        <v>6.8588469640999961</v>
      </c>
      <c r="H79" s="5">
        <f t="shared" si="15"/>
        <v>10.685107575767926</v>
      </c>
      <c r="I79" s="5">
        <f t="shared" si="16"/>
        <v>21.086111533846097</v>
      </c>
      <c r="J79" s="5">
        <f t="shared" si="17"/>
        <v>6.9781884555353502</v>
      </c>
      <c r="K79" s="5">
        <f t="shared" si="18"/>
        <v>26.604390815396716</v>
      </c>
      <c r="L79" s="5">
        <f t="shared" si="31"/>
        <v>0.63665334686604513</v>
      </c>
      <c r="M79" s="5">
        <f t="shared" si="26"/>
        <v>6.5607940299925227</v>
      </c>
      <c r="N79" s="5">
        <f t="shared" si="27"/>
        <v>7.8812819125984639</v>
      </c>
      <c r="O79" s="5">
        <f t="shared" si="28"/>
        <v>8.7738056621065379</v>
      </c>
      <c r="P79" s="5">
        <f t="shared" si="29"/>
        <v>-1.3204878826059412</v>
      </c>
      <c r="Q79" s="3">
        <f t="shared" si="21"/>
        <v>37256</v>
      </c>
      <c r="R79" s="5">
        <f t="shared" si="33"/>
        <v>4.1485133562953802</v>
      </c>
      <c r="S79" s="5">
        <f t="shared" si="34"/>
        <v>4.2858332699294248</v>
      </c>
      <c r="T79" s="5">
        <f t="shared" si="35"/>
        <v>4.0190860817696556</v>
      </c>
      <c r="U79" s="5"/>
      <c r="V79" s="5">
        <f t="shared" si="36"/>
        <v>7.8820296574439066</v>
      </c>
      <c r="W79" s="5">
        <f t="shared" si="19"/>
        <v>-2.2743418039673724</v>
      </c>
      <c r="X79" s="3">
        <v>33785</v>
      </c>
      <c r="Y79" s="1">
        <v>0.94</v>
      </c>
      <c r="Z79" s="1">
        <f t="array" ref="Z79">FVSCHEDULE(1,Y77:Y79*0.01)-1</f>
        <v>2.7522343652000236E-2</v>
      </c>
      <c r="AA79" s="14">
        <v>1.45</v>
      </c>
      <c r="AB79" s="1">
        <f t="array" ref="AB79">FVSCHEDULE(1,AA77:AA79*0.01)-1</f>
        <v>3.9301197440000157E-2</v>
      </c>
      <c r="AC79" s="1" t="s">
        <v>57</v>
      </c>
      <c r="AD79" s="1">
        <v>1618.98</v>
      </c>
      <c r="AE79" s="1">
        <v>1941.393</v>
      </c>
      <c r="AF79" s="1">
        <v>2799.1869999999999</v>
      </c>
      <c r="AG79" s="1">
        <v>447.387</v>
      </c>
      <c r="AH79">
        <v>3503</v>
      </c>
      <c r="AI79" s="1" t="s">
        <v>57</v>
      </c>
      <c r="AJ79" s="1">
        <v>1.37</v>
      </c>
      <c r="AK79" s="1"/>
      <c r="AL79" s="1" t="s">
        <v>57</v>
      </c>
      <c r="AM79" s="1">
        <v>2.165</v>
      </c>
      <c r="AN79" s="1">
        <v>2.3029999999999999</v>
      </c>
      <c r="AP79" s="1" t="s">
        <v>57</v>
      </c>
      <c r="AQ79">
        <v>567.16</v>
      </c>
      <c r="AR79" s="1" t="s">
        <v>57</v>
      </c>
      <c r="AS79" s="1">
        <v>271.00400000000002</v>
      </c>
    </row>
    <row r="80" spans="1:45" x14ac:dyDescent="0.25">
      <c r="A80" s="3">
        <v>37346</v>
      </c>
      <c r="B80" s="1" t="s">
        <v>58</v>
      </c>
      <c r="C80" s="5">
        <v>0.52</v>
      </c>
      <c r="D80" s="5">
        <v>-0.43</v>
      </c>
      <c r="E80" s="5">
        <f t="shared" si="30"/>
        <v>1.7600364793076035</v>
      </c>
      <c r="F80" s="5">
        <f t="shared" si="14"/>
        <v>-0.63837007674798996</v>
      </c>
      <c r="G80" s="5">
        <f t="shared" si="32"/>
        <v>0.51390655999998813</v>
      </c>
      <c r="H80" s="5">
        <f t="shared" si="15"/>
        <v>0.27486442080817408</v>
      </c>
      <c r="I80" s="5">
        <f t="shared" si="16"/>
        <v>3.9833768845360051</v>
      </c>
      <c r="J80" s="5">
        <f t="shared" si="17"/>
        <v>0.56920098585768741</v>
      </c>
      <c r="K80" s="5">
        <f t="shared" si="18"/>
        <v>11.408467389530763</v>
      </c>
      <c r="L80" s="5">
        <f t="shared" si="31"/>
        <v>0.41434515833274066</v>
      </c>
      <c r="M80" s="5">
        <f t="shared" si="26"/>
        <v>1.2295545099943226</v>
      </c>
      <c r="N80" s="5">
        <f t="shared" si="27"/>
        <v>0.97724736264110823</v>
      </c>
      <c r="O80" s="5">
        <f t="shared" si="28"/>
        <v>2.1578782963542782</v>
      </c>
      <c r="P80" s="5">
        <f t="shared" si="29"/>
        <v>0.25230714735321436</v>
      </c>
      <c r="Q80" s="3">
        <f t="shared" si="21"/>
        <v>37346</v>
      </c>
      <c r="R80" s="5">
        <f t="shared" si="33"/>
        <v>4.1890545936585912</v>
      </c>
      <c r="S80" s="5">
        <f t="shared" si="34"/>
        <v>4.3783163358791626</v>
      </c>
      <c r="T80" s="5">
        <f t="shared" si="35"/>
        <v>4.068502935948608</v>
      </c>
      <c r="U80" s="5"/>
      <c r="V80" s="5">
        <f t="shared" si="36"/>
        <v>1.8460026882299014</v>
      </c>
      <c r="W80" s="5">
        <f t="shared" si="19"/>
        <v>-2.0608551903293026</v>
      </c>
      <c r="X80" s="3">
        <v>33816</v>
      </c>
      <c r="Y80" s="1">
        <v>1.51</v>
      </c>
      <c r="Z80" s="1">
        <f t="array" ref="Z80">FVSCHEDULE(1,Y78:Y80*0.01)-1</f>
        <v>3.9089391354000025E-2</v>
      </c>
      <c r="AA80" s="14">
        <v>2.0099999999999998</v>
      </c>
      <c r="AB80" s="1">
        <f t="array" ref="AB80">FVSCHEDULE(1,AA78:AA80*0.01)-1</f>
        <v>4.844852799499999E-2</v>
      </c>
      <c r="AC80" s="1" t="s">
        <v>58</v>
      </c>
      <c r="AD80" s="1">
        <v>1623.43</v>
      </c>
      <c r="AE80" s="1">
        <v>2018.7260000000001</v>
      </c>
      <c r="AF80" s="1">
        <v>2815.12</v>
      </c>
      <c r="AG80" s="1">
        <v>498.42700000000002</v>
      </c>
      <c r="AH80">
        <v>3512.63</v>
      </c>
      <c r="AI80" s="1" t="s">
        <v>58</v>
      </c>
      <c r="AJ80" s="1">
        <v>1.37</v>
      </c>
      <c r="AK80" s="1"/>
      <c r="AL80" s="1" t="s">
        <v>58</v>
      </c>
      <c r="AM80" s="1">
        <v>2.0870000000000002</v>
      </c>
      <c r="AN80" s="1">
        <v>2.0870000000000002</v>
      </c>
      <c r="AP80" s="1" t="s">
        <v>58</v>
      </c>
      <c r="AQ80">
        <v>569.51</v>
      </c>
      <c r="AR80" s="1" t="s">
        <v>58</v>
      </c>
      <c r="AS80" s="1">
        <v>265.41899999999998</v>
      </c>
    </row>
    <row r="81" spans="1:45" x14ac:dyDescent="0.25">
      <c r="A81" s="3">
        <v>37437</v>
      </c>
      <c r="B81" s="1" t="s">
        <v>59</v>
      </c>
      <c r="C81" s="5">
        <v>1.27</v>
      </c>
      <c r="D81" s="5">
        <v>-2.64</v>
      </c>
      <c r="E81" s="5">
        <f t="shared" si="30"/>
        <v>3.8431105115641593</v>
      </c>
      <c r="F81" s="5">
        <f t="shared" si="14"/>
        <v>-3.8629369992412901</v>
      </c>
      <c r="G81" s="5">
        <f t="shared" si="32"/>
        <v>-7.5939583105000041</v>
      </c>
      <c r="H81" s="5">
        <f t="shared" si="15"/>
        <v>-13.396943508497438</v>
      </c>
      <c r="I81" s="5">
        <f t="shared" si="16"/>
        <v>-8.3520497581147772</v>
      </c>
      <c r="J81" s="5">
        <f t="shared" si="17"/>
        <v>-1.9352283384011959</v>
      </c>
      <c r="K81" s="5">
        <f t="shared" si="18"/>
        <v>-8.3851797755739597</v>
      </c>
      <c r="L81" s="5">
        <f t="shared" si="31"/>
        <v>0.47374058401081776</v>
      </c>
      <c r="M81" s="5">
        <f t="shared" si="26"/>
        <v>-3.3234110305446101</v>
      </c>
      <c r="N81" s="5">
        <f t="shared" si="27"/>
        <v>-5.1900966154947765</v>
      </c>
      <c r="O81" s="5">
        <f t="shared" si="28"/>
        <v>-3.790171397212255</v>
      </c>
      <c r="P81" s="5">
        <f t="shared" si="29"/>
        <v>1.8666855849501665</v>
      </c>
      <c r="Q81" s="3">
        <f t="shared" si="21"/>
        <v>37437</v>
      </c>
      <c r="R81" s="5">
        <f t="shared" si="33"/>
        <v>3.9716386129718884</v>
      </c>
      <c r="S81" s="5">
        <f t="shared" si="34"/>
        <v>4.2123706424371994</v>
      </c>
      <c r="T81" s="5">
        <f t="shared" si="35"/>
        <v>3.9332898605972608</v>
      </c>
      <c r="U81" s="5"/>
      <c r="V81" s="5">
        <f t="shared" si="36"/>
        <v>-3.9454703176951416</v>
      </c>
      <c r="W81" s="5">
        <f t="shared" si="19"/>
        <v>5.8609217878147435</v>
      </c>
      <c r="X81" s="3">
        <v>33847</v>
      </c>
      <c r="Y81" s="1">
        <v>1.31</v>
      </c>
      <c r="Z81" s="1">
        <f t="array" ref="Z81">FVSCHEDULE(1,Y79:Y81*0.01)-1</f>
        <v>3.8064749414000065E-2</v>
      </c>
      <c r="AA81" s="14">
        <v>39.35</v>
      </c>
      <c r="AB81" s="1">
        <f t="array" ref="AB81">FVSCHEDULE(1,AA79:AA81*0.01)-1</f>
        <v>0.44212123557499994</v>
      </c>
      <c r="AC81" s="1" t="s">
        <v>59</v>
      </c>
      <c r="AD81" s="1">
        <v>1405.94</v>
      </c>
      <c r="AE81" s="1">
        <v>1850.1210000000001</v>
      </c>
      <c r="AF81" s="1">
        <v>2760.6410000000001</v>
      </c>
      <c r="AG81" s="1">
        <v>456.63299999999998</v>
      </c>
      <c r="AH81">
        <v>3042.05</v>
      </c>
      <c r="AI81" s="1" t="s">
        <v>59</v>
      </c>
      <c r="AJ81" s="1">
        <v>1.6</v>
      </c>
      <c r="AK81" s="1"/>
      <c r="AL81" s="1" t="s">
        <v>59</v>
      </c>
      <c r="AM81" s="1">
        <v>2.31</v>
      </c>
      <c r="AN81" s="1">
        <v>2.3149999999999999</v>
      </c>
      <c r="AP81" s="1" t="s">
        <v>59</v>
      </c>
      <c r="AQ81">
        <v>572.20799999999997</v>
      </c>
      <c r="AR81" s="1" t="s">
        <v>59</v>
      </c>
      <c r="AS81" s="1">
        <v>280.97500000000002</v>
      </c>
    </row>
    <row r="82" spans="1:45" x14ac:dyDescent="0.25">
      <c r="A82" s="3">
        <v>37529</v>
      </c>
      <c r="B82" s="1" t="s">
        <v>60</v>
      </c>
      <c r="C82" s="5">
        <v>1.67</v>
      </c>
      <c r="D82" s="5">
        <v>-4.92</v>
      </c>
      <c r="E82" s="5">
        <f t="shared" si="30"/>
        <v>2.9962813743928156</v>
      </c>
      <c r="F82" s="5">
        <f t="shared" si="14"/>
        <v>-6.1847132842851309</v>
      </c>
      <c r="G82" s="5">
        <f t="shared" si="32"/>
        <v>-2.8281403648000025</v>
      </c>
      <c r="H82" s="5">
        <f t="shared" si="15"/>
        <v>-17.276697440858079</v>
      </c>
      <c r="I82" s="5">
        <f t="shared" si="16"/>
        <v>-21.400492184024735</v>
      </c>
      <c r="J82" s="5">
        <f t="shared" si="17"/>
        <v>-19.685609247997114</v>
      </c>
      <c r="K82" s="5">
        <f t="shared" si="18"/>
        <v>-16.304121690723182</v>
      </c>
      <c r="L82" s="5">
        <f t="shared" si="31"/>
        <v>0.45298213237143781</v>
      </c>
      <c r="M82" s="5">
        <f t="shared" si="26"/>
        <v>-7.8952809636496308</v>
      </c>
      <c r="N82" s="5">
        <f t="shared" si="27"/>
        <v>-11.195838575438014</v>
      </c>
      <c r="O82" s="5">
        <f t="shared" si="28"/>
        <v>-8.3172276297851742</v>
      </c>
      <c r="P82" s="5">
        <f t="shared" si="29"/>
        <v>3.300557611788383</v>
      </c>
      <c r="Q82" s="3">
        <f t="shared" si="21"/>
        <v>37529</v>
      </c>
      <c r="R82" s="5">
        <f t="shared" si="33"/>
        <v>3.5269803650637903</v>
      </c>
      <c r="S82" s="5">
        <f t="shared" si="34"/>
        <v>3.8620181874954533</v>
      </c>
      <c r="T82" s="5">
        <f t="shared" si="35"/>
        <v>3.6227455749883641</v>
      </c>
      <c r="U82" s="5"/>
      <c r="V82" s="5">
        <f t="shared" si="36"/>
        <v>-7.7505048783835448</v>
      </c>
      <c r="W82" s="5">
        <f t="shared" si="19"/>
        <v>11.198861108639546</v>
      </c>
      <c r="X82" s="3">
        <v>33877</v>
      </c>
      <c r="Y82" s="1">
        <v>1.02</v>
      </c>
      <c r="Z82" s="1">
        <f t="array" ref="Z82">FVSCHEDULE(1,Y80:Y82*0.01)-1</f>
        <v>3.8887467661999908E-2</v>
      </c>
      <c r="AA82" s="14">
        <v>0.45</v>
      </c>
      <c r="AB82" s="1">
        <f t="array" ref="AB82">FVSCHEDULE(1,AA80:AA82*0.01)-1</f>
        <v>0.42790614207499988</v>
      </c>
      <c r="AC82" s="1" t="s">
        <v>60</v>
      </c>
      <c r="AD82" s="1">
        <v>1163.04</v>
      </c>
      <c r="AE82" s="1">
        <v>1454.1859999999999</v>
      </c>
      <c r="AF82" s="1">
        <v>2217.192</v>
      </c>
      <c r="AG82" s="1">
        <v>382.18299999999999</v>
      </c>
      <c r="AH82">
        <v>2516.4899999999998</v>
      </c>
      <c r="AI82" s="1" t="s">
        <v>60</v>
      </c>
      <c r="AJ82" s="1">
        <v>1.95</v>
      </c>
      <c r="AK82" s="1"/>
      <c r="AL82" s="1" t="s">
        <v>60</v>
      </c>
      <c r="AM82" s="1">
        <v>2.87</v>
      </c>
      <c r="AN82" s="1">
        <v>2.581</v>
      </c>
      <c r="AP82" s="1" t="s">
        <v>60</v>
      </c>
      <c r="AQ82">
        <v>574.79999999999995</v>
      </c>
      <c r="AR82" s="1" t="s">
        <v>60</v>
      </c>
      <c r="AS82" s="1">
        <v>312.44099999999997</v>
      </c>
    </row>
    <row r="83" spans="1:45" x14ac:dyDescent="0.25">
      <c r="A83" s="3">
        <v>37621</v>
      </c>
      <c r="B83" s="1" t="s">
        <v>61</v>
      </c>
      <c r="C83" s="5">
        <v>1.97</v>
      </c>
      <c r="D83" s="5">
        <v>0.28000000000000003</v>
      </c>
      <c r="E83" s="5">
        <f t="shared" si="30"/>
        <v>2.8322495771696556</v>
      </c>
      <c r="F83" s="5">
        <f t="shared" si="14"/>
        <v>3.4793811746853875</v>
      </c>
      <c r="G83" s="5">
        <f t="shared" si="32"/>
        <v>6.7786888032000059</v>
      </c>
      <c r="H83" s="5">
        <f t="shared" si="15"/>
        <v>8.438230843307192</v>
      </c>
      <c r="I83" s="5">
        <f t="shared" si="16"/>
        <v>6.1573966466463181</v>
      </c>
      <c r="J83" s="5">
        <f t="shared" si="17"/>
        <v>6.4821179221285385</v>
      </c>
      <c r="K83" s="5">
        <f t="shared" si="18"/>
        <v>10.037076479068929</v>
      </c>
      <c r="L83" s="5">
        <f t="shared" si="31"/>
        <v>0.42606123869173285</v>
      </c>
      <c r="M83" s="5">
        <f t="shared" si="26"/>
        <v>4.990843857948815</v>
      </c>
      <c r="N83" s="5">
        <f t="shared" si="27"/>
        <v>5.7742665726505535</v>
      </c>
      <c r="O83" s="5">
        <f t="shared" si="28"/>
        <v>5.118454442170739</v>
      </c>
      <c r="P83" s="5">
        <f t="shared" si="29"/>
        <v>-0.78342271470173852</v>
      </c>
      <c r="Q83" s="3">
        <f t="shared" si="21"/>
        <v>37621</v>
      </c>
      <c r="R83" s="5">
        <f t="shared" si="33"/>
        <v>3.7306376133076169</v>
      </c>
      <c r="S83" s="5">
        <f t="shared" si="34"/>
        <v>4.0596938289707563</v>
      </c>
      <c r="T83" s="5">
        <f t="shared" si="35"/>
        <v>3.8035511500067831</v>
      </c>
      <c r="U83" s="5"/>
      <c r="V83" s="5">
        <f t="shared" si="36"/>
        <v>5.5159046001755865</v>
      </c>
      <c r="W83" s="5">
        <f t="shared" si="19"/>
        <v>-0.68172871038051364</v>
      </c>
      <c r="X83" s="3">
        <v>33907</v>
      </c>
      <c r="Y83" s="1">
        <v>-1.41</v>
      </c>
      <c r="Z83" s="1">
        <f t="array" ref="Z83">FVSCHEDULE(1,Y81:Y83*0.01)-1</f>
        <v>9.0032059580000823E-3</v>
      </c>
      <c r="AA83" s="14">
        <v>-1.05</v>
      </c>
      <c r="AB83" s="1">
        <f t="array" ref="AB83">FVSCHEDULE(1,AA81:AA83*0.01)-1</f>
        <v>0.3850731571249999</v>
      </c>
      <c r="AC83" s="1" t="s">
        <v>61</v>
      </c>
      <c r="AD83" s="1">
        <v>1261.18</v>
      </c>
      <c r="AE83" s="1">
        <v>1543.7260000000001</v>
      </c>
      <c r="AF83" s="1">
        <v>2360.913</v>
      </c>
      <c r="AG83" s="1">
        <v>420.54300000000001</v>
      </c>
      <c r="AH83">
        <v>2728.82</v>
      </c>
      <c r="AI83" s="1" t="s">
        <v>61</v>
      </c>
      <c r="AJ83" s="1">
        <v>1.83</v>
      </c>
      <c r="AK83" s="1"/>
      <c r="AL83" s="1" t="s">
        <v>61</v>
      </c>
      <c r="AM83" s="1">
        <v>2.8140000000000001</v>
      </c>
      <c r="AN83" s="1">
        <v>2.4129999999999998</v>
      </c>
      <c r="AP83" s="1" t="s">
        <v>61</v>
      </c>
      <c r="AQ83">
        <v>577.24900000000002</v>
      </c>
      <c r="AR83" s="1" t="s">
        <v>61</v>
      </c>
      <c r="AS83" s="1">
        <v>310.31099999999998</v>
      </c>
    </row>
    <row r="84" spans="1:45" x14ac:dyDescent="0.25">
      <c r="A84" s="3">
        <v>37711</v>
      </c>
      <c r="B84" s="1" t="s">
        <v>62</v>
      </c>
      <c r="C84" s="5">
        <v>1.84</v>
      </c>
      <c r="D84" s="5">
        <v>-0.39</v>
      </c>
      <c r="E84" s="5">
        <f t="shared" si="30"/>
        <v>1.5311292451343719</v>
      </c>
      <c r="F84" s="5">
        <f t="shared" si="14"/>
        <v>-0.69385872827677109</v>
      </c>
      <c r="G84" s="5">
        <f t="shared" si="32"/>
        <v>7.6152577690000056</v>
      </c>
      <c r="H84" s="5">
        <f t="shared" si="15"/>
        <v>-3.1494314847999472</v>
      </c>
      <c r="I84" s="5">
        <f t="shared" si="16"/>
        <v>-4.4914706366285255</v>
      </c>
      <c r="J84" s="5">
        <f t="shared" si="17"/>
        <v>-8.1275337125933937</v>
      </c>
      <c r="K84" s="5">
        <f t="shared" si="18"/>
        <v>-5.8695543618607404</v>
      </c>
      <c r="L84" s="5">
        <f t="shared" si="31"/>
        <v>0.30506765711157957</v>
      </c>
      <c r="M84" s="5">
        <f t="shared" si="26"/>
        <v>-1.5630701592900307</v>
      </c>
      <c r="N84" s="5">
        <f t="shared" si="27"/>
        <v>-2.5354261007493006</v>
      </c>
      <c r="O84" s="5">
        <f t="shared" si="28"/>
        <v>-1.6573803161137313</v>
      </c>
      <c r="P84" s="5">
        <f t="shared" si="29"/>
        <v>0.97235594145926996</v>
      </c>
      <c r="Q84" s="3">
        <f t="shared" si="21"/>
        <v>37711</v>
      </c>
      <c r="R84" s="5">
        <f t="shared" si="33"/>
        <v>3.6360500535354445</v>
      </c>
      <c r="S84" s="5">
        <f t="shared" si="34"/>
        <v>3.992409262554911</v>
      </c>
      <c r="T84" s="5">
        <f t="shared" si="35"/>
        <v>3.7440989769876944</v>
      </c>
      <c r="U84" s="5"/>
      <c r="V84" s="5">
        <f t="shared" si="36"/>
        <v>-0.36292001910444671</v>
      </c>
      <c r="W84" s="5">
        <f t="shared" si="19"/>
        <v>1.050236698022311</v>
      </c>
      <c r="X84" s="3">
        <v>33938</v>
      </c>
      <c r="Y84" s="1">
        <v>1.26</v>
      </c>
      <c r="Z84" s="1">
        <f t="array" ref="Z84">FVSCHEDULE(1,Y82:Y84*0.01)-1</f>
        <v>8.5052278680000093E-3</v>
      </c>
      <c r="AA84" s="14">
        <v>-2.09</v>
      </c>
      <c r="AB84" s="1">
        <f t="array" ref="AB84">FVSCHEDULE(1,AA82:AA84*0.01)-1</f>
        <v>-2.682086247500004E-2</v>
      </c>
      <c r="AC84" s="1" t="s">
        <v>62</v>
      </c>
      <c r="AD84" s="1">
        <v>1221.46</v>
      </c>
      <c r="AE84" s="1">
        <v>1474.39</v>
      </c>
      <c r="AF84" s="1">
        <v>2169.029</v>
      </c>
      <c r="AG84" s="1">
        <v>395.85899999999998</v>
      </c>
      <c r="AH84">
        <v>2642.88</v>
      </c>
      <c r="AI84" s="1" t="s">
        <v>62</v>
      </c>
      <c r="AJ84" s="1">
        <v>1.91</v>
      </c>
      <c r="AK84" s="1"/>
      <c r="AL84" s="1" t="s">
        <v>62</v>
      </c>
      <c r="AM84" s="1">
        <v>3.1869999999999998</v>
      </c>
      <c r="AN84" s="1">
        <v>2.9670000000000001</v>
      </c>
      <c r="AP84" s="1" t="s">
        <v>62</v>
      </c>
      <c r="AQ84">
        <v>579.01</v>
      </c>
      <c r="AR84" s="1" t="s">
        <v>62</v>
      </c>
      <c r="AS84" s="1">
        <v>313.57</v>
      </c>
    </row>
    <row r="85" spans="1:45" x14ac:dyDescent="0.25">
      <c r="A85" s="3">
        <v>37802</v>
      </c>
      <c r="B85" s="1" t="s">
        <v>63</v>
      </c>
      <c r="C85" s="5">
        <v>2.46</v>
      </c>
      <c r="D85" s="5">
        <v>6.85</v>
      </c>
      <c r="E85" s="5">
        <f t="shared" si="30"/>
        <v>3.9655219098082464</v>
      </c>
      <c r="F85" s="5">
        <f t="shared" si="14"/>
        <v>11.266861481677347</v>
      </c>
      <c r="G85" s="5">
        <f t="shared" si="32"/>
        <v>11.298101390000003</v>
      </c>
      <c r="H85" s="5">
        <f t="shared" si="15"/>
        <v>15.393054213809698</v>
      </c>
      <c r="I85" s="5">
        <f t="shared" si="16"/>
        <v>23.424467067736487</v>
      </c>
      <c r="J85" s="5">
        <f t="shared" si="17"/>
        <v>19.565575195167973</v>
      </c>
      <c r="K85" s="5">
        <f t="shared" si="18"/>
        <v>23.376252655617293</v>
      </c>
      <c r="L85" s="5">
        <f t="shared" si="31"/>
        <v>0.3352273708571607</v>
      </c>
      <c r="M85" s="5">
        <f t="shared" si="26"/>
        <v>11.864130969455381</v>
      </c>
      <c r="N85" s="5">
        <f t="shared" si="27"/>
        <v>13.959770664462271</v>
      </c>
      <c r="O85" s="5">
        <f t="shared" si="28"/>
        <v>12.715825820213126</v>
      </c>
      <c r="P85" s="5">
        <f t="shared" si="29"/>
        <v>-2.0956396950068896</v>
      </c>
      <c r="Q85" s="3">
        <f t="shared" si="21"/>
        <v>37802</v>
      </c>
      <c r="R85" s="5">
        <f t="shared" si="33"/>
        <v>4.1436343022540507</v>
      </c>
      <c r="S85" s="5">
        <f t="shared" si="34"/>
        <v>4.5000770704114492</v>
      </c>
      <c r="T85" s="5">
        <f t="shared" si="35"/>
        <v>4.1883037832435539</v>
      </c>
      <c r="U85" s="5"/>
      <c r="V85" s="5">
        <f t="shared" si="36"/>
        <v>12.509348089695926</v>
      </c>
      <c r="W85" s="5">
        <f t="shared" si="19"/>
        <v>3.3769174347035635</v>
      </c>
      <c r="X85" s="3">
        <v>33969</v>
      </c>
      <c r="Y85" s="1">
        <v>1.1399999999999999</v>
      </c>
      <c r="Z85" s="1">
        <f t="array" ref="Z85">FVSCHEDULE(1,Y83:Y85*0.01)-1</f>
        <v>9.7032146760001048E-3</v>
      </c>
      <c r="AA85" s="14">
        <v>-0.48</v>
      </c>
      <c r="AB85" s="1">
        <f t="array" ref="AB85">FVSCHEDULE(1,AA83:AA85*0.01)-1</f>
        <v>-3.5830883359999954E-2</v>
      </c>
      <c r="AC85" s="1" t="s">
        <v>63</v>
      </c>
      <c r="AD85" s="1">
        <v>1409.48</v>
      </c>
      <c r="AE85" s="1">
        <v>1819.758</v>
      </c>
      <c r="AF85" s="1">
        <v>2593.4119999999998</v>
      </c>
      <c r="AG85" s="1">
        <v>488.39600000000002</v>
      </c>
      <c r="AH85">
        <v>3049.7</v>
      </c>
      <c r="AI85" s="1" t="s">
        <v>63</v>
      </c>
      <c r="AJ85" s="1">
        <v>1.72</v>
      </c>
      <c r="AK85" s="1"/>
      <c r="AL85" s="1" t="s">
        <v>63</v>
      </c>
      <c r="AM85" s="1">
        <v>2.7810000000000001</v>
      </c>
      <c r="AN85" s="1">
        <v>2.6720000000000002</v>
      </c>
      <c r="AP85" s="1" t="s">
        <v>63</v>
      </c>
      <c r="AQ85">
        <v>580.95100000000002</v>
      </c>
      <c r="AR85" s="1" t="s">
        <v>63</v>
      </c>
      <c r="AS85" s="1">
        <v>324.15899999999999</v>
      </c>
    </row>
    <row r="86" spans="1:45" x14ac:dyDescent="0.25">
      <c r="A86" s="3">
        <v>37894</v>
      </c>
      <c r="B86" s="1" t="s">
        <v>64</v>
      </c>
      <c r="C86" s="5">
        <v>2.2599999999999998</v>
      </c>
      <c r="D86" s="5">
        <v>5.42</v>
      </c>
      <c r="E86" s="5">
        <f t="shared" si="30"/>
        <v>1.5044158299196349</v>
      </c>
      <c r="F86" s="5">
        <f t="shared" si="14"/>
        <v>4.6625701769615189</v>
      </c>
      <c r="G86" s="5">
        <f t="shared" si="32"/>
        <v>3.0659542009999763</v>
      </c>
      <c r="H86" s="5">
        <f t="shared" si="15"/>
        <v>2.6456565541902011</v>
      </c>
      <c r="I86" s="5">
        <f t="shared" si="16"/>
        <v>9.0775256929767512</v>
      </c>
      <c r="J86" s="5">
        <f t="shared" si="17"/>
        <v>8.182579551571445</v>
      </c>
      <c r="K86" s="5">
        <f t="shared" si="18"/>
        <v>14.226365490298853</v>
      </c>
      <c r="L86" s="5">
        <f t="shared" si="31"/>
        <v>0.24666452075992051</v>
      </c>
      <c r="M86" s="5">
        <f t="shared" si="26"/>
        <v>4.4754308332306625</v>
      </c>
      <c r="N86" s="5">
        <f t="shared" si="27"/>
        <v>5.0405196087005342</v>
      </c>
      <c r="O86" s="5">
        <f t="shared" si="28"/>
        <v>5.1762646627353632</v>
      </c>
      <c r="P86" s="5">
        <f t="shared" si="29"/>
        <v>-0.56508877546987168</v>
      </c>
      <c r="Q86" s="3">
        <f t="shared" si="21"/>
        <v>37894</v>
      </c>
      <c r="R86" s="5">
        <f t="shared" si="33"/>
        <v>4.3524950017720077</v>
      </c>
      <c r="S86" s="5">
        <f t="shared" si="34"/>
        <v>4.7330129696030134</v>
      </c>
      <c r="T86" s="5">
        <f t="shared" si="35"/>
        <v>4.3757484221482015</v>
      </c>
      <c r="U86" s="5"/>
      <c r="V86" s="5">
        <f t="shared" si="36"/>
        <v>4.7190598553354572</v>
      </c>
      <c r="W86" s="5">
        <f t="shared" si="19"/>
        <v>-1.7954152129047718</v>
      </c>
      <c r="X86" s="3">
        <v>33998</v>
      </c>
      <c r="Y86" s="1">
        <v>2.91</v>
      </c>
      <c r="Z86" s="1">
        <f t="array" ref="Z86">FVSCHEDULE(1,Y84:Y86*0.01)-1</f>
        <v>5.3946219923999728E-2</v>
      </c>
      <c r="AA86" s="14">
        <v>2.86</v>
      </c>
      <c r="AB86" s="1">
        <f t="array" ref="AB86">FVSCHEDULE(1,AA84:AA86*0.01)-1</f>
        <v>2.2681691519998992E-3</v>
      </c>
      <c r="AC86" s="1" t="s">
        <v>64</v>
      </c>
      <c r="AD86" s="1">
        <v>1446.77</v>
      </c>
      <c r="AE86" s="1">
        <v>1984.9469999999999</v>
      </c>
      <c r="AF86" s="1">
        <v>2805.62</v>
      </c>
      <c r="AG86" s="1">
        <v>557.87699999999995</v>
      </c>
      <c r="AH86">
        <v>3130.4</v>
      </c>
      <c r="AI86" s="1" t="s">
        <v>64</v>
      </c>
      <c r="AJ86" s="1">
        <v>1.78</v>
      </c>
      <c r="AK86" s="1"/>
      <c r="AL86" s="1" t="s">
        <v>64</v>
      </c>
      <c r="AM86" s="1">
        <v>2.657</v>
      </c>
      <c r="AN86" s="1">
        <v>2.516</v>
      </c>
      <c r="AP86" s="1" t="s">
        <v>64</v>
      </c>
      <c r="AQ86">
        <v>582.38400000000001</v>
      </c>
      <c r="AR86" s="1" t="s">
        <v>64</v>
      </c>
      <c r="AS86" s="1">
        <v>318.339</v>
      </c>
    </row>
    <row r="87" spans="1:45" x14ac:dyDescent="0.25">
      <c r="A87" s="3">
        <v>37986</v>
      </c>
      <c r="B87" s="1" t="s">
        <v>65</v>
      </c>
      <c r="C87" s="5">
        <v>2.41</v>
      </c>
      <c r="D87" s="5">
        <v>9.27</v>
      </c>
      <c r="E87" s="5">
        <f t="shared" si="30"/>
        <v>2.5820062221519895</v>
      </c>
      <c r="F87" s="5">
        <f t="shared" si="14"/>
        <v>11.663695677411297</v>
      </c>
      <c r="G87" s="5">
        <f t="shared" si="32"/>
        <v>6.4619026174999927</v>
      </c>
      <c r="H87" s="5">
        <f t="shared" si="15"/>
        <v>12.176779999585285</v>
      </c>
      <c r="I87" s="5">
        <f t="shared" si="16"/>
        <v>14.521697556660218</v>
      </c>
      <c r="J87" s="5">
        <f t="shared" si="17"/>
        <v>17.106913979797689</v>
      </c>
      <c r="K87" s="5">
        <f t="shared" si="18"/>
        <v>17.806434034742445</v>
      </c>
      <c r="L87" s="5">
        <f t="shared" si="31"/>
        <v>0.25653177285089868</v>
      </c>
      <c r="M87" s="5">
        <f t="shared" si="26"/>
        <v>10.014037259160524</v>
      </c>
      <c r="N87" s="5">
        <f t="shared" si="27"/>
        <v>11.845518864723365</v>
      </c>
      <c r="O87" s="5">
        <f t="shared" si="28"/>
        <v>10.239728915978437</v>
      </c>
      <c r="P87" s="5">
        <f t="shared" si="29"/>
        <v>-1.8314816055628409</v>
      </c>
      <c r="Q87" s="3">
        <f t="shared" si="21"/>
        <v>37986</v>
      </c>
      <c r="R87" s="5">
        <f t="shared" si="33"/>
        <v>4.8680706182930518</v>
      </c>
      <c r="S87" s="5">
        <f t="shared" si="34"/>
        <v>5.2176606672484631</v>
      </c>
      <c r="T87" s="5">
        <f t="shared" si="35"/>
        <v>4.813937499509251</v>
      </c>
      <c r="U87" s="5"/>
      <c r="V87" s="5">
        <f t="shared" si="36"/>
        <v>9.4380789054831524</v>
      </c>
      <c r="W87" s="5">
        <f t="shared" si="19"/>
        <v>-1.3284580274487201</v>
      </c>
      <c r="X87" s="3">
        <v>34026</v>
      </c>
      <c r="Y87" s="1">
        <v>1.76</v>
      </c>
      <c r="Z87" s="1">
        <f t="array" ref="Z87">FVSCHEDULE(1,Y85:Y87*0.01)-1</f>
        <v>5.9150378623999966E-2</v>
      </c>
      <c r="AA87" s="14">
        <v>2.04</v>
      </c>
      <c r="AB87" s="1">
        <f t="array" ref="AB87">FVSCHEDULE(1,AA85:AA87*0.01)-1</f>
        <v>4.4545439487999827E-2</v>
      </c>
      <c r="AC87" s="1" t="s">
        <v>65</v>
      </c>
      <c r="AD87" s="1">
        <v>1622.94</v>
      </c>
      <c r="AE87" s="1">
        <v>2273.1950000000002</v>
      </c>
      <c r="AF87" s="1">
        <v>3285.5749999999998</v>
      </c>
      <c r="AG87" s="1">
        <v>657.21500000000003</v>
      </c>
      <c r="AH87">
        <v>3511.57</v>
      </c>
      <c r="AI87" s="1" t="s">
        <v>65</v>
      </c>
      <c r="AJ87" s="1">
        <v>1.64</v>
      </c>
      <c r="AK87" s="1"/>
      <c r="AL87" s="1" t="s">
        <v>65</v>
      </c>
      <c r="AM87" s="1">
        <v>2.4409999999999998</v>
      </c>
      <c r="AN87" s="1">
        <v>2.2519999999999998</v>
      </c>
      <c r="AP87" s="1" t="s">
        <v>65</v>
      </c>
      <c r="AQ87">
        <v>583.87800000000004</v>
      </c>
      <c r="AR87" s="1" t="s">
        <v>65</v>
      </c>
      <c r="AS87" s="1">
        <v>314.11</v>
      </c>
    </row>
    <row r="88" spans="1:45" x14ac:dyDescent="0.25">
      <c r="A88" s="3">
        <v>38077</v>
      </c>
      <c r="B88" s="1" t="s">
        <v>66</v>
      </c>
      <c r="C88" s="5">
        <v>2.33</v>
      </c>
      <c r="D88" s="5">
        <v>3.05</v>
      </c>
      <c r="E88" s="5">
        <f t="shared" ref="E88:E119" si="37">(C88-C87*$C$5)/((2*$E$8)/(1.25*$H$2*100))+$E$9</f>
        <v>1.8816673314533072</v>
      </c>
      <c r="F88" s="5">
        <f t="shared" si="14"/>
        <v>-0.56612132818136662</v>
      </c>
      <c r="G88" s="5">
        <f t="shared" si="32"/>
        <v>2.265402140900008</v>
      </c>
      <c r="H88" s="5">
        <f t="shared" si="15"/>
        <v>1.6932234093681942</v>
      </c>
      <c r="I88" s="5">
        <f t="shared" si="16"/>
        <v>6.26114345667661</v>
      </c>
      <c r="J88" s="5">
        <f t="shared" si="17"/>
        <v>4.4046475883216862</v>
      </c>
      <c r="K88" s="5">
        <f t="shared" si="18"/>
        <v>9.7202589715694074</v>
      </c>
      <c r="L88" s="5">
        <f t="shared" ref="L88:L119" si="38">100*(AQ88/AQ87-1)</f>
        <v>0.23857723702553901</v>
      </c>
      <c r="M88" s="5">
        <f t="shared" si="26"/>
        <v>2.0265945291982845</v>
      </c>
      <c r="N88" s="5">
        <f t="shared" si="27"/>
        <v>2.2149154569554215</v>
      </c>
      <c r="O88" s="5">
        <f t="shared" si="28"/>
        <v>2.6150239349744755</v>
      </c>
      <c r="P88" s="5">
        <f t="shared" si="29"/>
        <v>-0.18832092775713694</v>
      </c>
      <c r="Q88" s="3">
        <f t="shared" si="21"/>
        <v>38077</v>
      </c>
      <c r="R88" s="5">
        <f t="shared" si="33"/>
        <v>4.9758942668731301</v>
      </c>
      <c r="S88" s="5">
        <f t="shared" si="34"/>
        <v>5.35410374254276</v>
      </c>
      <c r="T88" s="5">
        <f t="shared" si="35"/>
        <v>4.9114964935133303</v>
      </c>
      <c r="U88" s="5"/>
      <c r="V88" s="5">
        <f t="shared" si="36"/>
        <v>2.840663247793882</v>
      </c>
      <c r="W88" s="5">
        <f t="shared" si="19"/>
        <v>4.6321352392473925</v>
      </c>
      <c r="X88" s="3">
        <v>34059</v>
      </c>
      <c r="Y88" s="1">
        <v>1.29</v>
      </c>
      <c r="Z88" s="1">
        <f t="array" ref="Z88">FVSCHEDULE(1,Y86:Y88*0.01)-1</f>
        <v>6.0721196863999793E-2</v>
      </c>
      <c r="AA88" s="14">
        <v>1.4</v>
      </c>
      <c r="AB88" s="1">
        <f t="array" ref="AB88">FVSCHEDULE(1,AA86:AA88*0.01)-1</f>
        <v>6.4277608159999833E-2</v>
      </c>
      <c r="AC88" s="1" t="s">
        <v>66</v>
      </c>
      <c r="AD88" s="1">
        <v>1650.42</v>
      </c>
      <c r="AE88" s="1">
        <v>2415.5230000000001</v>
      </c>
      <c r="AF88" s="1">
        <v>3430.2930000000001</v>
      </c>
      <c r="AG88" s="1">
        <v>721.09799999999996</v>
      </c>
      <c r="AH88">
        <v>3571.03</v>
      </c>
      <c r="AI88" s="1" t="s">
        <v>66</v>
      </c>
      <c r="AJ88" s="1">
        <v>1.66</v>
      </c>
      <c r="AK88" s="1"/>
      <c r="AL88" s="1" t="s">
        <v>66</v>
      </c>
      <c r="AM88" s="1">
        <v>2.48</v>
      </c>
      <c r="AN88" s="1">
        <v>2.1619999999999999</v>
      </c>
      <c r="AP88" s="1" t="s">
        <v>66</v>
      </c>
      <c r="AQ88">
        <v>585.27099999999996</v>
      </c>
      <c r="AR88" s="1" t="s">
        <v>66</v>
      </c>
      <c r="AS88" s="1">
        <v>328.66</v>
      </c>
    </row>
    <row r="89" spans="1:45" x14ac:dyDescent="0.25">
      <c r="A89" s="3">
        <v>38168</v>
      </c>
      <c r="B89" s="1" t="s">
        <v>67</v>
      </c>
      <c r="C89" s="5">
        <v>3.28</v>
      </c>
      <c r="D89" s="5">
        <v>3.44</v>
      </c>
      <c r="E89" s="5">
        <f t="shared" si="37"/>
        <v>5.2662411527545414</v>
      </c>
      <c r="F89" s="5">
        <f t="shared" ref="F89:F140" si="39">(D89-D88*$D$5)/(1-$D$5)+$F$9</f>
        <v>3.7687535881014047</v>
      </c>
      <c r="G89" s="5">
        <f t="shared" si="32"/>
        <v>-1.6633848470000046</v>
      </c>
      <c r="H89" s="5">
        <f t="shared" ref="H89:H141" si="40">(AD89/AD88-1)*100</f>
        <v>1.721380012360485</v>
      </c>
      <c r="I89" s="5">
        <f t="shared" ref="I89:I141" si="41">(AE89/AE88-1)*100</f>
        <v>0.4722786742249907</v>
      </c>
      <c r="J89" s="5">
        <f t="shared" ref="J89:J141" si="42">(AF89/AF88-1)*100</f>
        <v>0.43888379214254147</v>
      </c>
      <c r="K89" s="5">
        <f t="shared" ref="K89:K141" si="43">(AG89/AG88-1)*100</f>
        <v>-9.5730400028844809</v>
      </c>
      <c r="L89" s="5">
        <f t="shared" si="38"/>
        <v>0.23681337363377075</v>
      </c>
      <c r="M89" s="5">
        <f t="shared" si="26"/>
        <v>2.4866976822063336</v>
      </c>
      <c r="N89" s="5">
        <f t="shared" si="27"/>
        <v>1.7415917139807267</v>
      </c>
      <c r="O89" s="5">
        <f t="shared" si="28"/>
        <v>1.9147331785022361</v>
      </c>
      <c r="P89" s="5">
        <f t="shared" si="29"/>
        <v>0.74510596822560693</v>
      </c>
      <c r="Q89" s="3">
        <f t="shared" si="21"/>
        <v>38168</v>
      </c>
      <c r="R89" s="5">
        <f t="shared" si="33"/>
        <v>5.0625540291214337</v>
      </c>
      <c r="S89" s="5">
        <f t="shared" si="34"/>
        <v>5.4566205433126562</v>
      </c>
      <c r="T89" s="5">
        <f t="shared" si="35"/>
        <v>5.0336305629791713</v>
      </c>
      <c r="U89" s="5"/>
      <c r="V89" s="5">
        <f t="shared" si="36"/>
        <v>1.3291078980357098</v>
      </c>
      <c r="W89" s="5">
        <f t="shared" ref="W89:W141" si="44">100*(AS89/AS88-1)</f>
        <v>-4.847258565082468</v>
      </c>
      <c r="X89" s="3">
        <v>34089</v>
      </c>
      <c r="Y89" s="1">
        <v>0.87</v>
      </c>
      <c r="Z89" s="1">
        <f t="array" ref="Z89">FVSCHEDULE(1,Y87:Y89*0.01)-1</f>
        <v>3.9694365247999963E-2</v>
      </c>
      <c r="AA89" s="14">
        <v>0.53</v>
      </c>
      <c r="AB89" s="1">
        <f t="array" ref="AB89">FVSCHEDULE(1,AA87:AA89*0.01)-1</f>
        <v>4.0169433680000033E-2</v>
      </c>
      <c r="AC89" s="1" t="s">
        <v>67</v>
      </c>
      <c r="AD89" s="1">
        <v>1678.83</v>
      </c>
      <c r="AE89" s="1">
        <v>2426.931</v>
      </c>
      <c r="AF89" s="1">
        <v>3445.348</v>
      </c>
      <c r="AG89" s="1">
        <v>652.06700000000001</v>
      </c>
      <c r="AH89">
        <v>3632.49</v>
      </c>
      <c r="AI89" s="1" t="s">
        <v>67</v>
      </c>
      <c r="AJ89" s="1">
        <v>1.67</v>
      </c>
      <c r="AK89" s="1"/>
      <c r="AL89" s="1" t="s">
        <v>67</v>
      </c>
      <c r="AM89" s="1">
        <v>2.4750000000000001</v>
      </c>
      <c r="AN89" s="1">
        <v>2.548</v>
      </c>
      <c r="AP89" s="1" t="s">
        <v>67</v>
      </c>
      <c r="AQ89">
        <v>586.65700000000004</v>
      </c>
      <c r="AR89" s="1" t="s">
        <v>67</v>
      </c>
      <c r="AS89" s="1">
        <v>312.72899999999998</v>
      </c>
    </row>
    <row r="90" spans="1:45" x14ac:dyDescent="0.25">
      <c r="A90" s="3">
        <v>38260</v>
      </c>
      <c r="B90" s="1" t="s">
        <v>68</v>
      </c>
      <c r="C90" s="5">
        <v>3.26</v>
      </c>
      <c r="D90" s="5">
        <v>2.2400000000000002</v>
      </c>
      <c r="E90" s="5">
        <f t="shared" si="37"/>
        <v>2.4458045790921492</v>
      </c>
      <c r="F90" s="5">
        <f t="shared" si="39"/>
        <v>1.6198351135341422</v>
      </c>
      <c r="G90" s="5">
        <f t="shared" si="32"/>
        <v>5.2791250904000053</v>
      </c>
      <c r="H90" s="5">
        <f t="shared" si="40"/>
        <v>-1.86737191972981</v>
      </c>
      <c r="I90" s="5">
        <f t="shared" si="41"/>
        <v>-2.856694318874331</v>
      </c>
      <c r="J90" s="5">
        <f t="shared" si="42"/>
        <v>-0.22714686586086108</v>
      </c>
      <c r="K90" s="5">
        <f t="shared" si="43"/>
        <v>8.2548265745697957</v>
      </c>
      <c r="L90" s="5">
        <f t="shared" si="38"/>
        <v>0.36750605549749071</v>
      </c>
      <c r="M90" s="5">
        <f t="shared" si="26"/>
        <v>1.3840988161061012</v>
      </c>
      <c r="N90" s="5">
        <f t="shared" si="27"/>
        <v>0.91413491251060397</v>
      </c>
      <c r="O90" s="5">
        <f t="shared" si="28"/>
        <v>1.5793470767779492</v>
      </c>
      <c r="P90" s="5">
        <f t="shared" si="29"/>
        <v>0.46996390359549722</v>
      </c>
      <c r="Q90" s="3">
        <f t="shared" si="21"/>
        <v>38260</v>
      </c>
      <c r="R90" s="5">
        <f t="shared" si="33"/>
        <v>5.1088326029663449</v>
      </c>
      <c r="S90" s="5">
        <f t="shared" si="34"/>
        <v>5.5427995203543299</v>
      </c>
      <c r="T90" s="5">
        <f t="shared" si="35"/>
        <v>5.1033009840085208</v>
      </c>
      <c r="U90" s="5"/>
      <c r="V90" s="5">
        <f t="shared" si="36"/>
        <v>2.0218839288907544</v>
      </c>
      <c r="W90" s="5">
        <f t="shared" si="44"/>
        <v>5.0321524386929273</v>
      </c>
      <c r="X90" s="3">
        <v>34120</v>
      </c>
      <c r="Y90" s="1">
        <v>1.19</v>
      </c>
      <c r="Z90" s="1">
        <f t="array" ref="Z90">FVSCHEDULE(1,Y88:Y90*0.01)-1</f>
        <v>3.3870605536999943E-2</v>
      </c>
      <c r="AA90" s="14">
        <v>1.38</v>
      </c>
      <c r="AB90" s="1">
        <f t="array" ref="AB90">FVSCHEDULE(1,AA88:AA90*0.01)-1</f>
        <v>3.3441563960000087E-2</v>
      </c>
      <c r="AC90" s="1" t="s">
        <v>68</v>
      </c>
      <c r="AD90" s="1">
        <v>1647.48</v>
      </c>
      <c r="AE90" s="1">
        <v>2357.6010000000001</v>
      </c>
      <c r="AF90" s="1">
        <v>3437.5219999999999</v>
      </c>
      <c r="AG90" s="1">
        <v>705.89400000000001</v>
      </c>
      <c r="AH90">
        <v>3564.67</v>
      </c>
      <c r="AI90" s="1" t="s">
        <v>68</v>
      </c>
      <c r="AJ90" s="1">
        <v>1.76</v>
      </c>
      <c r="AK90" s="1"/>
      <c r="AL90" s="1" t="s">
        <v>68</v>
      </c>
      <c r="AM90" s="1">
        <v>2.5960000000000001</v>
      </c>
      <c r="AN90" s="1">
        <v>2.7309999999999999</v>
      </c>
      <c r="AP90" s="1" t="s">
        <v>68</v>
      </c>
      <c r="AQ90">
        <v>588.81299999999999</v>
      </c>
      <c r="AR90" s="1" t="s">
        <v>68</v>
      </c>
      <c r="AS90" s="1">
        <v>328.46600000000001</v>
      </c>
    </row>
    <row r="91" spans="1:45" x14ac:dyDescent="0.25">
      <c r="A91" s="3">
        <v>38352</v>
      </c>
      <c r="B91" s="1" t="s">
        <v>69</v>
      </c>
      <c r="C91" s="5">
        <v>3.61</v>
      </c>
      <c r="D91" s="5">
        <v>15.22</v>
      </c>
      <c r="E91" s="5">
        <f t="shared" si="37"/>
        <v>3.6652884695252492</v>
      </c>
      <c r="F91" s="5">
        <f t="shared" si="39"/>
        <v>23.062516855272371</v>
      </c>
      <c r="G91" s="5">
        <f t="shared" ref="G91:G122" si="45">VLOOKUP(A91,$X$25:$AB$381,5,TRUE)*100</f>
        <v>5.6110340420000071</v>
      </c>
      <c r="H91" s="5">
        <f t="shared" si="40"/>
        <v>9.2304610678126444</v>
      </c>
      <c r="I91" s="5">
        <f t="shared" si="41"/>
        <v>14.093012346024626</v>
      </c>
      <c r="J91" s="5">
        <f t="shared" si="42"/>
        <v>15.362548952413979</v>
      </c>
      <c r="K91" s="5">
        <f t="shared" si="43"/>
        <v>17.26619010786321</v>
      </c>
      <c r="L91" s="5">
        <f t="shared" si="38"/>
        <v>0.47960897602463692</v>
      </c>
      <c r="M91" s="5">
        <f t="shared" si="26"/>
        <v>13.002680040991889</v>
      </c>
      <c r="N91" s="5">
        <f t="shared" si="27"/>
        <v>14.121498470164122</v>
      </c>
      <c r="O91" s="5">
        <f t="shared" si="28"/>
        <v>13.414340637980228</v>
      </c>
      <c r="P91" s="5">
        <f t="shared" si="29"/>
        <v>-1.118818429172233</v>
      </c>
      <c r="Q91" s="3">
        <f t="shared" ref="Q91:Q140" si="46">A91</f>
        <v>38352</v>
      </c>
      <c r="R91" s="5">
        <f t="shared" ref="R91:R122" si="47">R90*(1+N91*0.01)</f>
        <v>5.8302763208374833</v>
      </c>
      <c r="S91" s="5">
        <f t="shared" ref="S91:S122" si="48">S90*(1+O91*0.01)</f>
        <v>6.2863295288949947</v>
      </c>
      <c r="T91" s="5">
        <f t="shared" ref="T91:T122" si="49">T90*(1+M91*0.01)</f>
        <v>5.7668668824879399</v>
      </c>
      <c r="U91" s="5"/>
      <c r="V91" s="5">
        <f t="shared" ref="V91:V122" si="50">SUMPRODUCT($E$18:$K$18,E91:K91)</f>
        <v>10.616725315270013</v>
      </c>
      <c r="W91" s="5">
        <f t="shared" si="44"/>
        <v>0.26638982421316459</v>
      </c>
      <c r="X91" s="3">
        <v>34150</v>
      </c>
      <c r="Y91" s="1">
        <v>2.1</v>
      </c>
      <c r="Z91" s="1">
        <f t="array" ref="Z91">FVSCHEDULE(1,Y89:Y91*0.01)-1</f>
        <v>4.213830412999986E-2</v>
      </c>
      <c r="AA91" s="14">
        <v>2.38</v>
      </c>
      <c r="AB91" s="1">
        <f t="array" ref="AB91">FVSCHEDULE(1,AA89:AA91*0.01)-1</f>
        <v>4.3429460732000269E-2</v>
      </c>
      <c r="AC91" s="1" t="s">
        <v>69</v>
      </c>
      <c r="AD91" s="1">
        <v>1799.55</v>
      </c>
      <c r="AE91" s="1">
        <v>2689.8580000000002</v>
      </c>
      <c r="AF91" s="1">
        <v>3965.6129999999998</v>
      </c>
      <c r="AG91" s="1">
        <v>827.77499999999998</v>
      </c>
      <c r="AH91">
        <v>3893.7</v>
      </c>
      <c r="AI91" s="1" t="s">
        <v>69</v>
      </c>
      <c r="AJ91" s="1">
        <v>1.73</v>
      </c>
      <c r="AK91" s="1"/>
      <c r="AL91" s="1" t="s">
        <v>69</v>
      </c>
      <c r="AM91" s="1">
        <v>2.488</v>
      </c>
      <c r="AN91" s="1">
        <v>2.6139999999999999</v>
      </c>
      <c r="AP91" s="1" t="s">
        <v>69</v>
      </c>
      <c r="AQ91">
        <v>591.63699999999994</v>
      </c>
      <c r="AR91" s="1" t="s">
        <v>69</v>
      </c>
      <c r="AS91" s="1">
        <v>329.34100000000001</v>
      </c>
    </row>
    <row r="92" spans="1:45" x14ac:dyDescent="0.25">
      <c r="A92" s="3">
        <v>38442</v>
      </c>
      <c r="B92" s="1" t="s">
        <v>70</v>
      </c>
      <c r="C92" s="5">
        <v>4.5</v>
      </c>
      <c r="D92" s="5">
        <v>1.61</v>
      </c>
      <c r="E92" s="5">
        <f t="shared" si="37"/>
        <v>5.6041706294451004</v>
      </c>
      <c r="F92" s="5">
        <f t="shared" si="39"/>
        <v>-6.4165034206669462</v>
      </c>
      <c r="G92" s="5">
        <f t="shared" si="45"/>
        <v>-2.2833888256000079</v>
      </c>
      <c r="H92" s="5">
        <f t="shared" si="40"/>
        <v>-2.1483148564918952</v>
      </c>
      <c r="I92" s="5">
        <f t="shared" si="41"/>
        <v>-5.3388691893772933</v>
      </c>
      <c r="J92" s="5">
        <f t="shared" si="42"/>
        <v>-9.6731577186170981E-2</v>
      </c>
      <c r="K92" s="5">
        <f t="shared" si="43"/>
        <v>1.9359125366192442</v>
      </c>
      <c r="L92" s="5">
        <f t="shared" si="38"/>
        <v>0.57264843138613575</v>
      </c>
      <c r="M92" s="5">
        <f t="shared" ref="M92:M140" si="51">SUMPRODUCT(E92:K92,$E$13:$K$13)</f>
        <v>-0.7300936206563049</v>
      </c>
      <c r="N92" s="5">
        <f t="shared" ref="N92:N140" si="52">SUMPRODUCT(E92:K92,$E$19:$K$19)</f>
        <v>-1.7462100377294196</v>
      </c>
      <c r="O92" s="5">
        <f t="shared" ref="O92:O140" si="53">SUMPRODUCT(E92:K92,$E$12:$K$12)</f>
        <v>-0.92532195093448633</v>
      </c>
      <c r="P92" s="5">
        <f t="shared" ref="P92:P140" si="54">M92-N92</f>
        <v>1.0161164170731147</v>
      </c>
      <c r="Q92" s="3">
        <f t="shared" si="46"/>
        <v>38442</v>
      </c>
      <c r="R92" s="5">
        <f t="shared" si="47"/>
        <v>5.728467450495657</v>
      </c>
      <c r="S92" s="5">
        <f t="shared" si="48"/>
        <v>6.228160741856053</v>
      </c>
      <c r="T92" s="5">
        <f t="shared" si="49"/>
        <v>5.7247633552671546</v>
      </c>
      <c r="U92" s="5"/>
      <c r="V92" s="5">
        <f t="shared" si="50"/>
        <v>-0.27262241754518252</v>
      </c>
      <c r="W92" s="5">
        <f t="shared" si="44"/>
        <v>-1.2613066699864284</v>
      </c>
      <c r="X92" s="3">
        <v>34180</v>
      </c>
      <c r="Y92" s="1">
        <v>0.97</v>
      </c>
      <c r="Z92" s="1">
        <f t="array" ref="Z92">FVSCHEDULE(1,Y90:Y92*0.01)-1</f>
        <v>4.3171454029999889E-2</v>
      </c>
      <c r="AA92" s="14">
        <v>0.59</v>
      </c>
      <c r="AB92" s="1">
        <f t="array" ref="AB92">FVSCHEDULE(1,AA90:AA92*0.01)-1</f>
        <v>4.4052217796000104E-2</v>
      </c>
      <c r="AC92" s="1" t="s">
        <v>70</v>
      </c>
      <c r="AD92" s="1">
        <v>1760.89</v>
      </c>
      <c r="AE92" s="1">
        <v>2546.25</v>
      </c>
      <c r="AF92" s="1">
        <v>3961.777</v>
      </c>
      <c r="AG92" s="1">
        <v>843.8</v>
      </c>
      <c r="AH92">
        <v>3810.05</v>
      </c>
      <c r="AI92" s="1" t="s">
        <v>70</v>
      </c>
      <c r="AJ92" s="1">
        <v>1.82</v>
      </c>
      <c r="AK92" s="1"/>
      <c r="AL92" s="1" t="s">
        <v>70</v>
      </c>
      <c r="AM92" s="1">
        <v>2.508</v>
      </c>
      <c r="AN92" s="1">
        <v>2.6480000000000001</v>
      </c>
      <c r="AP92" s="1" t="s">
        <v>70</v>
      </c>
      <c r="AQ92">
        <v>595.02499999999998</v>
      </c>
      <c r="AR92" s="1" t="s">
        <v>70</v>
      </c>
      <c r="AS92" s="1">
        <v>325.18700000000001</v>
      </c>
    </row>
    <row r="93" spans="1:45" x14ac:dyDescent="0.25">
      <c r="A93" s="3">
        <v>38533</v>
      </c>
      <c r="B93" s="1" t="s">
        <v>71</v>
      </c>
      <c r="C93" s="5">
        <v>5.21</v>
      </c>
      <c r="D93" s="5">
        <v>9</v>
      </c>
      <c r="E93" s="5">
        <f t="shared" si="37"/>
        <v>5.3802396005531792</v>
      </c>
      <c r="F93" s="5">
        <f t="shared" si="39"/>
        <v>13.50638209248558</v>
      </c>
      <c r="G93" s="5">
        <f t="shared" si="45"/>
        <v>2.702246570000022</v>
      </c>
      <c r="H93" s="5">
        <f t="shared" si="40"/>
        <v>1.3686260924873128</v>
      </c>
      <c r="I93" s="5">
        <f t="shared" si="41"/>
        <v>4.3175650466372284</v>
      </c>
      <c r="J93" s="5">
        <f t="shared" si="42"/>
        <v>-0.75042083388338066</v>
      </c>
      <c r="K93" s="5">
        <f t="shared" si="43"/>
        <v>4.2398672671249082</v>
      </c>
      <c r="L93" s="5">
        <f t="shared" si="38"/>
        <v>0.71526406453510383</v>
      </c>
      <c r="M93" s="5">
        <f t="shared" si="51"/>
        <v>6.2375409820901657</v>
      </c>
      <c r="N93" s="5">
        <f t="shared" si="52"/>
        <v>5.2527358575385197</v>
      </c>
      <c r="O93" s="5">
        <f t="shared" si="53"/>
        <v>6.802376869223048</v>
      </c>
      <c r="P93" s="5">
        <f t="shared" si="54"/>
        <v>0.98480512455164604</v>
      </c>
      <c r="Q93" s="3">
        <f t="shared" si="46"/>
        <v>38533</v>
      </c>
      <c r="R93" s="5">
        <f t="shared" si="47"/>
        <v>6.0293687143552646</v>
      </c>
      <c r="S93" s="5">
        <f t="shared" si="48"/>
        <v>6.6518237075380995</v>
      </c>
      <c r="T93" s="5">
        <f t="shared" si="49"/>
        <v>6.0818478156796241</v>
      </c>
      <c r="U93" s="5"/>
      <c r="V93" s="5">
        <f t="shared" si="50"/>
        <v>4.7709334876609883</v>
      </c>
      <c r="W93" s="5">
        <f t="shared" si="44"/>
        <v>5.3673732344774017</v>
      </c>
      <c r="X93" s="3">
        <v>34212</v>
      </c>
      <c r="Y93" s="1">
        <v>0.84</v>
      </c>
      <c r="Z93" s="1">
        <f t="array" ref="Z93">FVSCHEDULE(1,Y91:Y93*0.01)-1</f>
        <v>3.9563291079999896E-2</v>
      </c>
      <c r="AA93" s="14">
        <v>0.87</v>
      </c>
      <c r="AB93" s="1">
        <f t="array" ref="AB93">FVSCHEDULE(1,AA91:AA93*0.01)-1</f>
        <v>3.8800031653999811E-2</v>
      </c>
      <c r="AC93" s="1" t="s">
        <v>71</v>
      </c>
      <c r="AD93" s="1">
        <v>1784.99</v>
      </c>
      <c r="AE93" s="1">
        <v>2656.1860000000001</v>
      </c>
      <c r="AF93" s="1">
        <v>3932.047</v>
      </c>
      <c r="AG93" s="1">
        <v>879.57600000000002</v>
      </c>
      <c r="AH93">
        <v>3862.2</v>
      </c>
      <c r="AI93" s="1" t="s">
        <v>71</v>
      </c>
      <c r="AJ93" s="1">
        <v>1.86</v>
      </c>
      <c r="AK93" s="1"/>
      <c r="AL93" s="1" t="s">
        <v>71</v>
      </c>
      <c r="AM93" s="1">
        <v>2.57</v>
      </c>
      <c r="AN93" s="1">
        <v>2.9</v>
      </c>
      <c r="AP93" s="1" t="s">
        <v>71</v>
      </c>
      <c r="AQ93">
        <v>599.28099999999995</v>
      </c>
      <c r="AR93" s="1" t="s">
        <v>71</v>
      </c>
      <c r="AS93" s="1">
        <v>342.64100000000002</v>
      </c>
    </row>
    <row r="94" spans="1:45" x14ac:dyDescent="0.25">
      <c r="A94" s="3">
        <v>38625</v>
      </c>
      <c r="B94" s="1" t="s">
        <v>72</v>
      </c>
      <c r="C94" s="5">
        <v>5.05</v>
      </c>
      <c r="D94" s="5">
        <v>7.71</v>
      </c>
      <c r="E94" s="5">
        <f t="shared" si="37"/>
        <v>2.7909653710407856</v>
      </c>
      <c r="F94" s="5">
        <f t="shared" si="39"/>
        <v>7.0361227470492018</v>
      </c>
      <c r="G94" s="5">
        <f t="shared" si="45"/>
        <v>1.0168253899999868</v>
      </c>
      <c r="H94" s="5">
        <f t="shared" si="40"/>
        <v>3.6045019860055261</v>
      </c>
      <c r="I94" s="5">
        <f t="shared" si="41"/>
        <v>4.6913883289799507</v>
      </c>
      <c r="J94" s="5">
        <f t="shared" si="42"/>
        <v>10.435480552495946</v>
      </c>
      <c r="K94" s="5">
        <f t="shared" si="43"/>
        <v>18.113954905545391</v>
      </c>
      <c r="L94" s="5">
        <f t="shared" si="38"/>
        <v>0.8264904110092175</v>
      </c>
      <c r="M94" s="5">
        <f t="shared" si="51"/>
        <v>6.0253440954418664</v>
      </c>
      <c r="N94" s="5">
        <f t="shared" si="52"/>
        <v>6.6000272837600207</v>
      </c>
      <c r="O94" s="5">
        <f t="shared" si="53"/>
        <v>6.4282999654167696</v>
      </c>
      <c r="P94" s="5">
        <f t="shared" si="54"/>
        <v>-0.57468318831815424</v>
      </c>
      <c r="Q94" s="3">
        <f t="shared" si="46"/>
        <v>38625</v>
      </c>
      <c r="R94" s="5">
        <f t="shared" si="47"/>
        <v>6.4273086945412023</v>
      </c>
      <c r="S94" s="5">
        <f t="shared" si="48"/>
        <v>7.0794228886293551</v>
      </c>
      <c r="T94" s="5">
        <f t="shared" si="49"/>
        <v>6.4483000739354361</v>
      </c>
      <c r="U94" s="5"/>
      <c r="V94" s="5">
        <f t="shared" si="50"/>
        <v>5.3178813525536244</v>
      </c>
      <c r="W94" s="5">
        <f t="shared" si="44"/>
        <v>-2.2227345822595779</v>
      </c>
      <c r="X94" s="3">
        <v>34242</v>
      </c>
      <c r="Y94" s="1">
        <v>0.26</v>
      </c>
      <c r="Z94" s="1">
        <f t="array" ref="Z94">FVSCHEDULE(1,Y92:Y94*0.01)-1</f>
        <v>2.0828751847999927E-2</v>
      </c>
      <c r="AA94" s="14">
        <v>0.22</v>
      </c>
      <c r="AB94" s="1">
        <f t="array" ref="AB94">FVSCHEDULE(1,AA92:AA94*0.01)-1</f>
        <v>1.6883562926000018E-2</v>
      </c>
      <c r="AC94" s="1" t="s">
        <v>72</v>
      </c>
      <c r="AD94" s="1">
        <v>1849.33</v>
      </c>
      <c r="AE94" s="1">
        <v>2780.7979999999998</v>
      </c>
      <c r="AF94" s="1">
        <v>4342.375</v>
      </c>
      <c r="AG94" s="1">
        <v>1038.902</v>
      </c>
      <c r="AH94">
        <v>4001.42</v>
      </c>
      <c r="AI94" s="1" t="s">
        <v>72</v>
      </c>
      <c r="AJ94" s="1">
        <v>1.82</v>
      </c>
      <c r="AK94" s="1"/>
      <c r="AL94" s="1" t="s">
        <v>72</v>
      </c>
      <c r="AM94" s="1">
        <v>2.399</v>
      </c>
      <c r="AN94" s="1">
        <v>2.6110000000000002</v>
      </c>
      <c r="AP94" s="1" t="s">
        <v>72</v>
      </c>
      <c r="AQ94">
        <v>604.23400000000004</v>
      </c>
      <c r="AR94" s="1" t="s">
        <v>72</v>
      </c>
      <c r="AS94" s="1">
        <v>335.02499999999998</v>
      </c>
    </row>
    <row r="95" spans="1:45" x14ac:dyDescent="0.25">
      <c r="A95" s="3">
        <v>38717</v>
      </c>
      <c r="B95" s="1" t="s">
        <v>73</v>
      </c>
      <c r="C95" s="5">
        <v>5.1100000000000003</v>
      </c>
      <c r="D95" s="5">
        <v>7.98</v>
      </c>
      <c r="E95" s="5">
        <f t="shared" si="37"/>
        <v>3.453922786102515</v>
      </c>
      <c r="F95" s="5">
        <f t="shared" si="39"/>
        <v>8.2371370994548201</v>
      </c>
      <c r="G95" s="5">
        <f t="shared" si="45"/>
        <v>0.8728224112000138</v>
      </c>
      <c r="H95" s="5">
        <f t="shared" si="40"/>
        <v>2.0877831430842653</v>
      </c>
      <c r="I95" s="5">
        <f t="shared" si="41"/>
        <v>1.1346023695356644</v>
      </c>
      <c r="J95" s="5">
        <f t="shared" si="42"/>
        <v>4.1229050922594324</v>
      </c>
      <c r="K95" s="5">
        <f t="shared" si="43"/>
        <v>7.2003904121851869</v>
      </c>
      <c r="L95" s="5">
        <f t="shared" si="38"/>
        <v>0.90891939215600459</v>
      </c>
      <c r="M95" s="5">
        <f t="shared" si="51"/>
        <v>4.8187913879112836</v>
      </c>
      <c r="N95" s="5">
        <f t="shared" si="52"/>
        <v>4.6629509962046258</v>
      </c>
      <c r="O95" s="5">
        <f t="shared" si="53"/>
        <v>4.893818240993876</v>
      </c>
      <c r="P95" s="5">
        <f t="shared" si="54"/>
        <v>0.15584039170665775</v>
      </c>
      <c r="Q95" s="3">
        <f t="shared" si="46"/>
        <v>38717</v>
      </c>
      <c r="R95" s="5">
        <f t="shared" si="47"/>
        <v>6.727010949342457</v>
      </c>
      <c r="S95" s="5">
        <f t="shared" si="48"/>
        <v>7.4258769773101951</v>
      </c>
      <c r="T95" s="5">
        <f t="shared" si="49"/>
        <v>6.7590302025649134</v>
      </c>
      <c r="U95" s="5"/>
      <c r="V95" s="5">
        <f t="shared" si="50"/>
        <v>3.6636064597721787</v>
      </c>
      <c r="W95" s="5">
        <f t="shared" si="44"/>
        <v>0.48623237071860892</v>
      </c>
      <c r="X95" s="3">
        <v>34271</v>
      </c>
      <c r="Y95" s="1">
        <v>2.02</v>
      </c>
      <c r="Z95" s="1">
        <f t="array" ref="Z95">FVSCHEDULE(1,Y93:Y95*0.01)-1</f>
        <v>3.1444481167999916E-2</v>
      </c>
      <c r="AA95" s="14">
        <v>2.2000000000000002</v>
      </c>
      <c r="AB95" s="1">
        <f t="array" ref="AB95">FVSCHEDULE(1,AA93:AA95*0.01)-1</f>
        <v>3.315936108000006E-2</v>
      </c>
      <c r="AC95" s="1" t="s">
        <v>73</v>
      </c>
      <c r="AD95" s="1">
        <v>1887.94</v>
      </c>
      <c r="AE95" s="1">
        <v>2812.3490000000002</v>
      </c>
      <c r="AF95" s="1">
        <v>4521.4070000000002</v>
      </c>
      <c r="AG95" s="1">
        <v>1113.7070000000001</v>
      </c>
      <c r="AH95">
        <v>4084.96</v>
      </c>
      <c r="AI95" s="1" t="s">
        <v>73</v>
      </c>
      <c r="AJ95" s="1">
        <v>1.84</v>
      </c>
      <c r="AK95" s="1"/>
      <c r="AL95" s="1" t="s">
        <v>73</v>
      </c>
      <c r="AM95" s="1">
        <v>2.298</v>
      </c>
      <c r="AN95" s="1">
        <v>2.5390000000000001</v>
      </c>
      <c r="AP95" s="1" t="s">
        <v>73</v>
      </c>
      <c r="AQ95">
        <v>609.726</v>
      </c>
      <c r="AR95" s="1" t="s">
        <v>73</v>
      </c>
      <c r="AS95" s="1">
        <v>336.654</v>
      </c>
    </row>
    <row r="96" spans="1:45" x14ac:dyDescent="0.25">
      <c r="A96" s="3">
        <v>38807</v>
      </c>
      <c r="B96" s="1" t="s">
        <v>74</v>
      </c>
      <c r="C96" s="5">
        <v>3.8</v>
      </c>
      <c r="D96" s="5">
        <v>5.59</v>
      </c>
      <c r="E96" s="5">
        <f t="shared" si="37"/>
        <v>-1.0673601130014527</v>
      </c>
      <c r="F96" s="5">
        <f t="shared" si="39"/>
        <v>4.2596382677888318</v>
      </c>
      <c r="G96" s="5">
        <f t="shared" si="45"/>
        <v>2.8543556031999984</v>
      </c>
      <c r="H96" s="5">
        <f t="shared" si="40"/>
        <v>4.2077608398572108</v>
      </c>
      <c r="I96" s="5">
        <f t="shared" si="41"/>
        <v>13.939415058372905</v>
      </c>
      <c r="J96" s="5">
        <f t="shared" si="42"/>
        <v>9.4726929028950515</v>
      </c>
      <c r="K96" s="5">
        <f t="shared" si="43"/>
        <v>12.120153684945855</v>
      </c>
      <c r="L96" s="5">
        <f t="shared" si="38"/>
        <v>1.0340710417466203</v>
      </c>
      <c r="M96" s="5">
        <f t="shared" si="51"/>
        <v>4.0385391706843841</v>
      </c>
      <c r="N96" s="5">
        <f t="shared" si="52"/>
        <v>5.2219726222393694</v>
      </c>
      <c r="O96" s="5">
        <f t="shared" si="53"/>
        <v>4.8566949591887125</v>
      </c>
      <c r="P96" s="5">
        <f t="shared" si="54"/>
        <v>-1.1834334515549854</v>
      </c>
      <c r="Q96" s="3">
        <f t="shared" si="46"/>
        <v>38807</v>
      </c>
      <c r="R96" s="5">
        <f t="shared" si="47"/>
        <v>7.0782936194121655</v>
      </c>
      <c r="S96" s="5">
        <f t="shared" si="48"/>
        <v>7.7865291701427752</v>
      </c>
      <c r="T96" s="5">
        <f t="shared" si="49"/>
        <v>7.0319962848538848</v>
      </c>
      <c r="U96" s="5"/>
      <c r="V96" s="5">
        <f t="shared" si="50"/>
        <v>4.4641206944186962</v>
      </c>
      <c r="W96" s="5">
        <f t="shared" si="44"/>
        <v>-2.7497074147344147</v>
      </c>
      <c r="X96" s="3">
        <v>34303</v>
      </c>
      <c r="Y96" s="1">
        <v>0.48</v>
      </c>
      <c r="Z96" s="1">
        <f t="array" ref="Z96">FVSCHEDULE(1,Y94:Y96*0.01)-1</f>
        <v>2.7762212095999717E-2</v>
      </c>
      <c r="AA96" s="14">
        <v>0.51</v>
      </c>
      <c r="AB96" s="1">
        <f t="array" ref="AB96">FVSCHEDULE(1,AA94:AA96*0.01)-1</f>
        <v>2.9472066840000144E-2</v>
      </c>
      <c r="AC96" s="1" t="s">
        <v>74</v>
      </c>
      <c r="AD96" s="1">
        <v>1967.38</v>
      </c>
      <c r="AE96" s="1">
        <v>3204.3739999999998</v>
      </c>
      <c r="AF96" s="1">
        <v>4949.7060000000001</v>
      </c>
      <c r="AG96" s="1">
        <v>1248.69</v>
      </c>
      <c r="AH96">
        <v>4256.83</v>
      </c>
      <c r="AI96" s="1" t="s">
        <v>74</v>
      </c>
      <c r="AJ96" s="1">
        <v>1.85</v>
      </c>
      <c r="AK96" s="1"/>
      <c r="AL96" s="1" t="s">
        <v>74</v>
      </c>
      <c r="AM96" s="1">
        <v>2.2999999999999998</v>
      </c>
      <c r="AN96" s="1">
        <v>2.383</v>
      </c>
      <c r="AP96" s="1" t="s">
        <v>74</v>
      </c>
      <c r="AQ96">
        <v>616.03099999999995</v>
      </c>
      <c r="AR96" s="1" t="s">
        <v>74</v>
      </c>
      <c r="AS96" s="1">
        <v>327.39699999999999</v>
      </c>
    </row>
    <row r="97" spans="1:45" x14ac:dyDescent="0.25">
      <c r="A97" s="3">
        <v>38898</v>
      </c>
      <c r="B97" s="1" t="s">
        <v>75</v>
      </c>
      <c r="C97" s="5">
        <v>3.98</v>
      </c>
      <c r="D97" s="5">
        <v>3.89</v>
      </c>
      <c r="E97" s="5">
        <f t="shared" si="37"/>
        <v>3.3276951856848935</v>
      </c>
      <c r="F97" s="5">
        <f t="shared" si="39"/>
        <v>2.9714330775067013</v>
      </c>
      <c r="G97" s="5">
        <f t="shared" si="45"/>
        <v>-0.20603374700001176</v>
      </c>
      <c r="H97" s="5">
        <f t="shared" si="40"/>
        <v>-1.4410027549329629</v>
      </c>
      <c r="I97" s="5">
        <f t="shared" si="41"/>
        <v>-5.0246631635383343</v>
      </c>
      <c r="J97" s="5">
        <f t="shared" si="42"/>
        <v>0.94122762038795216</v>
      </c>
      <c r="K97" s="5">
        <f t="shared" si="43"/>
        <v>-4.2697547029286742</v>
      </c>
      <c r="L97" s="5">
        <f t="shared" si="38"/>
        <v>1.1578962747004651</v>
      </c>
      <c r="M97" s="5">
        <f t="shared" si="51"/>
        <v>1.3677471355536086</v>
      </c>
      <c r="N97" s="5">
        <f t="shared" si="52"/>
        <v>0.80099159145174814</v>
      </c>
      <c r="O97" s="5">
        <f t="shared" si="53"/>
        <v>0.66619741834115098</v>
      </c>
      <c r="P97" s="5">
        <f t="shared" si="54"/>
        <v>0.56675554410186046</v>
      </c>
      <c r="Q97" s="3">
        <f t="shared" si="46"/>
        <v>38898</v>
      </c>
      <c r="R97" s="5">
        <f t="shared" si="47"/>
        <v>7.1349901561219227</v>
      </c>
      <c r="S97" s="5">
        <f t="shared" si="48"/>
        <v>7.8384028264526471</v>
      </c>
      <c r="T97" s="5">
        <f t="shared" si="49"/>
        <v>7.1281762126122103</v>
      </c>
      <c r="U97" s="5"/>
      <c r="V97" s="5">
        <f t="shared" si="50"/>
        <v>0.5041663375563552</v>
      </c>
      <c r="W97" s="5">
        <f t="shared" si="44"/>
        <v>-1.1246285091189079</v>
      </c>
      <c r="X97" s="3">
        <v>34334</v>
      </c>
      <c r="Y97" s="1">
        <v>1.24</v>
      </c>
      <c r="Z97" s="1">
        <f t="array" ref="Z97">FVSCHEDULE(1,Y95:Y97*0.01)-1</f>
        <v>3.7808162303999859E-2</v>
      </c>
      <c r="AA97" s="14">
        <v>1.36</v>
      </c>
      <c r="AB97" s="1">
        <f t="array" ref="AB97">FVSCHEDULE(1,AA95:AA97*0.01)-1</f>
        <v>4.1182285920000172E-2</v>
      </c>
      <c r="AC97" s="1" t="s">
        <v>75</v>
      </c>
      <c r="AD97" s="1">
        <v>1939.03</v>
      </c>
      <c r="AE97" s="1">
        <v>3043.3649999999998</v>
      </c>
      <c r="AF97" s="1">
        <v>4996.2939999999999</v>
      </c>
      <c r="AG97" s="1">
        <v>1195.374</v>
      </c>
      <c r="AH97">
        <v>4195.51</v>
      </c>
      <c r="AI97" s="1" t="s">
        <v>75</v>
      </c>
      <c r="AJ97" s="1">
        <v>1.94</v>
      </c>
      <c r="AK97" s="1"/>
      <c r="AL97" s="1" t="s">
        <v>75</v>
      </c>
      <c r="AM97" s="1">
        <v>2.5630000000000002</v>
      </c>
      <c r="AN97" s="1">
        <v>2.4689999999999999</v>
      </c>
      <c r="AP97" s="1" t="s">
        <v>75</v>
      </c>
      <c r="AQ97">
        <v>623.16399999999999</v>
      </c>
      <c r="AR97" s="1" t="s">
        <v>75</v>
      </c>
      <c r="AS97" s="1">
        <v>323.71499999999997</v>
      </c>
    </row>
    <row r="98" spans="1:45" x14ac:dyDescent="0.25">
      <c r="A98" s="3">
        <v>38990</v>
      </c>
      <c r="B98" s="1" t="s">
        <v>76</v>
      </c>
      <c r="C98" s="5">
        <v>3.54</v>
      </c>
      <c r="D98" s="5">
        <v>3.9</v>
      </c>
      <c r="E98" s="5">
        <f t="shared" si="37"/>
        <v>1.3456964308279895</v>
      </c>
      <c r="F98" s="5">
        <f t="shared" si="39"/>
        <v>4.0019680407205485</v>
      </c>
      <c r="G98" s="5">
        <f t="shared" si="45"/>
        <v>3.9386685130999854</v>
      </c>
      <c r="H98" s="5">
        <f t="shared" si="40"/>
        <v>5.6657194576669623</v>
      </c>
      <c r="I98" s="5">
        <f t="shared" si="41"/>
        <v>0.43984208269465253</v>
      </c>
      <c r="J98" s="5">
        <f t="shared" si="42"/>
        <v>3.9866549086182701</v>
      </c>
      <c r="K98" s="5">
        <f t="shared" si="43"/>
        <v>4.9817881265612263</v>
      </c>
      <c r="L98" s="5">
        <f t="shared" si="38"/>
        <v>1.3124955870364774</v>
      </c>
      <c r="M98" s="5">
        <f t="shared" si="51"/>
        <v>3.4001666329812759</v>
      </c>
      <c r="N98" s="5">
        <f t="shared" si="52"/>
        <v>3.9829303161495533</v>
      </c>
      <c r="O98" s="5">
        <f t="shared" si="53"/>
        <v>3.1313467778615829</v>
      </c>
      <c r="P98" s="5">
        <f t="shared" si="54"/>
        <v>-0.58276368316827742</v>
      </c>
      <c r="Q98" s="3">
        <f t="shared" si="46"/>
        <v>38990</v>
      </c>
      <c r="R98" s="5">
        <f t="shared" si="47"/>
        <v>7.4191718421043893</v>
      </c>
      <c r="S98" s="5">
        <f t="shared" si="48"/>
        <v>8.0838504007945833</v>
      </c>
      <c r="T98" s="5">
        <f t="shared" si="49"/>
        <v>7.3705460817335595</v>
      </c>
      <c r="U98" s="5"/>
      <c r="V98" s="5">
        <f t="shared" si="50"/>
        <v>3.1623397668119844</v>
      </c>
      <c r="W98" s="5">
        <f t="shared" si="44"/>
        <v>5.0810126191248584</v>
      </c>
      <c r="X98" s="3">
        <v>34365</v>
      </c>
      <c r="Y98" s="1">
        <v>2.17</v>
      </c>
      <c r="Z98" s="1">
        <f t="array" ref="Z98">FVSCHEDULE(1,Y96:Y98*0.01)-1</f>
        <v>3.9334051583999941E-2</v>
      </c>
      <c r="AA98" s="14">
        <v>2.1800000000000002</v>
      </c>
      <c r="AB98" s="1">
        <f t="array" ref="AB98">FVSCHEDULE(1,AA96:AA98*0.01)-1</f>
        <v>4.097853204800006E-2</v>
      </c>
      <c r="AC98" s="1" t="s">
        <v>76</v>
      </c>
      <c r="AD98" s="1">
        <v>2048.89</v>
      </c>
      <c r="AE98" s="1">
        <v>3056.7510000000002</v>
      </c>
      <c r="AF98" s="1">
        <v>5195.4790000000003</v>
      </c>
      <c r="AG98" s="1">
        <v>1254.925</v>
      </c>
      <c r="AH98">
        <v>4433.2</v>
      </c>
      <c r="AI98" s="1" t="s">
        <v>76</v>
      </c>
      <c r="AJ98" s="1">
        <v>1.85</v>
      </c>
      <c r="AK98" s="1"/>
      <c r="AL98" s="1" t="s">
        <v>76</v>
      </c>
      <c r="AM98" s="1">
        <v>2.5070000000000001</v>
      </c>
      <c r="AN98" s="1">
        <v>2.39</v>
      </c>
      <c r="AP98" s="1" t="s">
        <v>76</v>
      </c>
      <c r="AQ98">
        <v>631.34299999999996</v>
      </c>
      <c r="AR98" s="1" t="s">
        <v>76</v>
      </c>
      <c r="AS98" s="1">
        <v>340.16300000000001</v>
      </c>
    </row>
    <row r="99" spans="1:45" x14ac:dyDescent="0.25">
      <c r="A99" s="3">
        <v>39082</v>
      </c>
      <c r="B99" s="1" t="s">
        <v>77</v>
      </c>
      <c r="C99" s="5">
        <v>4.09</v>
      </c>
      <c r="D99" s="5">
        <v>12.6</v>
      </c>
      <c r="E99" s="5">
        <f t="shared" si="37"/>
        <v>4.4464832557277312</v>
      </c>
      <c r="F99" s="5">
        <f t="shared" si="39"/>
        <v>17.888195426877477</v>
      </c>
      <c r="G99" s="5">
        <f t="shared" si="45"/>
        <v>4.7425551512000119</v>
      </c>
      <c r="H99" s="5">
        <f t="shared" si="40"/>
        <v>6.6982610096198547</v>
      </c>
      <c r="I99" s="5">
        <f t="shared" si="41"/>
        <v>8.9031785709728908</v>
      </c>
      <c r="J99" s="5">
        <f t="shared" si="42"/>
        <v>10.398733206312638</v>
      </c>
      <c r="K99" s="5">
        <f t="shared" si="43"/>
        <v>17.635635595752742</v>
      </c>
      <c r="L99" s="5">
        <f t="shared" si="38"/>
        <v>1.2446483131990149</v>
      </c>
      <c r="M99" s="5">
        <f t="shared" si="51"/>
        <v>10.476307275823492</v>
      </c>
      <c r="N99" s="5">
        <f t="shared" si="52"/>
        <v>10.932469352809809</v>
      </c>
      <c r="O99" s="5">
        <f t="shared" si="53"/>
        <v>11.02173772632473</v>
      </c>
      <c r="P99" s="5">
        <f t="shared" si="54"/>
        <v>-0.45616207698631683</v>
      </c>
      <c r="Q99" s="3">
        <f t="shared" si="46"/>
        <v>39082</v>
      </c>
      <c r="R99" s="5">
        <f t="shared" si="47"/>
        <v>8.2302705299747458</v>
      </c>
      <c r="S99" s="5">
        <f t="shared" si="48"/>
        <v>8.9748311901586124</v>
      </c>
      <c r="T99" s="5">
        <f t="shared" si="49"/>
        <v>8.1427071371621356</v>
      </c>
      <c r="U99" s="5"/>
      <c r="V99" s="5">
        <f t="shared" si="50"/>
        <v>8.707097025370345</v>
      </c>
      <c r="W99" s="5">
        <f t="shared" si="44"/>
        <v>0.42362044078867456</v>
      </c>
      <c r="X99" s="3">
        <v>34393</v>
      </c>
      <c r="Y99" s="1">
        <v>-0.26</v>
      </c>
      <c r="Z99" s="1">
        <f t="array" ref="Z99">FVSCHEDULE(1,Y97:Y99*0.01)-1</f>
        <v>3.1679720392000066E-2</v>
      </c>
      <c r="AA99" s="14">
        <v>-0.28999999999999998</v>
      </c>
      <c r="AB99" s="1">
        <f t="array" ref="AB99">FVSCHEDULE(1,AA97:AA99*0.01)-1</f>
        <v>3.2692960208000166E-2</v>
      </c>
      <c r="AC99" s="1" t="s">
        <v>77</v>
      </c>
      <c r="AD99" s="1">
        <v>2186.13</v>
      </c>
      <c r="AE99" s="1">
        <v>3328.8989999999999</v>
      </c>
      <c r="AF99" s="1">
        <v>5735.7430000000004</v>
      </c>
      <c r="AG99" s="1">
        <v>1476.239</v>
      </c>
      <c r="AH99">
        <v>4730.1400000000003</v>
      </c>
      <c r="AI99" s="1" t="s">
        <v>77</v>
      </c>
      <c r="AJ99" s="1">
        <v>1.79</v>
      </c>
      <c r="AK99" s="1"/>
      <c r="AL99" s="1" t="s">
        <v>77</v>
      </c>
      <c r="AM99" s="1">
        <v>2.395</v>
      </c>
      <c r="AN99" s="1">
        <v>2.149</v>
      </c>
      <c r="AP99" s="1" t="s">
        <v>77</v>
      </c>
      <c r="AQ99">
        <v>639.20100000000002</v>
      </c>
      <c r="AR99" s="1" t="s">
        <v>77</v>
      </c>
      <c r="AS99" s="1">
        <v>341.60399999999998</v>
      </c>
    </row>
    <row r="100" spans="1:45" x14ac:dyDescent="0.25">
      <c r="A100" s="3">
        <v>39172</v>
      </c>
      <c r="B100" s="1" t="s">
        <v>78</v>
      </c>
      <c r="C100" s="5">
        <v>3.93</v>
      </c>
      <c r="D100" s="5">
        <v>5.9</v>
      </c>
      <c r="E100" s="5">
        <f t="shared" si="37"/>
        <v>2.321051542552913</v>
      </c>
      <c r="F100" s="5">
        <f t="shared" si="39"/>
        <v>1.9974127172322913</v>
      </c>
      <c r="G100" s="5">
        <f t="shared" si="45"/>
        <v>3.1759488760000121</v>
      </c>
      <c r="H100" s="5">
        <f t="shared" si="40"/>
        <v>0.63994364470547627</v>
      </c>
      <c r="I100" s="5">
        <f t="shared" si="41"/>
        <v>1.9464693882271566</v>
      </c>
      <c r="J100" s="5">
        <f t="shared" si="42"/>
        <v>4.1470128630240133</v>
      </c>
      <c r="K100" s="5">
        <f t="shared" si="43"/>
        <v>2.3588998800329719</v>
      </c>
      <c r="L100" s="5">
        <f t="shared" si="38"/>
        <v>1.2615749975359858</v>
      </c>
      <c r="M100" s="5">
        <f t="shared" si="51"/>
        <v>2.1973866080929505</v>
      </c>
      <c r="N100" s="5">
        <f t="shared" si="52"/>
        <v>2.245648518523697</v>
      </c>
      <c r="O100" s="5">
        <f t="shared" si="53"/>
        <v>2.0273661098282223</v>
      </c>
      <c r="P100" s="5">
        <f t="shared" si="54"/>
        <v>-4.8261910430746457E-2</v>
      </c>
      <c r="Q100" s="3">
        <f t="shared" si="46"/>
        <v>39172</v>
      </c>
      <c r="R100" s="5">
        <f t="shared" si="47"/>
        <v>8.4150934782016158</v>
      </c>
      <c r="S100" s="5">
        <f t="shared" si="48"/>
        <v>9.1567838761221818</v>
      </c>
      <c r="T100" s="5">
        <f t="shared" si="49"/>
        <v>8.3216338933303646</v>
      </c>
      <c r="U100" s="5"/>
      <c r="V100" s="5">
        <f t="shared" si="50"/>
        <v>2.3880493968551413</v>
      </c>
      <c r="W100" s="5">
        <f t="shared" si="44"/>
        <v>1.4393859556679711</v>
      </c>
      <c r="X100" s="3">
        <v>34424</v>
      </c>
      <c r="Y100" s="1">
        <v>-3.78</v>
      </c>
      <c r="Z100" s="1">
        <f t="array" ref="Z100">FVSCHEDULE(1,Y98:Y100*0.01)-1</f>
        <v>-1.9476267324000096E-2</v>
      </c>
      <c r="AA100" s="14">
        <v>-4.12</v>
      </c>
      <c r="AB100" s="1">
        <f t="array" ref="AB100">FVSCHEDULE(1,AA98:AA100*0.01)-1</f>
        <v>-2.313929533600001E-2</v>
      </c>
      <c r="AC100" s="1" t="s">
        <v>78</v>
      </c>
      <c r="AD100" s="1">
        <v>2200.12</v>
      </c>
      <c r="AE100" s="1">
        <v>3393.6950000000002</v>
      </c>
      <c r="AF100" s="1">
        <v>5973.6049999999996</v>
      </c>
      <c r="AG100" s="1">
        <v>1511.0619999999999</v>
      </c>
      <c r="AH100">
        <v>4760.42</v>
      </c>
      <c r="AI100" s="1" t="s">
        <v>78</v>
      </c>
      <c r="AJ100" s="1">
        <v>1.87</v>
      </c>
      <c r="AK100" s="1"/>
      <c r="AL100" s="1" t="s">
        <v>78</v>
      </c>
      <c r="AM100" s="1">
        <v>2.472</v>
      </c>
      <c r="AN100" s="1">
        <v>2.2480000000000002</v>
      </c>
      <c r="AP100" s="1" t="s">
        <v>78</v>
      </c>
      <c r="AQ100">
        <v>647.26499999999999</v>
      </c>
      <c r="AR100" s="1" t="s">
        <v>78</v>
      </c>
      <c r="AS100" s="1">
        <v>346.52100000000002</v>
      </c>
    </row>
    <row r="101" spans="1:45" x14ac:dyDescent="0.25">
      <c r="A101" s="3">
        <v>39263</v>
      </c>
      <c r="B101" s="1" t="s">
        <v>79</v>
      </c>
      <c r="C101" s="5">
        <v>5.07</v>
      </c>
      <c r="D101" s="5">
        <v>7.62</v>
      </c>
      <c r="E101" s="5">
        <f t="shared" si="37"/>
        <v>6.5680771346494238</v>
      </c>
      <c r="F101" s="5">
        <f t="shared" si="39"/>
        <v>8.7425030039343987</v>
      </c>
      <c r="G101" s="5">
        <f t="shared" si="45"/>
        <v>-0.21451786150000762</v>
      </c>
      <c r="H101" s="5">
        <f t="shared" si="40"/>
        <v>6.2782939112412173</v>
      </c>
      <c r="I101" s="5">
        <f t="shared" si="41"/>
        <v>4.4152170421914771</v>
      </c>
      <c r="J101" s="5">
        <f t="shared" si="42"/>
        <v>6.669741303618193</v>
      </c>
      <c r="K101" s="5">
        <f t="shared" si="43"/>
        <v>15.071982486489643</v>
      </c>
      <c r="L101" s="5">
        <f t="shared" si="38"/>
        <v>1.2759843340826471</v>
      </c>
      <c r="M101" s="5">
        <f t="shared" si="51"/>
        <v>7.4129667655140148</v>
      </c>
      <c r="N101" s="5">
        <f t="shared" si="52"/>
        <v>7.2263387569231448</v>
      </c>
      <c r="O101" s="5">
        <f t="shared" si="53"/>
        <v>7.9127535107725073</v>
      </c>
      <c r="P101" s="5">
        <f t="shared" si="54"/>
        <v>0.18662800859087003</v>
      </c>
      <c r="Q101" s="3">
        <f t="shared" si="46"/>
        <v>39263</v>
      </c>
      <c r="R101" s="5">
        <f t="shared" si="47"/>
        <v>9.0231966396482104</v>
      </c>
      <c r="S101" s="5">
        <f t="shared" si="48"/>
        <v>9.8813376137538889</v>
      </c>
      <c r="T101" s="5">
        <f t="shared" si="49"/>
        <v>8.9385138481906949</v>
      </c>
      <c r="U101" s="5"/>
      <c r="V101" s="5">
        <f t="shared" si="50"/>
        <v>6.1096610513204856</v>
      </c>
      <c r="W101" s="5">
        <f t="shared" si="44"/>
        <v>-1.9496653882448811</v>
      </c>
      <c r="X101" s="3">
        <v>34453</v>
      </c>
      <c r="Y101" s="1">
        <v>-0.68</v>
      </c>
      <c r="Z101" s="1">
        <f t="array" ref="Z101">FVSCHEDULE(1,Y99:Y101*0.01)-1</f>
        <v>-4.6827668304000092E-2</v>
      </c>
      <c r="AA101" s="14">
        <v>-0.57999999999999996</v>
      </c>
      <c r="AB101" s="1">
        <f t="array" ref="AB101">FVSCHEDULE(1,AA99:AA101*0.01)-1</f>
        <v>-4.9525432984000139E-2</v>
      </c>
      <c r="AC101" s="1" t="s">
        <v>79</v>
      </c>
      <c r="AD101" s="1">
        <v>2338.25</v>
      </c>
      <c r="AE101" s="1">
        <v>3543.5340000000001</v>
      </c>
      <c r="AF101" s="1">
        <v>6372.0290000000005</v>
      </c>
      <c r="AG101" s="1">
        <v>1738.809</v>
      </c>
      <c r="AH101">
        <v>5059.29</v>
      </c>
      <c r="AI101" s="1" t="s">
        <v>79</v>
      </c>
      <c r="AJ101" s="1">
        <v>1.8</v>
      </c>
      <c r="AK101" s="1"/>
      <c r="AL101" s="1" t="s">
        <v>79</v>
      </c>
      <c r="AM101" s="1">
        <v>2.4889999999999999</v>
      </c>
      <c r="AN101" s="1">
        <v>2.1</v>
      </c>
      <c r="AP101" s="1" t="s">
        <v>79</v>
      </c>
      <c r="AQ101">
        <v>655.524</v>
      </c>
      <c r="AR101" s="1" t="s">
        <v>79</v>
      </c>
      <c r="AS101" s="1">
        <v>339.76499999999999</v>
      </c>
    </row>
    <row r="102" spans="1:45" x14ac:dyDescent="0.25">
      <c r="A102" s="3">
        <v>39355</v>
      </c>
      <c r="B102" s="1" t="s">
        <v>80</v>
      </c>
      <c r="C102" s="5">
        <v>4</v>
      </c>
      <c r="D102" s="5">
        <v>1.1100000000000001</v>
      </c>
      <c r="E102" s="5">
        <f t="shared" si="37"/>
        <v>-0.28768315483654505</v>
      </c>
      <c r="F102" s="5">
        <f t="shared" si="39"/>
        <v>-2.6791945090772828</v>
      </c>
      <c r="G102" s="5">
        <f t="shared" si="45"/>
        <v>0.26538169999998917</v>
      </c>
      <c r="H102" s="5">
        <f t="shared" si="40"/>
        <v>2.0301507537688446</v>
      </c>
      <c r="I102" s="5">
        <f t="shared" si="41"/>
        <v>-3.0925906171635487</v>
      </c>
      <c r="J102" s="5">
        <f t="shared" si="42"/>
        <v>2.2308278885736277</v>
      </c>
      <c r="K102" s="5">
        <f t="shared" si="43"/>
        <v>14.521491434654399</v>
      </c>
      <c r="L102" s="5">
        <f t="shared" si="38"/>
        <v>1.3282503767978016</v>
      </c>
      <c r="M102" s="5">
        <f t="shared" si="51"/>
        <v>0.41842057564502211</v>
      </c>
      <c r="N102" s="5">
        <f t="shared" si="52"/>
        <v>0.84352554192796836</v>
      </c>
      <c r="O102" s="5">
        <f t="shared" si="53"/>
        <v>0.77317516290832344</v>
      </c>
      <c r="P102" s="5">
        <f t="shared" si="54"/>
        <v>-0.42510496628294625</v>
      </c>
      <c r="Q102" s="3">
        <f t="shared" si="46"/>
        <v>39355</v>
      </c>
      <c r="R102" s="5">
        <f t="shared" si="47"/>
        <v>9.099309608002029</v>
      </c>
      <c r="S102" s="5">
        <f t="shared" si="48"/>
        <v>9.9577376619465507</v>
      </c>
      <c r="T102" s="5">
        <f t="shared" si="49"/>
        <v>8.9759144292884052</v>
      </c>
      <c r="U102" s="5"/>
      <c r="V102" s="5">
        <f t="shared" si="50"/>
        <v>0.89356770302955324</v>
      </c>
      <c r="W102" s="5">
        <f t="shared" si="44"/>
        <v>4.6146601327388126</v>
      </c>
      <c r="X102" s="3">
        <v>34485</v>
      </c>
      <c r="Y102" s="1">
        <v>0.05</v>
      </c>
      <c r="Z102" s="1">
        <f t="array" ref="Z102">FVSCHEDULE(1,Y100:Y102*0.01)-1</f>
        <v>-4.3865131480000041E-2</v>
      </c>
      <c r="AA102" s="14">
        <v>0.35</v>
      </c>
      <c r="AB102" s="1">
        <f t="array" ref="AB102">FVSCHEDULE(1,AA100:AA102*0.01)-1</f>
        <v>-4.3424703639999951E-2</v>
      </c>
      <c r="AC102" s="1" t="s">
        <v>80</v>
      </c>
      <c r="AD102" s="1">
        <v>2385.7199999999998</v>
      </c>
      <c r="AE102" s="1">
        <v>3433.9470000000001</v>
      </c>
      <c r="AF102" s="1">
        <v>6514.1779999999999</v>
      </c>
      <c r="AG102" s="1">
        <v>1991.31</v>
      </c>
      <c r="AH102">
        <v>5162</v>
      </c>
      <c r="AI102" s="1" t="s">
        <v>80</v>
      </c>
      <c r="AJ102" s="1">
        <v>1.84</v>
      </c>
      <c r="AK102" s="1"/>
      <c r="AL102" s="1" t="s">
        <v>80</v>
      </c>
      <c r="AM102" s="1">
        <v>2.6160000000000001</v>
      </c>
      <c r="AN102" s="1">
        <v>1.996</v>
      </c>
      <c r="AP102" s="1" t="s">
        <v>80</v>
      </c>
      <c r="AQ102">
        <v>664.23099999999999</v>
      </c>
      <c r="AR102" s="1" t="s">
        <v>80</v>
      </c>
      <c r="AS102" s="1">
        <v>355.44400000000002</v>
      </c>
    </row>
    <row r="103" spans="1:45" x14ac:dyDescent="0.25">
      <c r="A103" s="3">
        <v>39447</v>
      </c>
      <c r="B103" s="1" t="s">
        <v>81</v>
      </c>
      <c r="C103" s="5">
        <v>2.11</v>
      </c>
      <c r="D103" s="5">
        <v>3.14</v>
      </c>
      <c r="E103" s="5">
        <f t="shared" si="37"/>
        <v>-3.4578556366398931</v>
      </c>
      <c r="F103" s="5">
        <f t="shared" si="39"/>
        <v>4.4475122662714108</v>
      </c>
      <c r="G103" s="5">
        <f t="shared" si="45"/>
        <v>-1.7139079439999927</v>
      </c>
      <c r="H103" s="5">
        <f t="shared" si="40"/>
        <v>-3.3319081870462508</v>
      </c>
      <c r="I103" s="5">
        <f t="shared" si="41"/>
        <v>-4.5770945212608165</v>
      </c>
      <c r="J103" s="5">
        <f t="shared" si="42"/>
        <v>-1.7080896469209184</v>
      </c>
      <c r="K103" s="5">
        <f t="shared" si="43"/>
        <v>3.6558346013428444</v>
      </c>
      <c r="L103" s="5">
        <f t="shared" si="38"/>
        <v>1.0734217463503004</v>
      </c>
      <c r="M103" s="5">
        <f t="shared" si="51"/>
        <v>-0.44686508163030703</v>
      </c>
      <c r="N103" s="5">
        <f t="shared" si="52"/>
        <v>-0.35944735594044236</v>
      </c>
      <c r="O103" s="5">
        <f t="shared" si="53"/>
        <v>-0.31828369796566647</v>
      </c>
      <c r="P103" s="5">
        <f t="shared" si="54"/>
        <v>-8.7417725689864667E-2</v>
      </c>
      <c r="Q103" s="3">
        <f t="shared" si="46"/>
        <v>39447</v>
      </c>
      <c r="R103" s="5">
        <f t="shared" si="47"/>
        <v>9.0666023802072306</v>
      </c>
      <c r="S103" s="5">
        <f t="shared" si="48"/>
        <v>9.9260438062823866</v>
      </c>
      <c r="T103" s="5">
        <f t="shared" si="49"/>
        <v>8.9358042019468993</v>
      </c>
      <c r="U103" s="5"/>
      <c r="V103" s="5">
        <f t="shared" si="50"/>
        <v>-1.3807661079919424</v>
      </c>
      <c r="W103" s="5">
        <f t="shared" si="44"/>
        <v>5.376374337448353</v>
      </c>
      <c r="X103" s="3">
        <v>34515</v>
      </c>
      <c r="Y103" s="1">
        <v>0.31</v>
      </c>
      <c r="Z103" s="1">
        <f t="array" ref="Z103">FVSCHEDULE(1,Y101:Y103*0.01)-1</f>
        <v>-3.2229405399999411E-3</v>
      </c>
      <c r="AA103" s="14">
        <v>0.28000000000000003</v>
      </c>
      <c r="AB103" s="1">
        <f t="array" ref="AB103">FVSCHEDULE(1,AA101:AA103*0.01)-1</f>
        <v>4.7320315999987983E-4</v>
      </c>
      <c r="AC103" s="1" t="s">
        <v>81</v>
      </c>
      <c r="AD103" s="1">
        <v>2306.23</v>
      </c>
      <c r="AE103" s="1">
        <v>3276.7719999999999</v>
      </c>
      <c r="AF103" s="1">
        <v>6402.91</v>
      </c>
      <c r="AG103" s="1">
        <v>2064.1089999999999</v>
      </c>
      <c r="AH103">
        <v>4990.0200000000004</v>
      </c>
      <c r="AI103" s="1" t="s">
        <v>81</v>
      </c>
      <c r="AJ103" s="1">
        <v>1.95</v>
      </c>
      <c r="AK103" s="1"/>
      <c r="AL103" s="1" t="s">
        <v>81</v>
      </c>
      <c r="AM103" s="1">
        <v>2.7080000000000002</v>
      </c>
      <c r="AN103" s="1">
        <v>1.9059999999999999</v>
      </c>
      <c r="AP103" s="1" t="s">
        <v>81</v>
      </c>
      <c r="AQ103">
        <v>671.36099999999999</v>
      </c>
      <c r="AR103" s="1" t="s">
        <v>81</v>
      </c>
      <c r="AS103" s="1">
        <v>374.55399999999997</v>
      </c>
    </row>
    <row r="104" spans="1:45" x14ac:dyDescent="0.25">
      <c r="A104" s="3">
        <v>39538</v>
      </c>
      <c r="B104" s="1" t="s">
        <v>82</v>
      </c>
      <c r="C104" s="5">
        <v>1.37</v>
      </c>
      <c r="D104" s="5">
        <v>-2.17</v>
      </c>
      <c r="E104" s="5">
        <f t="shared" si="37"/>
        <v>-0.43446633000021539</v>
      </c>
      <c r="F104" s="5">
        <f t="shared" si="39"/>
        <v>-5.2430296226114246</v>
      </c>
      <c r="G104" s="5">
        <f t="shared" si="45"/>
        <v>-3.3839650384000053</v>
      </c>
      <c r="H104" s="5">
        <f t="shared" si="40"/>
        <v>-9.4444179461718907</v>
      </c>
      <c r="I104" s="5">
        <f t="shared" si="41"/>
        <v>-9.8975149934142479</v>
      </c>
      <c r="J104" s="5">
        <f t="shared" si="42"/>
        <v>-8.8242221115086732</v>
      </c>
      <c r="K104" s="5">
        <f t="shared" si="43"/>
        <v>-10.924277739208543</v>
      </c>
      <c r="L104" s="5">
        <f t="shared" si="38"/>
        <v>0.88179086959176978</v>
      </c>
      <c r="M104" s="5">
        <f t="shared" si="51"/>
        <v>-5.3476080577246865</v>
      </c>
      <c r="N104" s="5">
        <f t="shared" si="52"/>
        <v>-6.6747850241565283</v>
      </c>
      <c r="O104" s="5">
        <f t="shared" si="53"/>
        <v>-5.679652915738389</v>
      </c>
      <c r="P104" s="5">
        <f t="shared" si="54"/>
        <v>1.3271769664318418</v>
      </c>
      <c r="Q104" s="3">
        <f t="shared" si="46"/>
        <v>39538</v>
      </c>
      <c r="R104" s="5">
        <f t="shared" si="47"/>
        <v>8.4614261623333391</v>
      </c>
      <c r="S104" s="5">
        <f t="shared" si="48"/>
        <v>9.3622789698214</v>
      </c>
      <c r="T104" s="5">
        <f t="shared" si="49"/>
        <v>8.4579524164210866</v>
      </c>
      <c r="U104" s="5"/>
      <c r="V104" s="5">
        <f t="shared" si="50"/>
        <v>-5.2269818657943947</v>
      </c>
      <c r="W104" s="5">
        <f t="shared" si="44"/>
        <v>5.8600362030575059</v>
      </c>
      <c r="X104" s="3">
        <v>34544</v>
      </c>
      <c r="Y104" s="1">
        <v>0.85</v>
      </c>
      <c r="Z104" s="1">
        <f t="array" ref="Z104">FVSCHEDULE(1,Y102:Y104*0.01)-1</f>
        <v>1.2132163174999988E-2</v>
      </c>
      <c r="AA104" s="14">
        <v>0.63</v>
      </c>
      <c r="AB104" s="1">
        <f t="array" ref="AB104">FVSCHEDULE(1,AA102:AA104*0.01)-1</f>
        <v>1.264955173999982E-2</v>
      </c>
      <c r="AC104" s="1" t="s">
        <v>82</v>
      </c>
      <c r="AD104" s="1">
        <v>2088.42</v>
      </c>
      <c r="AE104" s="1">
        <v>2952.453</v>
      </c>
      <c r="AF104" s="1">
        <v>5837.9030000000002</v>
      </c>
      <c r="AG104" s="1">
        <v>1838.62</v>
      </c>
      <c r="AH104">
        <v>4518.7299999999996</v>
      </c>
      <c r="AI104" s="1" t="s">
        <v>82</v>
      </c>
      <c r="AJ104" s="1">
        <v>2.12</v>
      </c>
      <c r="AK104" s="1"/>
      <c r="AL104" s="1" t="s">
        <v>82</v>
      </c>
      <c r="AM104" s="1">
        <v>3.347</v>
      </c>
      <c r="AN104" s="1">
        <v>2.2090000000000001</v>
      </c>
      <c r="AP104" s="1" t="s">
        <v>82</v>
      </c>
      <c r="AQ104">
        <v>677.28099999999995</v>
      </c>
      <c r="AR104" s="1" t="s">
        <v>82</v>
      </c>
      <c r="AS104" s="1">
        <v>396.50299999999999</v>
      </c>
    </row>
    <row r="105" spans="1:45" x14ac:dyDescent="0.25">
      <c r="A105" s="3">
        <v>39629</v>
      </c>
      <c r="B105" s="1" t="s">
        <v>83</v>
      </c>
      <c r="C105" s="5">
        <v>0.32</v>
      </c>
      <c r="D105" s="5">
        <v>0.93</v>
      </c>
      <c r="E105" s="5">
        <f t="shared" si="37"/>
        <v>-1.7737054196116462</v>
      </c>
      <c r="F105" s="5">
        <f t="shared" si="39"/>
        <v>2.8760926233701349</v>
      </c>
      <c r="G105" s="5">
        <f t="shared" si="45"/>
        <v>2.3894212984999941</v>
      </c>
      <c r="H105" s="5">
        <f t="shared" si="40"/>
        <v>-2.726941898660229</v>
      </c>
      <c r="I105" s="5">
        <f t="shared" si="41"/>
        <v>0.5834809224736226</v>
      </c>
      <c r="J105" s="5">
        <f t="shared" si="42"/>
        <v>-1.9271303411516061</v>
      </c>
      <c r="K105" s="5">
        <f t="shared" si="43"/>
        <v>-0.80647442103316536</v>
      </c>
      <c r="L105" s="5">
        <f t="shared" si="38"/>
        <v>0.31153981877536374</v>
      </c>
      <c r="M105" s="5">
        <f t="shared" si="51"/>
        <v>-0.31244659239916295</v>
      </c>
      <c r="N105" s="5">
        <f t="shared" si="52"/>
        <v>-0.39194409254719453</v>
      </c>
      <c r="O105" s="5">
        <f t="shared" si="53"/>
        <v>-0.13111400705372167</v>
      </c>
      <c r="P105" s="5">
        <f t="shared" si="54"/>
        <v>7.9497500148031586E-2</v>
      </c>
      <c r="Q105" s="3">
        <f t="shared" si="46"/>
        <v>39629</v>
      </c>
      <c r="R105" s="5">
        <f t="shared" si="47"/>
        <v>8.4282621023448314</v>
      </c>
      <c r="S105" s="5">
        <f t="shared" si="48"/>
        <v>9.3500037107125191</v>
      </c>
      <c r="T105" s="5">
        <f t="shared" si="49"/>
        <v>8.4315258323092355</v>
      </c>
      <c r="U105" s="5"/>
      <c r="V105" s="5">
        <f t="shared" si="50"/>
        <v>-0.21317502495556273</v>
      </c>
      <c r="W105" s="5">
        <f t="shared" si="44"/>
        <v>-3.477148974913169</v>
      </c>
      <c r="X105" s="3">
        <v>34577</v>
      </c>
      <c r="Y105" s="1">
        <v>0.71</v>
      </c>
      <c r="Z105" s="1">
        <f t="array" ref="Z105">FVSCHEDULE(1,Y103:Y105*0.01)-1</f>
        <v>1.880889708500022E-2</v>
      </c>
      <c r="AA105" s="14">
        <v>0.63</v>
      </c>
      <c r="AB105" s="1">
        <f t="array" ref="AB105">FVSCHEDULE(1,AA103:AA105*0.01)-1</f>
        <v>1.5475081131999913E-2</v>
      </c>
      <c r="AC105" s="1" t="s">
        <v>83</v>
      </c>
      <c r="AD105" s="1">
        <v>2031.47</v>
      </c>
      <c r="AE105" s="1">
        <v>2969.68</v>
      </c>
      <c r="AF105" s="1">
        <v>5725.3990000000003</v>
      </c>
      <c r="AG105" s="1">
        <v>1823.7919999999999</v>
      </c>
      <c r="AH105">
        <v>4395.51</v>
      </c>
      <c r="AI105" s="1" t="s">
        <v>83</v>
      </c>
      <c r="AJ105" s="1">
        <v>2.2400000000000002</v>
      </c>
      <c r="AK105" s="1"/>
      <c r="AL105" s="1" t="s">
        <v>83</v>
      </c>
      <c r="AM105" s="1">
        <v>3.5710000000000002</v>
      </c>
      <c r="AN105" s="1">
        <v>2.3159999999999998</v>
      </c>
      <c r="AP105" s="1" t="s">
        <v>83</v>
      </c>
      <c r="AQ105">
        <v>679.39099999999996</v>
      </c>
      <c r="AR105" s="1" t="s">
        <v>83</v>
      </c>
      <c r="AS105" s="1">
        <v>382.71600000000001</v>
      </c>
    </row>
    <row r="106" spans="1:45" x14ac:dyDescent="0.25">
      <c r="A106" s="3">
        <v>39721</v>
      </c>
      <c r="B106" s="1" t="s">
        <v>84</v>
      </c>
      <c r="C106" s="5">
        <v>-0.63</v>
      </c>
      <c r="D106" s="5">
        <v>-6.59</v>
      </c>
      <c r="E106" s="5">
        <f t="shared" si="37"/>
        <v>-1.8823914692787695</v>
      </c>
      <c r="F106" s="5">
        <f t="shared" si="39"/>
        <v>-10.981966621852715</v>
      </c>
      <c r="G106" s="5">
        <f t="shared" si="45"/>
        <v>-9.220873407999985</v>
      </c>
      <c r="H106" s="5">
        <f t="shared" si="40"/>
        <v>-8.3698011784569815</v>
      </c>
      <c r="I106" s="5">
        <f t="shared" si="41"/>
        <v>-1.1127798281296286</v>
      </c>
      <c r="J106" s="5">
        <f t="shared" si="42"/>
        <v>-20.498973084670602</v>
      </c>
      <c r="K106" s="5">
        <f t="shared" si="43"/>
        <v>-26.857777641309976</v>
      </c>
      <c r="L106" s="5">
        <f t="shared" si="38"/>
        <v>0.62703215085275765</v>
      </c>
      <c r="M106" s="5">
        <f t="shared" si="51"/>
        <v>-9.5348598637765125</v>
      </c>
      <c r="N106" s="5">
        <f t="shared" si="52"/>
        <v>-11.615661111682593</v>
      </c>
      <c r="O106" s="5">
        <f t="shared" si="53"/>
        <v>-8.9400162127115941</v>
      </c>
      <c r="P106" s="5">
        <f t="shared" si="54"/>
        <v>2.0808012479060807</v>
      </c>
      <c r="Q106" s="3">
        <f t="shared" si="46"/>
        <v>39721</v>
      </c>
      <c r="R106" s="5">
        <f t="shared" si="47"/>
        <v>7.449263738932081</v>
      </c>
      <c r="S106" s="5">
        <f t="shared" si="48"/>
        <v>8.5141118630856845</v>
      </c>
      <c r="T106" s="5">
        <f t="shared" si="49"/>
        <v>7.6275916598204336</v>
      </c>
      <c r="U106" s="5"/>
      <c r="V106" s="5">
        <f t="shared" si="50"/>
        <v>-9.0229007754999806</v>
      </c>
      <c r="W106" s="5">
        <f t="shared" si="44"/>
        <v>2.3280970745931606</v>
      </c>
      <c r="X106" s="3">
        <v>34607</v>
      </c>
      <c r="Y106" s="1">
        <v>0.01</v>
      </c>
      <c r="Z106" s="1">
        <f t="array" ref="Z106">FVSCHEDULE(1,Y104:Y106*0.01)-1</f>
        <v>1.576191603499999E-2</v>
      </c>
      <c r="AA106" s="14">
        <v>0.08</v>
      </c>
      <c r="AB106" s="1">
        <f t="array" ref="AB106">FVSCHEDULE(1,AA104:AA106*0.01)-1</f>
        <v>1.3449801751999724E-2</v>
      </c>
      <c r="AC106" s="1" t="s">
        <v>84</v>
      </c>
      <c r="AD106" s="1">
        <v>1861.44</v>
      </c>
      <c r="AE106" s="1">
        <v>2936.634</v>
      </c>
      <c r="AF106" s="1">
        <v>4551.7510000000002</v>
      </c>
      <c r="AG106" s="1">
        <v>1333.962</v>
      </c>
      <c r="AH106">
        <v>4027.61</v>
      </c>
      <c r="AI106" s="1" t="s">
        <v>84</v>
      </c>
      <c r="AJ106" s="1">
        <v>2.4500000000000002</v>
      </c>
      <c r="AK106" s="1"/>
      <c r="AL106" s="1" t="s">
        <v>84</v>
      </c>
      <c r="AM106" s="1">
        <v>4.125</v>
      </c>
      <c r="AN106" s="1">
        <v>3.1629999999999998</v>
      </c>
      <c r="AP106" s="1" t="s">
        <v>84</v>
      </c>
      <c r="AQ106">
        <v>683.65099999999995</v>
      </c>
      <c r="AR106" s="1" t="s">
        <v>84</v>
      </c>
      <c r="AS106" s="1">
        <v>391.62599999999998</v>
      </c>
    </row>
    <row r="107" spans="1:45" x14ac:dyDescent="0.25">
      <c r="A107" s="3">
        <v>39813</v>
      </c>
      <c r="B107" s="1" t="s">
        <v>85</v>
      </c>
      <c r="C107" s="5">
        <v>-10.94</v>
      </c>
      <c r="D107" s="5">
        <v>-15.95</v>
      </c>
      <c r="E107" s="5">
        <f t="shared" si="37"/>
        <v>-33.342903292624989</v>
      </c>
      <c r="F107" s="5">
        <f t="shared" si="39"/>
        <v>-21.440086114433697</v>
      </c>
      <c r="G107" s="5">
        <f t="shared" si="45"/>
        <v>-21.587046126400001</v>
      </c>
      <c r="H107" s="5">
        <f t="shared" si="40"/>
        <v>-21.943226749183431</v>
      </c>
      <c r="I107" s="5">
        <f t="shared" si="41"/>
        <v>-26.117963627745233</v>
      </c>
      <c r="J107" s="5">
        <f t="shared" si="42"/>
        <v>-19.900363618308646</v>
      </c>
      <c r="K107" s="5">
        <f t="shared" si="43"/>
        <v>-27.558356235035177</v>
      </c>
      <c r="L107" s="5">
        <f t="shared" si="38"/>
        <v>0.22248193888403378</v>
      </c>
      <c r="M107" s="5">
        <f t="shared" si="51"/>
        <v>-25.396452795857503</v>
      </c>
      <c r="N107" s="5">
        <f t="shared" si="52"/>
        <v>-23.329843864228668</v>
      </c>
      <c r="O107" s="5">
        <f t="shared" si="53"/>
        <v>-26.25879799411398</v>
      </c>
      <c r="P107" s="5">
        <f t="shared" si="54"/>
        <v>-2.066608931628835</v>
      </c>
      <c r="Q107" s="3">
        <f t="shared" si="46"/>
        <v>39813</v>
      </c>
      <c r="R107" s="5">
        <f t="shared" si="47"/>
        <v>5.7113621396046232</v>
      </c>
      <c r="S107" s="5">
        <f t="shared" si="48"/>
        <v>6.27840842796512</v>
      </c>
      <c r="T107" s="5">
        <f t="shared" si="49"/>
        <v>5.690453944473373</v>
      </c>
      <c r="U107" s="5"/>
      <c r="V107" s="5">
        <f t="shared" si="50"/>
        <v>-25.739174501699104</v>
      </c>
      <c r="W107" s="5">
        <f t="shared" si="44"/>
        <v>15.917482496054912</v>
      </c>
      <c r="X107" s="3">
        <v>34638</v>
      </c>
      <c r="Y107" s="1">
        <v>0.24</v>
      </c>
      <c r="Z107" s="1">
        <f t="array" ref="Z107">FVSCHEDULE(1,Y105:Y107*0.01)-1</f>
        <v>9.6179917040000174E-3</v>
      </c>
      <c r="AA107" s="14">
        <v>0.12</v>
      </c>
      <c r="AB107" s="1">
        <f t="array" ref="AB107">FVSCHEDULE(1,AA105:AA107*0.01)-1</f>
        <v>8.3135660480000428E-3</v>
      </c>
      <c r="AC107" s="1" t="s">
        <v>85</v>
      </c>
      <c r="AD107" s="1">
        <v>1452.98</v>
      </c>
      <c r="AE107" s="1">
        <v>2169.645</v>
      </c>
      <c r="AF107" s="1">
        <v>3645.9360000000001</v>
      </c>
      <c r="AG107" s="1">
        <v>966.34400000000005</v>
      </c>
      <c r="AH107">
        <v>3143.82</v>
      </c>
      <c r="AI107" s="1" t="s">
        <v>85</v>
      </c>
      <c r="AJ107" s="1">
        <v>2.98</v>
      </c>
      <c r="AK107" s="1"/>
      <c r="AL107" s="1" t="s">
        <v>85</v>
      </c>
      <c r="AM107" s="1">
        <v>4.8360000000000003</v>
      </c>
      <c r="AN107" s="1">
        <v>4.1319999999999997</v>
      </c>
      <c r="AP107" s="1" t="s">
        <v>85</v>
      </c>
      <c r="AQ107">
        <v>685.17200000000003</v>
      </c>
      <c r="AR107" s="1" t="s">
        <v>85</v>
      </c>
      <c r="AS107" s="1">
        <v>453.96300000000002</v>
      </c>
    </row>
    <row r="108" spans="1:45" x14ac:dyDescent="0.25">
      <c r="A108" s="3">
        <v>39903</v>
      </c>
      <c r="B108" s="1" t="s">
        <v>86</v>
      </c>
      <c r="C108" s="5">
        <v>-13.69</v>
      </c>
      <c r="D108" s="5">
        <v>-3.35</v>
      </c>
      <c r="E108" s="5">
        <f t="shared" si="37"/>
        <v>-12.580150670979712</v>
      </c>
      <c r="F108" s="5">
        <f t="shared" si="39"/>
        <v>4.2657313078915147</v>
      </c>
      <c r="G108" s="5">
        <f t="shared" si="45"/>
        <v>6.1785948212000008</v>
      </c>
      <c r="H108" s="5">
        <f t="shared" si="40"/>
        <v>-11.011851505182458</v>
      </c>
      <c r="I108" s="5">
        <f t="shared" si="41"/>
        <v>-14.953183585333086</v>
      </c>
      <c r="J108" s="5">
        <f t="shared" si="42"/>
        <v>-13.850462542403385</v>
      </c>
      <c r="K108" s="5">
        <f t="shared" si="43"/>
        <v>1.0236520328164689</v>
      </c>
      <c r="L108" s="5">
        <f t="shared" si="38"/>
        <v>4.7579293958310842E-2</v>
      </c>
      <c r="M108" s="5">
        <f t="shared" si="51"/>
        <v>-6.2961910286193765</v>
      </c>
      <c r="N108" s="5">
        <f t="shared" si="52"/>
        <v>-6.1158793781894047</v>
      </c>
      <c r="O108" s="5">
        <f t="shared" si="53"/>
        <v>-6.0766117922679683</v>
      </c>
      <c r="P108" s="5">
        <f t="shared" si="54"/>
        <v>-0.18031165042997177</v>
      </c>
      <c r="Q108" s="3">
        <f t="shared" si="46"/>
        <v>39903</v>
      </c>
      <c r="R108" s="5">
        <f t="shared" si="47"/>
        <v>5.3620621202948273</v>
      </c>
      <c r="S108" s="5">
        <f t="shared" si="48"/>
        <v>5.8968939210646454</v>
      </c>
      <c r="T108" s="5">
        <f t="shared" si="49"/>
        <v>5.3321720937337229</v>
      </c>
      <c r="U108" s="5"/>
      <c r="V108" s="5">
        <f t="shared" si="50"/>
        <v>-5.9613792084747095</v>
      </c>
      <c r="W108" s="5">
        <f t="shared" si="44"/>
        <v>-2.5596799739185827</v>
      </c>
      <c r="X108" s="3">
        <v>34668</v>
      </c>
      <c r="Y108" s="1">
        <v>-1.26</v>
      </c>
      <c r="Z108" s="1">
        <f t="array" ref="Z108">FVSCHEDULE(1,Y106:Y108*0.01)-1</f>
        <v>-1.0131263023999915E-2</v>
      </c>
      <c r="AA108" s="14">
        <v>-1.4</v>
      </c>
      <c r="AB108" s="1">
        <f t="array" ref="AB108">FVSCHEDULE(1,AA106:AA108*0.01)-1</f>
        <v>-1.2027053440000102E-2</v>
      </c>
      <c r="AC108" s="1" t="s">
        <v>86</v>
      </c>
      <c r="AD108" s="1">
        <v>1292.98</v>
      </c>
      <c r="AE108" s="1">
        <v>1845.2139999999999</v>
      </c>
      <c r="AF108" s="1">
        <v>3140.9569999999999</v>
      </c>
      <c r="AG108" s="1">
        <v>976.23599999999999</v>
      </c>
      <c r="AH108">
        <v>2797.63</v>
      </c>
      <c r="AI108" s="1" t="s">
        <v>86</v>
      </c>
      <c r="AJ108" s="1">
        <v>3.01</v>
      </c>
      <c r="AK108" s="1"/>
      <c r="AL108" s="1" t="s">
        <v>86</v>
      </c>
      <c r="AM108" s="1">
        <v>4.8529999999999998</v>
      </c>
      <c r="AN108" s="1">
        <v>3.851</v>
      </c>
      <c r="AP108" s="1" t="s">
        <v>86</v>
      </c>
      <c r="AQ108">
        <v>685.49800000000005</v>
      </c>
      <c r="AR108" s="1" t="s">
        <v>86</v>
      </c>
      <c r="AS108" s="1">
        <v>442.34300000000002</v>
      </c>
    </row>
    <row r="109" spans="1:45" x14ac:dyDescent="0.25">
      <c r="A109" s="3">
        <v>39994</v>
      </c>
      <c r="B109" s="1" t="s">
        <v>87</v>
      </c>
      <c r="C109" s="5">
        <v>-9.0299999999999994</v>
      </c>
      <c r="D109" s="5">
        <v>4.4000000000000004</v>
      </c>
      <c r="E109" s="5">
        <f t="shared" si="37"/>
        <v>10.856733046148335</v>
      </c>
      <c r="F109" s="5">
        <f t="shared" si="39"/>
        <v>9.1212315584253378</v>
      </c>
      <c r="G109" s="5">
        <f t="shared" si="45"/>
        <v>23.520061699999985</v>
      </c>
      <c r="H109" s="5">
        <f t="shared" si="40"/>
        <v>15.929094030843483</v>
      </c>
      <c r="I109" s="5">
        <f t="shared" si="41"/>
        <v>20.686218509072663</v>
      </c>
      <c r="J109" s="5">
        <f t="shared" si="42"/>
        <v>25.848937123303493</v>
      </c>
      <c r="K109" s="5">
        <f t="shared" si="43"/>
        <v>34.843316575090434</v>
      </c>
      <c r="L109" s="5">
        <f t="shared" si="38"/>
        <v>5.2078926561405225E-2</v>
      </c>
      <c r="M109" s="5">
        <f t="shared" si="51"/>
        <v>15.013525471715139</v>
      </c>
      <c r="N109" s="5">
        <f t="shared" si="52"/>
        <v>16.846000926872883</v>
      </c>
      <c r="O109" s="5">
        <f t="shared" si="53"/>
        <v>15.442499403931649</v>
      </c>
      <c r="P109" s="5">
        <f t="shared" si="54"/>
        <v>-1.8324754551577431</v>
      </c>
      <c r="Q109" s="3">
        <f t="shared" si="46"/>
        <v>39994</v>
      </c>
      <c r="R109" s="5">
        <f t="shared" si="47"/>
        <v>6.2653551547791944</v>
      </c>
      <c r="S109" s="5">
        <f t="shared" si="48"/>
        <v>6.8075217296755355</v>
      </c>
      <c r="T109" s="5">
        <f t="shared" si="49"/>
        <v>6.1327191092221227</v>
      </c>
      <c r="U109" s="5"/>
      <c r="V109" s="5">
        <f t="shared" si="50"/>
        <v>17.743736749474564</v>
      </c>
      <c r="W109" s="5">
        <f t="shared" si="44"/>
        <v>-6.0970785114718762</v>
      </c>
      <c r="X109" s="3">
        <v>34698</v>
      </c>
      <c r="Y109" s="1">
        <v>0.74</v>
      </c>
      <c r="Z109" s="1">
        <f t="array" ref="Z109">FVSCHEDULE(1,Y107:Y109*0.01)-1</f>
        <v>-2.9059437759998419E-3</v>
      </c>
      <c r="AA109" s="14">
        <v>0.64</v>
      </c>
      <c r="AB109" s="1">
        <f t="array" ref="AB109">FVSCHEDULE(1,AA107:AA109*0.01)-1</f>
        <v>-6.4988275199999723E-3</v>
      </c>
      <c r="AC109" s="1" t="s">
        <v>87</v>
      </c>
      <c r="AD109" s="1">
        <v>1498.94</v>
      </c>
      <c r="AE109" s="1">
        <v>2226.9189999999999</v>
      </c>
      <c r="AF109" s="1">
        <v>3952.8609999999999</v>
      </c>
      <c r="AG109" s="1">
        <v>1316.3889999999999</v>
      </c>
      <c r="AH109">
        <v>3243.26</v>
      </c>
      <c r="AI109" s="1" t="s">
        <v>87</v>
      </c>
      <c r="AJ109" s="1">
        <v>2.33</v>
      </c>
      <c r="AK109" s="1"/>
      <c r="AL109" s="1" t="s">
        <v>87</v>
      </c>
      <c r="AM109" s="1">
        <v>3.7959999999999998</v>
      </c>
      <c r="AN109" s="1">
        <v>2.8519999999999999</v>
      </c>
      <c r="AP109" s="1" t="s">
        <v>87</v>
      </c>
      <c r="AQ109">
        <v>685.85500000000002</v>
      </c>
      <c r="AR109" s="1" t="s">
        <v>87</v>
      </c>
      <c r="AS109" s="1">
        <v>415.37299999999999</v>
      </c>
    </row>
    <row r="110" spans="1:45" x14ac:dyDescent="0.25">
      <c r="A110" s="3">
        <v>40086</v>
      </c>
      <c r="B110" s="1" t="s">
        <v>88</v>
      </c>
      <c r="C110" s="5">
        <v>-7.32</v>
      </c>
      <c r="D110" s="5">
        <v>5.79</v>
      </c>
      <c r="E110" s="5">
        <f t="shared" si="37"/>
        <v>3.0220943714549211</v>
      </c>
      <c r="F110" s="5">
        <f t="shared" si="39"/>
        <v>6.7155576601562865</v>
      </c>
      <c r="G110" s="5">
        <f t="shared" si="45"/>
        <v>15.673750035800026</v>
      </c>
      <c r="H110" s="5">
        <f t="shared" si="40"/>
        <v>15.605694690914905</v>
      </c>
      <c r="I110" s="5">
        <f t="shared" si="41"/>
        <v>19.279147557679476</v>
      </c>
      <c r="J110" s="5">
        <f t="shared" si="42"/>
        <v>19.520949509734862</v>
      </c>
      <c r="K110" s="5">
        <f t="shared" si="43"/>
        <v>21.036562900480039</v>
      </c>
      <c r="L110" s="5">
        <f t="shared" si="38"/>
        <v>6.6048946205832237E-2</v>
      </c>
      <c r="M110" s="5">
        <f t="shared" si="51"/>
        <v>10.084126747908799</v>
      </c>
      <c r="N110" s="5">
        <f t="shared" si="52"/>
        <v>12.530835102419509</v>
      </c>
      <c r="O110" s="5">
        <f t="shared" si="53"/>
        <v>10.351026641509659</v>
      </c>
      <c r="P110" s="5">
        <f t="shared" si="54"/>
        <v>-2.4467083545107098</v>
      </c>
      <c r="Q110" s="3">
        <f t="shared" si="46"/>
        <v>40086</v>
      </c>
      <c r="R110" s="5">
        <f t="shared" si="47"/>
        <v>7.0504564778055157</v>
      </c>
      <c r="S110" s="5">
        <f t="shared" si="48"/>
        <v>7.5121701175408093</v>
      </c>
      <c r="T110" s="5">
        <f t="shared" si="49"/>
        <v>6.7511502772893044</v>
      </c>
      <c r="U110" s="5"/>
      <c r="V110" s="5">
        <f t="shared" si="50"/>
        <v>11.831658737938261</v>
      </c>
      <c r="W110" s="5">
        <f t="shared" si="44"/>
        <v>2.6313698771947225</v>
      </c>
      <c r="X110" s="3">
        <v>34730</v>
      </c>
      <c r="Y110" s="1">
        <v>1.36</v>
      </c>
      <c r="Z110" s="1">
        <f t="array" ref="Z110">FVSCHEDULE(1,Y108:Y110*0.01)-1</f>
        <v>8.2347719360000848E-3</v>
      </c>
      <c r="AA110" s="14">
        <v>1.27</v>
      </c>
      <c r="AB110" s="1">
        <f t="array" ref="AB110">FVSCHEDULE(1,AA108:AA110*0.01)-1</f>
        <v>4.9127420799999211E-3</v>
      </c>
      <c r="AC110" s="1" t="s">
        <v>88</v>
      </c>
      <c r="AD110" s="1">
        <v>1732.86</v>
      </c>
      <c r="AE110" s="1">
        <v>2656.25</v>
      </c>
      <c r="AF110" s="1">
        <v>4724.4970000000003</v>
      </c>
      <c r="AG110" s="1">
        <v>1593.3119999999999</v>
      </c>
      <c r="AH110">
        <v>3749.41</v>
      </c>
      <c r="AI110" s="1" t="s">
        <v>88</v>
      </c>
      <c r="AJ110" s="1">
        <v>2.0299999999999998</v>
      </c>
      <c r="AK110" s="1"/>
      <c r="AL110" s="1" t="s">
        <v>88</v>
      </c>
      <c r="AM110" s="1">
        <v>3.12</v>
      </c>
      <c r="AN110" s="1">
        <v>2.2959999999999998</v>
      </c>
      <c r="AP110" s="1" t="s">
        <v>88</v>
      </c>
      <c r="AQ110">
        <v>686.30799999999999</v>
      </c>
      <c r="AR110" s="1" t="s">
        <v>88</v>
      </c>
      <c r="AS110" s="1">
        <v>426.303</v>
      </c>
    </row>
    <row r="111" spans="1:45" x14ac:dyDescent="0.25">
      <c r="A111" s="3">
        <v>40178</v>
      </c>
      <c r="B111" s="1" t="s">
        <v>89</v>
      </c>
      <c r="C111" s="5">
        <v>-3.48</v>
      </c>
      <c r="D111" s="5">
        <v>6.07</v>
      </c>
      <c r="E111" s="5">
        <f t="shared" si="37"/>
        <v>10.808130996443005</v>
      </c>
      <c r="F111" s="5">
        <f t="shared" si="39"/>
        <v>6.333105140175368</v>
      </c>
      <c r="G111" s="5">
        <f t="shared" si="45"/>
        <v>6.4533332761999906</v>
      </c>
      <c r="H111" s="5">
        <f t="shared" si="40"/>
        <v>6.0385720716041646</v>
      </c>
      <c r="I111" s="5">
        <f t="shared" si="41"/>
        <v>3.874823529411775</v>
      </c>
      <c r="J111" s="5">
        <f t="shared" si="42"/>
        <v>2.220892509826955</v>
      </c>
      <c r="K111" s="5">
        <f t="shared" si="43"/>
        <v>8.5765374264425311</v>
      </c>
      <c r="L111" s="5">
        <f t="shared" si="38"/>
        <v>4.0943716232377803E-2</v>
      </c>
      <c r="M111" s="5">
        <f t="shared" si="51"/>
        <v>7.1524682921521894</v>
      </c>
      <c r="N111" s="5">
        <f t="shared" si="52"/>
        <v>6.0697191253885627</v>
      </c>
      <c r="O111" s="5">
        <f t="shared" si="53"/>
        <v>7.459925028718045</v>
      </c>
      <c r="P111" s="5">
        <f t="shared" si="54"/>
        <v>1.0827491667636266</v>
      </c>
      <c r="Q111" s="3">
        <f t="shared" si="46"/>
        <v>40178</v>
      </c>
      <c r="R111" s="5">
        <f t="shared" si="47"/>
        <v>7.4783993830660735</v>
      </c>
      <c r="S111" s="5">
        <f t="shared" si="48"/>
        <v>8.0725723763391137</v>
      </c>
      <c r="T111" s="5">
        <f t="shared" si="49"/>
        <v>7.2340241602279667</v>
      </c>
      <c r="U111" s="5"/>
      <c r="V111" s="5">
        <f t="shared" si="50"/>
        <v>7.1549383716864137</v>
      </c>
      <c r="W111" s="5">
        <f t="shared" si="44"/>
        <v>-3.4803883622681497</v>
      </c>
      <c r="X111" s="3">
        <v>34758</v>
      </c>
      <c r="Y111" s="1">
        <v>3.43</v>
      </c>
      <c r="Z111" s="1">
        <f t="array" ref="Z111">FVSCHEDULE(1,Y109:Y111*0.01)-1</f>
        <v>5.6124391952000252E-2</v>
      </c>
      <c r="AA111" s="14">
        <v>3.61</v>
      </c>
      <c r="AB111" s="1">
        <f t="array" ref="AB111">FVSCHEDULE(1,AA109:AA111*0.01)-1</f>
        <v>5.5973724208000064E-2</v>
      </c>
      <c r="AC111" s="1" t="s">
        <v>89</v>
      </c>
      <c r="AD111" s="1">
        <v>1837.5</v>
      </c>
      <c r="AE111" s="1">
        <v>2759.1750000000002</v>
      </c>
      <c r="AF111" s="1">
        <v>4829.4229999999998</v>
      </c>
      <c r="AG111" s="1">
        <v>1729.963</v>
      </c>
      <c r="AH111">
        <v>3975.82</v>
      </c>
      <c r="AI111" s="1" t="s">
        <v>89</v>
      </c>
      <c r="AJ111" s="1">
        <v>1.93</v>
      </c>
      <c r="AK111" s="1"/>
      <c r="AL111" s="1" t="s">
        <v>89</v>
      </c>
      <c r="AM111" s="1">
        <v>2.9470000000000001</v>
      </c>
      <c r="AN111" s="1">
        <v>2.0289999999999999</v>
      </c>
      <c r="AP111" s="1" t="s">
        <v>89</v>
      </c>
      <c r="AQ111">
        <v>686.58900000000006</v>
      </c>
      <c r="AR111" s="1" t="s">
        <v>89</v>
      </c>
      <c r="AS111" s="1">
        <v>411.46600000000001</v>
      </c>
    </row>
    <row r="112" spans="1:45" x14ac:dyDescent="0.25">
      <c r="A112" s="3">
        <v>40268</v>
      </c>
      <c r="B112" s="1" t="s">
        <v>90</v>
      </c>
      <c r="C112" s="5">
        <v>0.75</v>
      </c>
      <c r="D112" s="5">
        <v>4.4400000000000004</v>
      </c>
      <c r="E112" s="5">
        <f t="shared" si="37"/>
        <v>13.713510964394148</v>
      </c>
      <c r="F112" s="5">
        <f t="shared" si="39"/>
        <v>3.5632093625505434</v>
      </c>
      <c r="G112" s="5">
        <f t="shared" si="45"/>
        <v>4.2933095438000057</v>
      </c>
      <c r="H112" s="5">
        <f t="shared" si="40"/>
        <v>5.3866666666666729</v>
      </c>
      <c r="I112" s="5">
        <f t="shared" si="41"/>
        <v>8.8500004530339673</v>
      </c>
      <c r="J112" s="5">
        <f t="shared" si="42"/>
        <v>0.94205870970507366</v>
      </c>
      <c r="K112" s="5">
        <f t="shared" si="43"/>
        <v>2.4514975175769615</v>
      </c>
      <c r="L112" s="5">
        <f t="shared" si="38"/>
        <v>1.3545221376976002E-2</v>
      </c>
      <c r="M112" s="5">
        <f t="shared" si="51"/>
        <v>6.7042087821477656</v>
      </c>
      <c r="N112" s="5">
        <f t="shared" si="52"/>
        <v>4.9573031458976882</v>
      </c>
      <c r="O112" s="5">
        <f t="shared" si="53"/>
        <v>7.2347596156519085</v>
      </c>
      <c r="P112" s="5">
        <f t="shared" si="54"/>
        <v>1.7469056362500774</v>
      </c>
      <c r="Q112" s="3">
        <f t="shared" si="46"/>
        <v>40268</v>
      </c>
      <c r="R112" s="5">
        <f t="shared" si="47"/>
        <v>7.8491263109456009</v>
      </c>
      <c r="S112" s="5">
        <f t="shared" si="48"/>
        <v>8.6566035825667669</v>
      </c>
      <c r="T112" s="5">
        <f t="shared" si="49"/>
        <v>7.719008243280661</v>
      </c>
      <c r="U112" s="5"/>
      <c r="V112" s="5">
        <f t="shared" si="50"/>
        <v>6.9932881409010923</v>
      </c>
      <c r="W112" s="5">
        <f t="shared" si="44"/>
        <v>0.96630098234118389</v>
      </c>
      <c r="X112" s="3">
        <v>34789</v>
      </c>
      <c r="Y112" s="1">
        <v>1.08</v>
      </c>
      <c r="Z112" s="1">
        <f t="array" ref="Z112">FVSCHEDULE(1,Y110:Y112*0.01)-1</f>
        <v>5.9688837983999932E-2</v>
      </c>
      <c r="AA112" s="14">
        <v>1.04</v>
      </c>
      <c r="AB112" s="1">
        <f t="array" ref="AB112">FVSCHEDULE(1,AA110:AA112*0.01)-1</f>
        <v>6.0170758087999987E-2</v>
      </c>
      <c r="AC112" s="1" t="s">
        <v>90</v>
      </c>
      <c r="AD112" s="1">
        <v>1936.48</v>
      </c>
      <c r="AE112" s="1">
        <v>3003.3620000000001</v>
      </c>
      <c r="AF112" s="1">
        <v>4874.9189999999999</v>
      </c>
      <c r="AG112" s="1">
        <v>1772.373</v>
      </c>
      <c r="AH112">
        <v>4189.97</v>
      </c>
      <c r="AI112" s="1" t="s">
        <v>90</v>
      </c>
      <c r="AJ112" s="1">
        <v>1.87</v>
      </c>
      <c r="AK112" s="1"/>
      <c r="AL112" s="1" t="s">
        <v>90</v>
      </c>
      <c r="AM112" s="1">
        <v>2.875</v>
      </c>
      <c r="AN112" s="1">
        <v>1.9710000000000001</v>
      </c>
      <c r="AP112" s="1" t="s">
        <v>90</v>
      </c>
      <c r="AQ112">
        <v>686.68200000000002</v>
      </c>
      <c r="AR112" s="1" t="s">
        <v>90</v>
      </c>
      <c r="AS112" s="1">
        <v>415.44200000000001</v>
      </c>
    </row>
    <row r="113" spans="1:45" x14ac:dyDescent="0.25">
      <c r="A113" s="3">
        <v>40359</v>
      </c>
      <c r="B113" s="1" t="s">
        <v>91</v>
      </c>
      <c r="C113" s="5">
        <v>4.32</v>
      </c>
      <c r="D113" s="5">
        <v>1.61</v>
      </c>
      <c r="E113" s="5">
        <f t="shared" si="37"/>
        <v>13.298010912806758</v>
      </c>
      <c r="F113" s="5">
        <f t="shared" si="39"/>
        <v>1.7044476084683513E-2</v>
      </c>
      <c r="G113" s="5">
        <f t="shared" si="45"/>
        <v>-0.50633544160000321</v>
      </c>
      <c r="H113" s="5">
        <f t="shared" si="40"/>
        <v>-11.425369743038916</v>
      </c>
      <c r="I113" s="5">
        <f t="shared" si="41"/>
        <v>-9.922080654946031</v>
      </c>
      <c r="J113" s="5">
        <f t="shared" si="42"/>
        <v>-13.745048892094403</v>
      </c>
      <c r="K113" s="5">
        <f t="shared" si="43"/>
        <v>-8.2892258006638571</v>
      </c>
      <c r="L113" s="5">
        <f t="shared" si="38"/>
        <v>3.5824442755161279E-2</v>
      </c>
      <c r="M113" s="5">
        <f t="shared" si="51"/>
        <v>-0.37080886391724205</v>
      </c>
      <c r="N113" s="5">
        <f t="shared" si="52"/>
        <v>-4.5102112229364835</v>
      </c>
      <c r="O113" s="5">
        <f t="shared" si="53"/>
        <v>-0.12945474395702927</v>
      </c>
      <c r="P113" s="5">
        <f t="shared" si="54"/>
        <v>4.1394023590192415</v>
      </c>
      <c r="Q113" s="3">
        <f t="shared" si="46"/>
        <v>40359</v>
      </c>
      <c r="R113" s="5">
        <f t="shared" si="47"/>
        <v>7.4951141351668715</v>
      </c>
      <c r="S113" s="5">
        <f t="shared" si="48"/>
        <v>8.6453971985635807</v>
      </c>
      <c r="T113" s="5">
        <f t="shared" si="49"/>
        <v>7.6903854765080739</v>
      </c>
      <c r="U113" s="5"/>
      <c r="V113" s="5">
        <f t="shared" si="50"/>
        <v>-0.49315259463965533</v>
      </c>
      <c r="W113" s="5">
        <f t="shared" si="44"/>
        <v>8.5675016007047855</v>
      </c>
      <c r="X113" s="3">
        <v>34817</v>
      </c>
      <c r="Y113" s="1">
        <v>2.54</v>
      </c>
      <c r="Z113" s="1">
        <f t="array" ref="Z113">FVSCHEDULE(1,Y111:Y113*0.01)-1</f>
        <v>7.2025389175999877E-2</v>
      </c>
      <c r="AA113" s="14">
        <v>2.76</v>
      </c>
      <c r="AB113" s="1">
        <f t="array" ref="AB113">FVSCHEDULE(1,AA111:AA113*0.01)-1</f>
        <v>7.5769202143999959E-2</v>
      </c>
      <c r="AC113" s="1" t="s">
        <v>91</v>
      </c>
      <c r="AD113" s="1">
        <v>1715.23</v>
      </c>
      <c r="AE113" s="1">
        <v>2705.366</v>
      </c>
      <c r="AF113" s="1">
        <v>4204.8590000000004</v>
      </c>
      <c r="AG113" s="1">
        <v>1625.4570000000001</v>
      </c>
      <c r="AH113">
        <v>3711.26</v>
      </c>
      <c r="AI113" s="1" t="s">
        <v>91</v>
      </c>
      <c r="AJ113" s="1">
        <v>2.19</v>
      </c>
      <c r="AK113" s="1"/>
      <c r="AL113" s="1" t="s">
        <v>91</v>
      </c>
      <c r="AM113" s="1">
        <v>3.2120000000000002</v>
      </c>
      <c r="AN113" s="1">
        <v>2.2040000000000002</v>
      </c>
      <c r="AP113" s="1" t="s">
        <v>91</v>
      </c>
      <c r="AQ113">
        <v>686.928</v>
      </c>
      <c r="AR113" s="1" t="s">
        <v>91</v>
      </c>
      <c r="AS113" s="1">
        <v>451.03500000000003</v>
      </c>
    </row>
    <row r="114" spans="1:45" x14ac:dyDescent="0.25">
      <c r="A114" s="3">
        <v>40451</v>
      </c>
      <c r="B114" s="1" t="s">
        <v>92</v>
      </c>
      <c r="C114" s="5">
        <v>5.45</v>
      </c>
      <c r="D114" s="5">
        <v>5.14</v>
      </c>
      <c r="E114" s="5">
        <f t="shared" si="37"/>
        <v>6.6985220263295666</v>
      </c>
      <c r="F114" s="5">
        <f t="shared" si="39"/>
        <v>7.3427183743537334</v>
      </c>
      <c r="G114" s="5">
        <f t="shared" si="45"/>
        <v>7.4802989119999941</v>
      </c>
      <c r="H114" s="5">
        <f t="shared" si="40"/>
        <v>11.294112159885273</v>
      </c>
      <c r="I114" s="5">
        <f t="shared" si="41"/>
        <v>11.289341257338204</v>
      </c>
      <c r="J114" s="5">
        <f t="shared" si="42"/>
        <v>16.529377084939089</v>
      </c>
      <c r="K114" s="5">
        <f t="shared" si="43"/>
        <v>18.160431189505456</v>
      </c>
      <c r="L114" s="5">
        <f t="shared" si="38"/>
        <v>3.5083735122154458E-2</v>
      </c>
      <c r="M114" s="5">
        <f t="shared" si="51"/>
        <v>9.674416731231366</v>
      </c>
      <c r="N114" s="5">
        <f t="shared" si="52"/>
        <v>10.81958100872305</v>
      </c>
      <c r="O114" s="5">
        <f t="shared" si="53"/>
        <v>9.7088826877769634</v>
      </c>
      <c r="P114" s="5">
        <f t="shared" si="54"/>
        <v>-1.1451642774916841</v>
      </c>
      <c r="Q114" s="3">
        <f t="shared" si="46"/>
        <v>40451</v>
      </c>
      <c r="R114" s="5">
        <f t="shared" si="47"/>
        <v>8.3060540807175034</v>
      </c>
      <c r="S114" s="5">
        <f t="shared" si="48"/>
        <v>9.484768670464474</v>
      </c>
      <c r="T114" s="5">
        <f t="shared" si="49"/>
        <v>8.4343854157435594</v>
      </c>
      <c r="U114" s="5"/>
      <c r="V114" s="5">
        <f t="shared" si="50"/>
        <v>9.7818109697644129</v>
      </c>
      <c r="W114" s="5">
        <f t="shared" si="44"/>
        <v>4.6927622024898197</v>
      </c>
      <c r="X114" s="3">
        <v>34850</v>
      </c>
      <c r="Y114" s="1">
        <v>2.8</v>
      </c>
      <c r="Z114" s="1">
        <f t="array" ref="Z114">FVSCHEDULE(1,Y112:Y114*0.01)-1</f>
        <v>6.5495600960000067E-2</v>
      </c>
      <c r="AA114" s="14">
        <v>2.35</v>
      </c>
      <c r="AB114" s="1">
        <f t="array" ref="AB114">FVSCHEDULE(1,AA112:AA114*0.01)-1</f>
        <v>6.2686785439999948E-2</v>
      </c>
      <c r="AC114" s="1" t="s">
        <v>92</v>
      </c>
      <c r="AD114" s="1">
        <v>1908.95</v>
      </c>
      <c r="AE114" s="1">
        <v>3010.7840000000001</v>
      </c>
      <c r="AF114" s="1">
        <v>4899.8959999999997</v>
      </c>
      <c r="AG114" s="1">
        <v>1920.6469999999999</v>
      </c>
      <c r="AH114">
        <v>4130.41</v>
      </c>
      <c r="AI114" s="1" t="s">
        <v>92</v>
      </c>
      <c r="AJ114" s="1">
        <v>2.0299999999999998</v>
      </c>
      <c r="AK114" s="1"/>
      <c r="AL114" s="1" t="s">
        <v>92</v>
      </c>
      <c r="AM114" s="1">
        <v>3.0870000000000002</v>
      </c>
      <c r="AN114" s="1">
        <v>2.1579999999999999</v>
      </c>
      <c r="AP114" s="1" t="s">
        <v>92</v>
      </c>
      <c r="AQ114">
        <v>687.16899999999998</v>
      </c>
      <c r="AR114" s="1" t="s">
        <v>92</v>
      </c>
      <c r="AS114" s="1">
        <v>472.20100000000002</v>
      </c>
    </row>
    <row r="115" spans="1:45" x14ac:dyDescent="0.25">
      <c r="A115" s="3">
        <v>40543</v>
      </c>
      <c r="B115" s="1" t="s">
        <v>93</v>
      </c>
      <c r="C115" s="5">
        <v>4.99</v>
      </c>
      <c r="D115" s="5">
        <v>9.11</v>
      </c>
      <c r="E115" s="5">
        <f t="shared" si="37"/>
        <v>1.8960866978102699</v>
      </c>
      <c r="F115" s="5">
        <f t="shared" si="39"/>
        <v>11.575312166057882</v>
      </c>
      <c r="G115" s="5">
        <f t="shared" si="45"/>
        <v>3.5114319200000077</v>
      </c>
      <c r="H115" s="5">
        <f t="shared" si="40"/>
        <v>10.756698708714207</v>
      </c>
      <c r="I115" s="5">
        <f t="shared" si="41"/>
        <v>16.253706675736289</v>
      </c>
      <c r="J115" s="5">
        <f t="shared" si="42"/>
        <v>6.6530187579491473</v>
      </c>
      <c r="K115" s="5">
        <f t="shared" si="43"/>
        <v>7.3618421292408254</v>
      </c>
      <c r="L115" s="5">
        <f t="shared" si="38"/>
        <v>4.10379397208116E-2</v>
      </c>
      <c r="M115" s="5">
        <f t="shared" si="51"/>
        <v>7.6429684913478964</v>
      </c>
      <c r="N115" s="5">
        <f t="shared" si="52"/>
        <v>8.5345836755232174</v>
      </c>
      <c r="O115" s="5">
        <f t="shared" si="53"/>
        <v>8.4341958739301148</v>
      </c>
      <c r="P115" s="5">
        <f t="shared" si="54"/>
        <v>-0.89161518417532104</v>
      </c>
      <c r="Q115" s="3">
        <f t="shared" si="46"/>
        <v>40543</v>
      </c>
      <c r="R115" s="5">
        <f t="shared" si="47"/>
        <v>9.0149412163705502</v>
      </c>
      <c r="S115" s="5">
        <f t="shared" si="48"/>
        <v>10.284732638320603</v>
      </c>
      <c r="T115" s="5">
        <f t="shared" si="49"/>
        <v>9.079022835507681</v>
      </c>
      <c r="U115" s="5"/>
      <c r="V115" s="5">
        <f t="shared" si="50"/>
        <v>6.8032812620590066</v>
      </c>
      <c r="W115" s="5">
        <f t="shared" si="44"/>
        <v>-5.325274618224018</v>
      </c>
      <c r="X115" s="3">
        <v>34880</v>
      </c>
      <c r="Y115" s="1">
        <v>0.64</v>
      </c>
      <c r="Z115" s="1">
        <f t="array" ref="Z115">FVSCHEDULE(1,Y113:Y115*0.01)-1</f>
        <v>6.0857511680000087E-2</v>
      </c>
      <c r="AA115" s="14">
        <v>0.42</v>
      </c>
      <c r="AB115" s="1">
        <f t="array" ref="AB115">FVSCHEDULE(1,AA113:AA115*0.01)-1</f>
        <v>5.61659441200002E-2</v>
      </c>
      <c r="AC115" s="1" t="s">
        <v>93</v>
      </c>
      <c r="AD115" s="1">
        <v>2114.29</v>
      </c>
      <c r="AE115" s="1">
        <v>3500.1480000000001</v>
      </c>
      <c r="AF115" s="1">
        <v>5225.8869999999997</v>
      </c>
      <c r="AG115" s="1">
        <v>2062.0419999999999</v>
      </c>
      <c r="AH115">
        <v>4574.71</v>
      </c>
      <c r="AI115" s="1" t="s">
        <v>93</v>
      </c>
      <c r="AJ115" s="1">
        <v>1.87</v>
      </c>
      <c r="AK115" s="1"/>
      <c r="AL115" s="1" t="s">
        <v>93</v>
      </c>
      <c r="AM115" s="1">
        <v>2.9319999999999999</v>
      </c>
      <c r="AN115" s="1">
        <v>2.0840000000000001</v>
      </c>
      <c r="AP115" s="1" t="s">
        <v>93</v>
      </c>
      <c r="AQ115">
        <v>687.45100000000002</v>
      </c>
      <c r="AR115" s="1" t="s">
        <v>93</v>
      </c>
      <c r="AS115" s="1">
        <v>447.05500000000001</v>
      </c>
    </row>
    <row r="116" spans="1:45" x14ac:dyDescent="0.25">
      <c r="A116" s="3">
        <v>40633</v>
      </c>
      <c r="B116" s="1" t="s">
        <v>94</v>
      </c>
      <c r="C116" s="5">
        <v>4.01</v>
      </c>
      <c r="D116" s="5">
        <v>5.19</v>
      </c>
      <c r="E116" s="5">
        <f t="shared" si="37"/>
        <v>-2.2576080213733585E-2</v>
      </c>
      <c r="F116" s="5">
        <f t="shared" si="39"/>
        <v>2.9465280375448635</v>
      </c>
      <c r="G116" s="5">
        <f t="shared" si="45"/>
        <v>4.6270024184000169</v>
      </c>
      <c r="H116" s="5">
        <f t="shared" si="40"/>
        <v>5.9192447582876673</v>
      </c>
      <c r="I116" s="5">
        <f t="shared" si="41"/>
        <v>7.9390357207752338</v>
      </c>
      <c r="J116" s="5">
        <f t="shared" si="42"/>
        <v>3.4493474504902144</v>
      </c>
      <c r="K116" s="5">
        <f t="shared" si="43"/>
        <v>2.0966110292612861</v>
      </c>
      <c r="L116" s="5">
        <f t="shared" si="38"/>
        <v>4.9021675726712566E-2</v>
      </c>
      <c r="M116" s="5">
        <f t="shared" si="51"/>
        <v>2.7580173767857299</v>
      </c>
      <c r="N116" s="5">
        <f t="shared" si="52"/>
        <v>3.5149523003174306</v>
      </c>
      <c r="O116" s="5">
        <f t="shared" si="53"/>
        <v>2.9475364584544863</v>
      </c>
      <c r="P116" s="5">
        <f t="shared" si="54"/>
        <v>-0.75693492353170067</v>
      </c>
      <c r="Q116" s="3">
        <f t="shared" si="46"/>
        <v>40633</v>
      </c>
      <c r="R116" s="5">
        <f t="shared" si="47"/>
        <v>9.33181210002763</v>
      </c>
      <c r="S116" s="5">
        <f t="shared" si="48"/>
        <v>10.587878882489672</v>
      </c>
      <c r="T116" s="5">
        <f t="shared" si="49"/>
        <v>9.3294238629533286</v>
      </c>
      <c r="U116" s="5"/>
      <c r="V116" s="5">
        <f t="shared" si="50"/>
        <v>3.1619321100261111</v>
      </c>
      <c r="W116" s="5">
        <f t="shared" si="44"/>
        <v>-0.3127132008365896</v>
      </c>
      <c r="X116" s="3">
        <v>34911</v>
      </c>
      <c r="Y116" s="1">
        <v>1.26</v>
      </c>
      <c r="Z116" s="1">
        <f t="array" ref="Z116">FVSCHEDULE(1,Y114:Y116*0.01)-1</f>
        <v>4.7614897919999954E-2</v>
      </c>
      <c r="AA116" s="14">
        <v>1.59</v>
      </c>
      <c r="AB116" s="1">
        <f t="array" ref="AB116">FVSCHEDULE(1,AA114:AA116*0.01)-1</f>
        <v>4.4140699329999977E-2</v>
      </c>
      <c r="AC116" s="1" t="s">
        <v>94</v>
      </c>
      <c r="AD116" s="1">
        <v>2239.44</v>
      </c>
      <c r="AE116" s="1">
        <v>3778.0259999999998</v>
      </c>
      <c r="AF116" s="1">
        <v>5406.1459999999997</v>
      </c>
      <c r="AG116" s="1">
        <v>2105.2750000000001</v>
      </c>
      <c r="AH116">
        <v>4845.5</v>
      </c>
      <c r="AI116" s="1" t="s">
        <v>94</v>
      </c>
      <c r="AJ116" s="1">
        <v>1.88</v>
      </c>
      <c r="AK116" s="1"/>
      <c r="AL116" s="1" t="s">
        <v>94</v>
      </c>
      <c r="AM116" s="1">
        <v>3.0830000000000002</v>
      </c>
      <c r="AN116" s="1">
        <v>2.157</v>
      </c>
      <c r="AP116" s="1" t="s">
        <v>94</v>
      </c>
      <c r="AQ116">
        <v>687.78800000000001</v>
      </c>
      <c r="AR116" s="1" t="s">
        <v>94</v>
      </c>
      <c r="AS116" s="1">
        <v>445.65699999999998</v>
      </c>
    </row>
    <row r="117" spans="1:45" x14ac:dyDescent="0.25">
      <c r="A117" s="3">
        <v>40724</v>
      </c>
      <c r="B117" s="1" t="s">
        <v>95</v>
      </c>
      <c r="C117" s="5">
        <v>4.62</v>
      </c>
      <c r="D117" s="5">
        <v>4.66</v>
      </c>
      <c r="E117" s="5">
        <f t="shared" si="37"/>
        <v>4.8427941360494771</v>
      </c>
      <c r="F117" s="5">
        <f t="shared" si="39"/>
        <v>4.4396938418109126</v>
      </c>
      <c r="G117" s="5">
        <f t="shared" si="45"/>
        <v>0.94737825439998868</v>
      </c>
      <c r="H117" s="5">
        <f t="shared" si="40"/>
        <v>9.9131925838591428E-2</v>
      </c>
      <c r="I117" s="5">
        <f t="shared" si="41"/>
        <v>-1.6058915423027731</v>
      </c>
      <c r="J117" s="5">
        <f t="shared" si="42"/>
        <v>1.8339127356161056</v>
      </c>
      <c r="K117" s="5">
        <f t="shared" si="43"/>
        <v>-1.0433316312595808</v>
      </c>
      <c r="L117" s="5">
        <f t="shared" si="38"/>
        <v>3.5912228768153476E-2</v>
      </c>
      <c r="M117" s="5">
        <f t="shared" si="51"/>
        <v>2.9440287548715425</v>
      </c>
      <c r="N117" s="5">
        <f t="shared" si="52"/>
        <v>2.3011326189031172</v>
      </c>
      <c r="O117" s="5">
        <f t="shared" si="53"/>
        <v>2.5619522132845711</v>
      </c>
      <c r="P117" s="5">
        <f t="shared" si="54"/>
        <v>0.64289613596842532</v>
      </c>
      <c r="Q117" s="3">
        <f t="shared" si="46"/>
        <v>40724</v>
      </c>
      <c r="R117" s="5">
        <f t="shared" si="47"/>
        <v>9.5465494721961139</v>
      </c>
      <c r="S117" s="5">
        <f t="shared" si="48"/>
        <v>10.859135279859506</v>
      </c>
      <c r="T117" s="5">
        <f t="shared" si="49"/>
        <v>9.6040847841425219</v>
      </c>
      <c r="U117" s="5"/>
      <c r="V117" s="5">
        <f t="shared" si="50"/>
        <v>2.1905457326782591</v>
      </c>
      <c r="W117" s="5">
        <f t="shared" si="44"/>
        <v>3.3974558909654728</v>
      </c>
      <c r="X117" s="3">
        <v>34942</v>
      </c>
      <c r="Y117" s="1">
        <v>0.31</v>
      </c>
      <c r="Z117" s="1">
        <f t="array" ref="Z117">FVSCHEDULE(1,Y115:Y117*0.01)-1</f>
        <v>2.2239789983999891E-2</v>
      </c>
      <c r="AA117" s="14">
        <v>0</v>
      </c>
      <c r="AB117" s="1">
        <f t="array" ref="AB117">FVSCHEDULE(1,AA115:AA117*0.01)-1</f>
        <v>2.0166780000000051E-2</v>
      </c>
      <c r="AC117" s="1" t="s">
        <v>95</v>
      </c>
      <c r="AD117" s="1">
        <v>2241.66</v>
      </c>
      <c r="AE117" s="1">
        <v>3717.355</v>
      </c>
      <c r="AF117" s="1">
        <v>5505.29</v>
      </c>
      <c r="AG117" s="1">
        <v>2083.31</v>
      </c>
      <c r="AH117">
        <v>4850.3100000000004</v>
      </c>
      <c r="AI117" s="1" t="s">
        <v>95</v>
      </c>
      <c r="AJ117" s="1">
        <v>1.99</v>
      </c>
      <c r="AK117" s="1"/>
      <c r="AL117" s="1" t="s">
        <v>95</v>
      </c>
      <c r="AM117" s="1">
        <v>3.24</v>
      </c>
      <c r="AN117" s="1">
        <v>2.387</v>
      </c>
      <c r="AP117" s="1" t="s">
        <v>95</v>
      </c>
      <c r="AQ117">
        <v>688.03499999999997</v>
      </c>
      <c r="AR117" s="1" t="s">
        <v>95</v>
      </c>
      <c r="AS117" s="1">
        <v>460.798</v>
      </c>
    </row>
    <row r="118" spans="1:45" x14ac:dyDescent="0.25">
      <c r="A118" s="3">
        <v>40816</v>
      </c>
      <c r="B118" s="1" t="s">
        <v>96</v>
      </c>
      <c r="C118" s="5">
        <v>3.52</v>
      </c>
      <c r="D118" s="5">
        <v>-4.1500000000000004</v>
      </c>
      <c r="E118" s="5">
        <f t="shared" si="37"/>
        <v>-0.57604526743035533</v>
      </c>
      <c r="F118" s="5">
        <f t="shared" si="39"/>
        <v>-9.3118438748035128</v>
      </c>
      <c r="G118" s="5">
        <f t="shared" si="45"/>
        <v>-6.9273061138000021</v>
      </c>
      <c r="H118" s="5">
        <f t="shared" si="40"/>
        <v>-13.867847934120247</v>
      </c>
      <c r="I118" s="5">
        <f t="shared" si="41"/>
        <v>-21.865224063884135</v>
      </c>
      <c r="J118" s="5">
        <f t="shared" si="42"/>
        <v>-18.953097838624299</v>
      </c>
      <c r="K118" s="5">
        <f t="shared" si="43"/>
        <v>-22.459019541018854</v>
      </c>
      <c r="L118" s="5">
        <f t="shared" si="38"/>
        <v>1.7876997536458994E-2</v>
      </c>
      <c r="M118" s="5">
        <f t="shared" si="51"/>
        <v>-9.7270167498519218</v>
      </c>
      <c r="N118" s="5">
        <f t="shared" si="52"/>
        <v>-12.147365772839638</v>
      </c>
      <c r="O118" s="5">
        <f t="shared" si="53"/>
        <v>-10.601755580665554</v>
      </c>
      <c r="P118" s="5">
        <f t="shared" si="54"/>
        <v>2.4203490229877165</v>
      </c>
      <c r="Q118" s="3">
        <f t="shared" si="46"/>
        <v>40816</v>
      </c>
      <c r="R118" s="5">
        <f t="shared" si="47"/>
        <v>8.3868951891233596</v>
      </c>
      <c r="S118" s="5">
        <f t="shared" si="48"/>
        <v>9.7078762993149788</v>
      </c>
      <c r="T118" s="5">
        <f t="shared" si="49"/>
        <v>8.6698938485189991</v>
      </c>
      <c r="U118" s="5"/>
      <c r="V118" s="5">
        <f t="shared" si="50"/>
        <v>-10.010158707890858</v>
      </c>
      <c r="W118" s="5">
        <f t="shared" si="44"/>
        <v>12.084253837907276</v>
      </c>
      <c r="X118" s="3">
        <v>34971</v>
      </c>
      <c r="Y118" s="1">
        <v>1.23</v>
      </c>
      <c r="Z118" s="1">
        <f t="array" ref="Z118">FVSCHEDULE(1,Y116:Y118*0.01)-1</f>
        <v>2.823265043799994E-2</v>
      </c>
      <c r="AA118" s="14">
        <v>1.26</v>
      </c>
      <c r="AB118" s="1">
        <f t="array" ref="AB118">FVSCHEDULE(1,AA116:AA118*0.01)-1</f>
        <v>2.870033999999988E-2</v>
      </c>
      <c r="AC118" s="1" t="s">
        <v>96</v>
      </c>
      <c r="AD118" s="1">
        <v>1930.79</v>
      </c>
      <c r="AE118" s="1">
        <v>2904.547</v>
      </c>
      <c r="AF118" s="1">
        <v>4461.8670000000002</v>
      </c>
      <c r="AG118" s="1">
        <v>1615.4190000000001</v>
      </c>
      <c r="AH118">
        <v>4177.66</v>
      </c>
      <c r="AI118" s="1" t="s">
        <v>96</v>
      </c>
      <c r="AJ118" s="1">
        <v>2.38</v>
      </c>
      <c r="AK118" s="1"/>
      <c r="AL118" s="1" t="s">
        <v>96</v>
      </c>
      <c r="AM118" s="1">
        <v>3.93</v>
      </c>
      <c r="AN118" s="1">
        <v>3.0049999999999999</v>
      </c>
      <c r="AP118" s="1" t="s">
        <v>96</v>
      </c>
      <c r="AQ118">
        <v>688.15800000000002</v>
      </c>
      <c r="AR118" s="1" t="s">
        <v>96</v>
      </c>
      <c r="AS118" s="1">
        <v>516.48199999999997</v>
      </c>
    </row>
    <row r="119" spans="1:45" x14ac:dyDescent="0.25">
      <c r="A119" s="3">
        <v>40908</v>
      </c>
      <c r="B119" s="1" t="s">
        <v>97</v>
      </c>
      <c r="C119" s="5">
        <v>2.97</v>
      </c>
      <c r="D119" s="5">
        <v>5.34</v>
      </c>
      <c r="E119" s="5">
        <f t="shared" si="37"/>
        <v>0.78765212741904267</v>
      </c>
      <c r="F119" s="5">
        <f t="shared" si="39"/>
        <v>11.099670643800833</v>
      </c>
      <c r="G119" s="5">
        <f t="shared" si="45"/>
        <v>7.5328089415999999</v>
      </c>
      <c r="H119" s="5">
        <f t="shared" si="40"/>
        <v>11.816406755783904</v>
      </c>
      <c r="I119" s="5">
        <f t="shared" si="41"/>
        <v>15.47391038946866</v>
      </c>
      <c r="J119" s="5">
        <f t="shared" si="42"/>
        <v>3.3807148442569046</v>
      </c>
      <c r="K119" s="5">
        <f t="shared" si="43"/>
        <v>4.4496814758276271</v>
      </c>
      <c r="L119" s="5">
        <f t="shared" si="38"/>
        <v>0</v>
      </c>
      <c r="M119" s="5">
        <f t="shared" si="51"/>
        <v>6.8371018977994975</v>
      </c>
      <c r="N119" s="5">
        <f t="shared" si="52"/>
        <v>7.8153807937251516</v>
      </c>
      <c r="O119" s="5">
        <f t="shared" si="53"/>
        <v>7.5574349292870222</v>
      </c>
      <c r="P119" s="5">
        <f t="shared" si="54"/>
        <v>-0.97827889592565409</v>
      </c>
      <c r="Q119" s="3">
        <f t="shared" si="46"/>
        <v>40908</v>
      </c>
      <c r="R119" s="5">
        <f t="shared" si="47"/>
        <v>9.0423629849239653</v>
      </c>
      <c r="S119" s="5">
        <f t="shared" si="48"/>
        <v>10.441542733651385</v>
      </c>
      <c r="T119" s="5">
        <f t="shared" si="49"/>
        <v>9.2626633253732926</v>
      </c>
      <c r="U119" s="5"/>
      <c r="V119" s="5">
        <f t="shared" si="50"/>
        <v>6.6179924066286935</v>
      </c>
      <c r="W119" s="5">
        <f t="shared" si="44"/>
        <v>1.2248248728900624</v>
      </c>
      <c r="X119" s="3">
        <v>35003</v>
      </c>
      <c r="Y119" s="1">
        <v>0.62</v>
      </c>
      <c r="Z119" s="1">
        <f t="array" ref="Z119">FVSCHEDULE(1,Y117:Y119*0.01)-1</f>
        <v>2.1733846406000179E-2</v>
      </c>
      <c r="AA119" s="14">
        <v>0.64</v>
      </c>
      <c r="AB119" s="1">
        <f t="array" ref="AB119">FVSCHEDULE(1,AA117:AA119*0.01)-1</f>
        <v>1.9080639999999871E-2</v>
      </c>
      <c r="AC119" s="1" t="s">
        <v>97</v>
      </c>
      <c r="AD119" s="1">
        <v>2158.94</v>
      </c>
      <c r="AE119" s="1">
        <v>3353.9940000000001</v>
      </c>
      <c r="AF119" s="1">
        <v>4612.71</v>
      </c>
      <c r="AG119" s="1">
        <v>1687.3</v>
      </c>
      <c r="AH119">
        <v>4671.3100000000004</v>
      </c>
      <c r="AI119" s="1" t="s">
        <v>97</v>
      </c>
      <c r="AJ119" s="1">
        <v>2.21</v>
      </c>
      <c r="AK119" s="1"/>
      <c r="AL119" s="1" t="s">
        <v>97</v>
      </c>
      <c r="AM119" s="1">
        <v>3.895</v>
      </c>
      <c r="AN119" s="1">
        <v>2.952</v>
      </c>
      <c r="AP119" s="1" t="s">
        <v>97</v>
      </c>
      <c r="AQ119">
        <v>688.15800000000002</v>
      </c>
      <c r="AR119" s="1" t="s">
        <v>97</v>
      </c>
      <c r="AS119" s="1">
        <v>522.80799999999999</v>
      </c>
    </row>
    <row r="120" spans="1:45" x14ac:dyDescent="0.25">
      <c r="A120" s="3">
        <v>40999</v>
      </c>
      <c r="B120" s="1" t="s">
        <v>98</v>
      </c>
      <c r="C120" s="5">
        <v>2.82</v>
      </c>
      <c r="D120" s="5">
        <v>5.45</v>
      </c>
      <c r="E120" s="5">
        <f t="shared" ref="E120:E140" si="55">(C120-C119*$C$5)/((2*$E$8)/(1.25*$H$2*100))+$E$9</f>
        <v>1.8843235305190624</v>
      </c>
      <c r="F120" s="5">
        <f t="shared" si="39"/>
        <v>5.6116484479260382</v>
      </c>
      <c r="G120" s="5">
        <f t="shared" si="45"/>
        <v>5.8269384367999777</v>
      </c>
      <c r="H120" s="5">
        <f t="shared" si="40"/>
        <v>12.586269187656907</v>
      </c>
      <c r="I120" s="5">
        <f t="shared" si="41"/>
        <v>12.436307280215765</v>
      </c>
      <c r="J120" s="5">
        <f t="shared" si="42"/>
        <v>10.980096299138676</v>
      </c>
      <c r="K120" s="5">
        <f t="shared" si="43"/>
        <v>14.125644520832115</v>
      </c>
      <c r="L120" s="5">
        <f t="shared" ref="L120:L141" si="56">100*(AQ120/AQ119-1)</f>
        <v>1.1043975366131775E-2</v>
      </c>
      <c r="M120" s="5">
        <f t="shared" si="51"/>
        <v>6.9906124375152228</v>
      </c>
      <c r="N120" s="5">
        <f t="shared" si="52"/>
        <v>8.5328949763281976</v>
      </c>
      <c r="O120" s="5">
        <f t="shared" si="53"/>
        <v>7.383314902372728</v>
      </c>
      <c r="P120" s="5">
        <f t="shared" si="54"/>
        <v>-1.5422825388129748</v>
      </c>
      <c r="Q120" s="3">
        <f t="shared" si="46"/>
        <v>40999</v>
      </c>
      <c r="R120" s="5">
        <f t="shared" si="47"/>
        <v>9.8139383218059013</v>
      </c>
      <c r="S120" s="5">
        <f t="shared" si="48"/>
        <v>11.212474714342683</v>
      </c>
      <c r="T120" s="5">
        <f t="shared" si="49"/>
        <v>9.9101802198419993</v>
      </c>
      <c r="U120" s="5"/>
      <c r="V120" s="5">
        <f t="shared" si="50"/>
        <v>7.2044283446438788</v>
      </c>
      <c r="W120" s="5">
        <f t="shared" si="44"/>
        <v>-2.2578078376765398</v>
      </c>
      <c r="X120" s="3">
        <v>35033</v>
      </c>
      <c r="Y120" s="1">
        <v>0.88</v>
      </c>
      <c r="Z120" s="1">
        <f t="array" ref="Z120">FVSCHEDULE(1,Y118:Y120*0.01)-1</f>
        <v>2.7539731087999897E-2</v>
      </c>
      <c r="AA120" s="14">
        <v>0.64</v>
      </c>
      <c r="AB120" s="1">
        <f t="array" ref="AB120">FVSCHEDULE(1,AA118:AA120*0.01)-1</f>
        <v>2.5602756095999935E-2</v>
      </c>
      <c r="AC120" s="1" t="s">
        <v>98</v>
      </c>
      <c r="AD120" s="1">
        <v>2430.67</v>
      </c>
      <c r="AE120" s="1">
        <v>3771.107</v>
      </c>
      <c r="AF120" s="1">
        <v>5119.1899999999996</v>
      </c>
      <c r="AG120" s="1">
        <v>1925.6420000000001</v>
      </c>
      <c r="AH120">
        <v>5259.27</v>
      </c>
      <c r="AI120" s="1" t="s">
        <v>98</v>
      </c>
      <c r="AJ120" s="1">
        <v>2.0499999999999998</v>
      </c>
      <c r="AK120" s="1"/>
      <c r="AL120" s="1" t="s">
        <v>98</v>
      </c>
      <c r="AM120" s="1">
        <v>3.6280000000000001</v>
      </c>
      <c r="AN120" s="1">
        <v>2.7050000000000001</v>
      </c>
      <c r="AP120" s="1" t="s">
        <v>98</v>
      </c>
      <c r="AQ120">
        <v>688.23400000000004</v>
      </c>
      <c r="AR120" s="1" t="s">
        <v>98</v>
      </c>
      <c r="AS120" s="1">
        <v>511.00400000000002</v>
      </c>
    </row>
    <row r="121" spans="1:45" x14ac:dyDescent="0.25">
      <c r="A121" s="3">
        <v>41090</v>
      </c>
      <c r="B121" s="1" t="s">
        <v>99</v>
      </c>
      <c r="C121" s="5">
        <v>2.58</v>
      </c>
      <c r="D121" s="5">
        <v>-0.01</v>
      </c>
      <c r="E121" s="5">
        <f t="shared" si="55"/>
        <v>1.5227162946889212</v>
      </c>
      <c r="F121" s="5">
        <f t="shared" si="39"/>
        <v>-3.1725502334196563</v>
      </c>
      <c r="G121" s="5">
        <f t="shared" si="45"/>
        <v>1.8795376159999932</v>
      </c>
      <c r="H121" s="5">
        <f t="shared" si="40"/>
        <v>-2.7515047291487571</v>
      </c>
      <c r="I121" s="5">
        <f t="shared" si="41"/>
        <v>-3.4736749713015325</v>
      </c>
      <c r="J121" s="5">
        <f t="shared" si="42"/>
        <v>-6.8519043051732726</v>
      </c>
      <c r="K121" s="5">
        <f t="shared" si="43"/>
        <v>-8.7696466944530709</v>
      </c>
      <c r="L121" s="5">
        <f t="shared" si="56"/>
        <v>2.6008595913595833E-2</v>
      </c>
      <c r="M121" s="5">
        <f t="shared" si="51"/>
        <v>-2.3539222496680536</v>
      </c>
      <c r="N121" s="5">
        <f t="shared" si="52"/>
        <v>-3.2745290134743623</v>
      </c>
      <c r="O121" s="5">
        <f t="shared" si="53"/>
        <v>-2.5187852194253533</v>
      </c>
      <c r="P121" s="5">
        <f t="shared" si="54"/>
        <v>0.92060676380630868</v>
      </c>
      <c r="Q121" s="3">
        <f t="shared" si="46"/>
        <v>41090</v>
      </c>
      <c r="R121" s="5">
        <f t="shared" si="47"/>
        <v>9.4925780640938893</v>
      </c>
      <c r="S121" s="5">
        <f t="shared" si="48"/>
        <v>10.930056558506013</v>
      </c>
      <c r="T121" s="5">
        <f t="shared" si="49"/>
        <v>9.6769022826649369</v>
      </c>
      <c r="U121" s="5"/>
      <c r="V121" s="5">
        <f t="shared" si="50"/>
        <v>-1.6915686416122138</v>
      </c>
      <c r="W121" s="5">
        <f t="shared" si="44"/>
        <v>6.0203051248131079</v>
      </c>
      <c r="X121" s="3">
        <v>35062</v>
      </c>
      <c r="Y121" s="1">
        <v>1.57</v>
      </c>
      <c r="Z121" s="1">
        <f t="array" ref="Z121">FVSCHEDULE(1,Y119:Y121*0.01)-1</f>
        <v>3.0990916591999929E-2</v>
      </c>
      <c r="AA121" s="14">
        <v>1.58</v>
      </c>
      <c r="AB121" s="1">
        <f t="array" ref="AB121">FVSCHEDULE(1,AA119:AA121*0.01)-1</f>
        <v>2.8843847167999925E-2</v>
      </c>
      <c r="AC121" s="1" t="s">
        <v>99</v>
      </c>
      <c r="AD121" s="1">
        <v>2363.79</v>
      </c>
      <c r="AE121" s="1">
        <v>3640.1109999999999</v>
      </c>
      <c r="AF121" s="1">
        <v>4768.4279999999999</v>
      </c>
      <c r="AG121" s="1">
        <v>1756.77</v>
      </c>
      <c r="AH121">
        <v>5114.55</v>
      </c>
      <c r="AI121" s="1" t="s">
        <v>99</v>
      </c>
      <c r="AJ121" s="1">
        <v>2.2000000000000002</v>
      </c>
      <c r="AK121" s="1"/>
      <c r="AL121" s="1" t="s">
        <v>99</v>
      </c>
      <c r="AM121" s="1">
        <v>3.8279999999999998</v>
      </c>
      <c r="AN121" s="1">
        <v>3.09</v>
      </c>
      <c r="AP121" s="1" t="s">
        <v>99</v>
      </c>
      <c r="AQ121">
        <v>688.41300000000001</v>
      </c>
      <c r="AR121" s="1" t="s">
        <v>99</v>
      </c>
      <c r="AS121" s="1">
        <v>541.76800000000003</v>
      </c>
    </row>
    <row r="122" spans="1:45" x14ac:dyDescent="0.25">
      <c r="A122" s="3">
        <v>41182</v>
      </c>
      <c r="B122" s="1" t="s">
        <v>100</v>
      </c>
      <c r="C122" s="5">
        <v>2.77</v>
      </c>
      <c r="D122" s="5">
        <v>3.7</v>
      </c>
      <c r="E122" s="5">
        <f t="shared" si="55"/>
        <v>2.8490105818217701</v>
      </c>
      <c r="F122" s="5">
        <f t="shared" si="39"/>
        <v>6.0101431073236133</v>
      </c>
      <c r="G122" s="5">
        <f t="shared" si="45"/>
        <v>5.515332608000012</v>
      </c>
      <c r="H122" s="5">
        <f t="shared" si="40"/>
        <v>6.3516640649126987</v>
      </c>
      <c r="I122" s="5">
        <f t="shared" si="41"/>
        <v>5.2531639831862265</v>
      </c>
      <c r="J122" s="5">
        <f t="shared" si="42"/>
        <v>6.9828253671860185</v>
      </c>
      <c r="K122" s="5">
        <f t="shared" si="43"/>
        <v>7.886405164022614</v>
      </c>
      <c r="L122" s="5">
        <f t="shared" si="56"/>
        <v>3.3845961653833356E-2</v>
      </c>
      <c r="M122" s="5">
        <f t="shared" si="51"/>
        <v>5.3045867666386775</v>
      </c>
      <c r="N122" s="5">
        <f t="shared" si="52"/>
        <v>5.9175426311804546</v>
      </c>
      <c r="O122" s="5">
        <f t="shared" si="53"/>
        <v>5.2715546477805724</v>
      </c>
      <c r="P122" s="5">
        <f t="shared" si="54"/>
        <v>-0.6129558645417772</v>
      </c>
      <c r="Q122" s="3">
        <f t="shared" si="46"/>
        <v>41182</v>
      </c>
      <c r="R122" s="5">
        <f t="shared" si="47"/>
        <v>10.05430541783473</v>
      </c>
      <c r="S122" s="5">
        <f t="shared" si="48"/>
        <v>11.506240463020983</v>
      </c>
      <c r="T122" s="5">
        <f t="shared" si="49"/>
        <v>10.190221960571737</v>
      </c>
      <c r="U122" s="5"/>
      <c r="V122" s="5">
        <f t="shared" si="50"/>
        <v>5.2153046295837209</v>
      </c>
      <c r="W122" s="5">
        <f t="shared" si="44"/>
        <v>0.94560771400302723</v>
      </c>
      <c r="X122" s="3">
        <v>35095</v>
      </c>
      <c r="Y122" s="1">
        <v>1.76</v>
      </c>
      <c r="Z122" s="1">
        <f t="array" ref="Z122">FVSCHEDULE(1,Y120:Y122*0.01)-1</f>
        <v>4.267179161600021E-2</v>
      </c>
      <c r="AA122" s="14">
        <v>1.91</v>
      </c>
      <c r="AB122" s="1">
        <f t="array" ref="AB122">FVSCHEDULE(1,AA120:AA122*0.01)-1</f>
        <v>4.1827071391999926E-2</v>
      </c>
      <c r="AC122" s="1" t="s">
        <v>100</v>
      </c>
      <c r="AD122" s="1">
        <v>2513.9299999999998</v>
      </c>
      <c r="AE122" s="1">
        <v>3831.3319999999999</v>
      </c>
      <c r="AF122" s="1">
        <v>5101.3990000000003</v>
      </c>
      <c r="AG122" s="1">
        <v>1895.316</v>
      </c>
      <c r="AH122">
        <v>5439.41</v>
      </c>
      <c r="AI122" s="1" t="s">
        <v>100</v>
      </c>
      <c r="AJ122" s="1">
        <v>2.2200000000000002</v>
      </c>
      <c r="AK122" s="1"/>
      <c r="AL122" s="1" t="s">
        <v>100</v>
      </c>
      <c r="AM122" s="1">
        <v>3.6850000000000001</v>
      </c>
      <c r="AN122" s="1">
        <v>2.8740000000000001</v>
      </c>
      <c r="AP122" s="1" t="s">
        <v>100</v>
      </c>
      <c r="AQ122">
        <v>688.64599999999996</v>
      </c>
      <c r="AR122" s="1" t="s">
        <v>100</v>
      </c>
      <c r="AS122" s="1">
        <v>546.89099999999996</v>
      </c>
    </row>
    <row r="123" spans="1:45" x14ac:dyDescent="0.25">
      <c r="A123" s="3">
        <v>41274</v>
      </c>
      <c r="B123" s="1" t="s">
        <v>101</v>
      </c>
      <c r="C123" s="5">
        <v>2.35</v>
      </c>
      <c r="D123" s="5">
        <v>3.74</v>
      </c>
      <c r="E123" s="5">
        <f t="shared" si="55"/>
        <v>0.90439330260181983</v>
      </c>
      <c r="F123" s="5">
        <f t="shared" si="39"/>
        <v>3.8598721628821955</v>
      </c>
      <c r="G123" s="5">
        <f t="shared" ref="G123:G141" si="57">VLOOKUP(A123,$X$25:$AB$381,5,TRUE)*100</f>
        <v>3.8239879490000073</v>
      </c>
      <c r="H123" s="5">
        <f t="shared" si="40"/>
        <v>-0.37749658900605443</v>
      </c>
      <c r="I123" s="5">
        <f t="shared" si="41"/>
        <v>1.8540549344196799</v>
      </c>
      <c r="J123" s="5">
        <f t="shared" si="42"/>
        <v>6.6040119582883028</v>
      </c>
      <c r="K123" s="5">
        <f t="shared" si="43"/>
        <v>5.6075081938842919</v>
      </c>
      <c r="L123" s="5">
        <f t="shared" si="56"/>
        <v>4.0078647084285102E-2</v>
      </c>
      <c r="M123" s="5">
        <f t="shared" si="51"/>
        <v>2.671626415632391</v>
      </c>
      <c r="N123" s="5">
        <f t="shared" si="52"/>
        <v>3.0621147147171173</v>
      </c>
      <c r="O123" s="5">
        <f t="shared" si="53"/>
        <v>2.4768427335184309</v>
      </c>
      <c r="P123" s="5">
        <f t="shared" si="54"/>
        <v>-0.39048829908472626</v>
      </c>
      <c r="Q123" s="3">
        <f t="shared" si="46"/>
        <v>41274</v>
      </c>
      <c r="R123" s="5">
        <f t="shared" ref="R123:R140" si="58">R122*(1+N123*0.01)</f>
        <v>10.362179783496847</v>
      </c>
      <c r="S123" s="5">
        <f t="shared" ref="S123:S140" si="59">S122*(1+O123*0.01)</f>
        <v>11.791231943830475</v>
      </c>
      <c r="T123" s="5">
        <f t="shared" ref="T123:T140" si="60">T122*(1+M123*0.01)</f>
        <v>10.462466622281944</v>
      </c>
      <c r="U123" s="5"/>
      <c r="V123" s="5">
        <f t="shared" ref="V123:V140" si="61">SUMPRODUCT($E$18:$K$18,E123:K123)</f>
        <v>2.7309589832879841</v>
      </c>
      <c r="W123" s="5">
        <f t="shared" si="44"/>
        <v>-0.32712185792049819</v>
      </c>
      <c r="X123" s="3">
        <v>35124</v>
      </c>
      <c r="Y123" s="1">
        <v>0.08</v>
      </c>
      <c r="Z123" s="1">
        <f t="array" ref="Z123">FVSCHEDULE(1,Y121:Y123*0.01)-1</f>
        <v>3.4403181055999932E-2</v>
      </c>
      <c r="AA123" s="14">
        <v>0.23</v>
      </c>
      <c r="AB123" s="1">
        <f t="array" ref="AB123">FVSCHEDULE(1,AA121:AA123*0.01)-1</f>
        <v>3.7582744093999976E-2</v>
      </c>
      <c r="AC123" s="1" t="s">
        <v>101</v>
      </c>
      <c r="AD123" s="1">
        <v>2504.44</v>
      </c>
      <c r="AE123" s="1">
        <v>3902.3670000000002</v>
      </c>
      <c r="AF123" s="1">
        <v>5438.2960000000003</v>
      </c>
      <c r="AG123" s="1">
        <v>2001.596</v>
      </c>
      <c r="AH123">
        <v>5418.89</v>
      </c>
      <c r="AI123" s="1" t="s">
        <v>101</v>
      </c>
      <c r="AJ123" s="1">
        <v>2.29</v>
      </c>
      <c r="AK123" s="1"/>
      <c r="AL123" s="1" t="s">
        <v>101</v>
      </c>
      <c r="AM123" s="1">
        <v>3.43</v>
      </c>
      <c r="AN123" s="1">
        <v>2.7090000000000001</v>
      </c>
      <c r="AP123" s="1" t="s">
        <v>101</v>
      </c>
      <c r="AQ123">
        <v>688.92200000000003</v>
      </c>
      <c r="AR123" s="1" t="s">
        <v>101</v>
      </c>
      <c r="AS123" s="1">
        <v>545.10199999999998</v>
      </c>
    </row>
    <row r="124" spans="1:45" x14ac:dyDescent="0.25">
      <c r="A124" s="3">
        <v>41364</v>
      </c>
      <c r="B124" s="1" t="s">
        <v>102</v>
      </c>
      <c r="C124" s="5">
        <v>2.68</v>
      </c>
      <c r="D124" s="5">
        <v>4.63</v>
      </c>
      <c r="E124" s="5">
        <f t="shared" si="55"/>
        <v>3.2171118509707997</v>
      </c>
      <c r="F124" s="5">
        <f t="shared" si="39"/>
        <v>5.2571556241288455</v>
      </c>
      <c r="G124" s="5">
        <f t="shared" si="57"/>
        <v>3.2203163200000162</v>
      </c>
      <c r="H124" s="5">
        <f t="shared" si="40"/>
        <v>10.605564517417076</v>
      </c>
      <c r="I124" s="5">
        <f t="shared" si="41"/>
        <v>12.391914958280426</v>
      </c>
      <c r="J124" s="5">
        <f t="shared" si="42"/>
        <v>5.2335143213977142</v>
      </c>
      <c r="K124" s="5">
        <f t="shared" si="43"/>
        <v>-1.5679987370078696</v>
      </c>
      <c r="L124" s="5">
        <f t="shared" si="56"/>
        <v>1.5966974490577712E-2</v>
      </c>
      <c r="M124" s="5">
        <f t="shared" si="51"/>
        <v>5.3095130604491532</v>
      </c>
      <c r="N124" s="5">
        <f t="shared" si="52"/>
        <v>5.9774247969302401</v>
      </c>
      <c r="O124" s="5">
        <f t="shared" si="53"/>
        <v>5.3968332506393448</v>
      </c>
      <c r="P124" s="5">
        <f t="shared" si="54"/>
        <v>-0.66791173648108693</v>
      </c>
      <c r="Q124" s="3">
        <f t="shared" si="46"/>
        <v>41364</v>
      </c>
      <c r="R124" s="5">
        <f t="shared" si="58"/>
        <v>10.981571287378081</v>
      </c>
      <c r="S124" s="5">
        <f t="shared" si="59"/>
        <v>12.427585070035127</v>
      </c>
      <c r="T124" s="5">
        <f t="shared" si="60"/>
        <v>11.017972654037138</v>
      </c>
      <c r="U124" s="5"/>
      <c r="V124" s="5">
        <f t="shared" si="61"/>
        <v>5.038400945020598</v>
      </c>
      <c r="W124" s="5">
        <f t="shared" si="44"/>
        <v>-0.19831150867177794</v>
      </c>
      <c r="X124" s="3">
        <v>35153</v>
      </c>
      <c r="Y124" s="1">
        <v>-7.0000000000000007E-2</v>
      </c>
      <c r="Z124" s="1">
        <f t="array" ref="Z124">FVSCHEDULE(1,Y122:Y124*0.01)-1</f>
        <v>1.7701190143999845E-2</v>
      </c>
      <c r="AA124" s="14">
        <v>-0.25</v>
      </c>
      <c r="AB124" s="1">
        <f t="array" ref="AB124">FVSCHEDULE(1,AA122:AA124*0.01)-1</f>
        <v>1.8890320174999919E-2</v>
      </c>
      <c r="AC124" s="1" t="s">
        <v>102</v>
      </c>
      <c r="AD124" s="1">
        <v>2770.05</v>
      </c>
      <c r="AE124" s="1">
        <v>4385.9449999999997</v>
      </c>
      <c r="AF124" s="1">
        <v>5722.91</v>
      </c>
      <c r="AG124" s="1">
        <v>1970.211</v>
      </c>
      <c r="AH124">
        <v>5993.59</v>
      </c>
      <c r="AI124" s="1" t="s">
        <v>102</v>
      </c>
      <c r="AJ124" s="1">
        <v>2.16</v>
      </c>
      <c r="AK124" s="1"/>
      <c r="AL124" s="1" t="s">
        <v>102</v>
      </c>
      <c r="AM124" s="1">
        <v>3.2530000000000001</v>
      </c>
      <c r="AN124" s="1">
        <v>2.7530000000000001</v>
      </c>
      <c r="AP124" s="1" t="s">
        <v>102</v>
      </c>
      <c r="AQ124">
        <v>689.03200000000004</v>
      </c>
      <c r="AR124" s="1" t="s">
        <v>102</v>
      </c>
      <c r="AS124" s="1">
        <v>544.02099999999996</v>
      </c>
    </row>
    <row r="125" spans="1:45" x14ac:dyDescent="0.25">
      <c r="A125" s="3">
        <v>41455</v>
      </c>
      <c r="B125" s="1" t="s">
        <v>103</v>
      </c>
      <c r="C125" s="5">
        <v>3.86</v>
      </c>
      <c r="D125" s="5">
        <v>3.11</v>
      </c>
      <c r="E125" s="5">
        <f t="shared" si="55"/>
        <v>6.1763630025995946</v>
      </c>
      <c r="F125" s="5">
        <f t="shared" si="39"/>
        <v>2.2988578104765796</v>
      </c>
      <c r="G125" s="5">
        <f t="shared" si="57"/>
        <v>-2.2361843703000095</v>
      </c>
      <c r="H125" s="5">
        <f t="shared" si="40"/>
        <v>2.9100557751664979</v>
      </c>
      <c r="I125" s="5">
        <f t="shared" si="41"/>
        <v>3.0846032040985571</v>
      </c>
      <c r="J125" s="5">
        <f t="shared" si="42"/>
        <v>-0.72987343851291797</v>
      </c>
      <c r="K125" s="5">
        <f t="shared" si="43"/>
        <v>-7.9538689003360581</v>
      </c>
      <c r="L125" s="5">
        <f t="shared" si="56"/>
        <v>2.3656375901270899E-2</v>
      </c>
      <c r="M125" s="5">
        <f t="shared" si="51"/>
        <v>2.5242070260593614</v>
      </c>
      <c r="N125" s="5">
        <f t="shared" si="52"/>
        <v>1.6087165231850487</v>
      </c>
      <c r="O125" s="5">
        <f t="shared" si="53"/>
        <v>2.3479699679759807</v>
      </c>
      <c r="P125" s="5">
        <f t="shared" si="54"/>
        <v>0.91549050287431277</v>
      </c>
      <c r="Q125" s="3">
        <f t="shared" si="46"/>
        <v>41455</v>
      </c>
      <c r="R125" s="5">
        <f t="shared" si="58"/>
        <v>11.158233639183477</v>
      </c>
      <c r="S125" s="5">
        <f t="shared" si="59"/>
        <v>12.719381035224217</v>
      </c>
      <c r="T125" s="5">
        <f t="shared" si="60"/>
        <v>11.296089093899642</v>
      </c>
      <c r="U125" s="5"/>
      <c r="V125" s="5">
        <f t="shared" si="61"/>
        <v>1.6633339348773513</v>
      </c>
      <c r="W125" s="5">
        <f t="shared" si="44"/>
        <v>-4.5343837829789679</v>
      </c>
      <c r="X125" s="3">
        <v>35185</v>
      </c>
      <c r="Y125" s="1">
        <v>0.22</v>
      </c>
      <c r="Z125" s="1">
        <f t="array" ref="Z125">FVSCHEDULE(1,Y123:Y125*0.01)-1</f>
        <v>2.2996587679997571E-3</v>
      </c>
      <c r="AA125" s="14">
        <v>0.38</v>
      </c>
      <c r="AB125" s="1">
        <f t="array" ref="AB125">FVSCHEDULE(1,AA123:AA125*0.01)-1</f>
        <v>3.5934681500000565E-3</v>
      </c>
      <c r="AC125" s="1" t="s">
        <v>103</v>
      </c>
      <c r="AD125" s="1">
        <v>2850.66</v>
      </c>
      <c r="AE125" s="1">
        <v>4521.2340000000004</v>
      </c>
      <c r="AF125" s="1">
        <v>5681.14</v>
      </c>
      <c r="AG125" s="1">
        <v>1813.5029999999999</v>
      </c>
      <c r="AH125">
        <v>6168.01</v>
      </c>
      <c r="AI125" s="1" t="s">
        <v>103</v>
      </c>
      <c r="AJ125" s="1">
        <v>2.2000000000000002</v>
      </c>
      <c r="AK125" s="1"/>
      <c r="AL125" s="1" t="s">
        <v>103</v>
      </c>
      <c r="AM125" s="1">
        <v>3.274</v>
      </c>
      <c r="AN125" s="1">
        <v>2.9260000000000002</v>
      </c>
      <c r="AP125" s="1" t="s">
        <v>103</v>
      </c>
      <c r="AQ125">
        <v>689.19500000000005</v>
      </c>
      <c r="AR125" s="1" t="s">
        <v>103</v>
      </c>
      <c r="AS125" s="1">
        <v>519.35299999999995</v>
      </c>
    </row>
    <row r="126" spans="1:45" x14ac:dyDescent="0.25">
      <c r="A126" s="3">
        <v>41547</v>
      </c>
      <c r="B126" s="1" t="s">
        <v>104</v>
      </c>
      <c r="C126" s="5">
        <v>3.56</v>
      </c>
      <c r="D126" s="5">
        <v>5.03</v>
      </c>
      <c r="E126" s="5">
        <f t="shared" si="55"/>
        <v>1.7599499509892207</v>
      </c>
      <c r="F126" s="5">
        <f t="shared" si="39"/>
        <v>6.2718638183453752</v>
      </c>
      <c r="G126" s="5">
        <f t="shared" si="57"/>
        <v>1.7679411869000017</v>
      </c>
      <c r="H126" s="5">
        <f t="shared" si="40"/>
        <v>5.2451011344741172</v>
      </c>
      <c r="I126" s="5">
        <f t="shared" si="41"/>
        <v>10.209911718791798</v>
      </c>
      <c r="J126" s="5">
        <f t="shared" si="42"/>
        <v>11.608462386070384</v>
      </c>
      <c r="K126" s="5">
        <f t="shared" si="43"/>
        <v>5.8980327024548584</v>
      </c>
      <c r="L126" s="5">
        <f t="shared" si="56"/>
        <v>1.813710198128593E-2</v>
      </c>
      <c r="M126" s="5">
        <f t="shared" si="51"/>
        <v>5.4287396457737929</v>
      </c>
      <c r="N126" s="5">
        <f t="shared" si="52"/>
        <v>6.4111587171256073</v>
      </c>
      <c r="O126" s="5">
        <f t="shared" si="53"/>
        <v>5.3858566406510731</v>
      </c>
      <c r="P126" s="5">
        <f t="shared" si="54"/>
        <v>-0.98241907135181439</v>
      </c>
      <c r="Q126" s="3">
        <f t="shared" si="46"/>
        <v>41547</v>
      </c>
      <c r="R126" s="5">
        <f t="shared" si="58"/>
        <v>11.87360570781923</v>
      </c>
      <c r="S126" s="5">
        <f t="shared" si="59"/>
        <v>13.404428663359553</v>
      </c>
      <c r="T126" s="5">
        <f t="shared" si="60"/>
        <v>11.909324360962103</v>
      </c>
      <c r="U126" s="5"/>
      <c r="V126" s="5">
        <f t="shared" si="61"/>
        <v>4.9088528652043255</v>
      </c>
      <c r="W126" s="5">
        <f t="shared" si="44"/>
        <v>-0.5470267813991625</v>
      </c>
      <c r="X126" s="3">
        <v>35216</v>
      </c>
      <c r="Y126" s="1">
        <v>0.6</v>
      </c>
      <c r="Z126" s="1">
        <f t="array" ref="Z126">FVSCHEDULE(1,Y124:Y126*0.01)-1</f>
        <v>7.507450759999923E-3</v>
      </c>
      <c r="AA126" s="14">
        <v>0.7</v>
      </c>
      <c r="AB126" s="1">
        <f t="array" ref="AB126">FVSCHEDULE(1,AA124:AA126*0.01)-1</f>
        <v>8.2995335000000114E-3</v>
      </c>
      <c r="AC126" s="1" t="s">
        <v>104</v>
      </c>
      <c r="AD126" s="1">
        <v>3000.18</v>
      </c>
      <c r="AE126" s="1">
        <v>4982.848</v>
      </c>
      <c r="AF126" s="1">
        <v>6340.6329999999998</v>
      </c>
      <c r="AG126" s="1">
        <v>1920.4639999999999</v>
      </c>
      <c r="AH126">
        <v>6491.52</v>
      </c>
      <c r="AI126" s="1" t="s">
        <v>104</v>
      </c>
      <c r="AJ126" s="1">
        <v>2.14</v>
      </c>
      <c r="AK126" s="1"/>
      <c r="AL126" s="1" t="s">
        <v>104</v>
      </c>
      <c r="AM126" s="1">
        <v>3.0790000000000002</v>
      </c>
      <c r="AN126" s="1">
        <v>2.742</v>
      </c>
      <c r="AP126" s="1" t="s">
        <v>104</v>
      </c>
      <c r="AQ126">
        <v>689.32</v>
      </c>
      <c r="AR126" s="1" t="s">
        <v>104</v>
      </c>
      <c r="AS126" s="1">
        <v>516.51199999999994</v>
      </c>
    </row>
    <row r="127" spans="1:45" x14ac:dyDescent="0.25">
      <c r="A127" s="3">
        <v>41639</v>
      </c>
      <c r="B127" s="1" t="s">
        <v>105</v>
      </c>
      <c r="C127" s="5">
        <v>3.17</v>
      </c>
      <c r="D127" s="5">
        <v>7.02</v>
      </c>
      <c r="E127" s="5">
        <f t="shared" si="55"/>
        <v>1.335407827415164</v>
      </c>
      <c r="F127" s="5">
        <f t="shared" si="39"/>
        <v>8.3036401033892151</v>
      </c>
      <c r="G127" s="5">
        <f t="shared" si="57"/>
        <v>4.1478445504000039</v>
      </c>
      <c r="H127" s="5">
        <f t="shared" si="40"/>
        <v>10.513035884513599</v>
      </c>
      <c r="I127" s="5">
        <f t="shared" si="41"/>
        <v>8.7200532707399461</v>
      </c>
      <c r="J127" s="5">
        <f t="shared" si="42"/>
        <v>5.7483219735316782</v>
      </c>
      <c r="K127" s="5">
        <f t="shared" si="43"/>
        <v>1.8620500045822164</v>
      </c>
      <c r="L127" s="5">
        <f t="shared" si="56"/>
        <v>1.5232402947829016E-2</v>
      </c>
      <c r="M127" s="5">
        <f t="shared" si="51"/>
        <v>5.7972010426936116</v>
      </c>
      <c r="N127" s="5">
        <f t="shared" si="52"/>
        <v>6.8071010848449056</v>
      </c>
      <c r="O127" s="5">
        <f t="shared" si="53"/>
        <v>5.724863763997643</v>
      </c>
      <c r="P127" s="5">
        <f t="shared" si="54"/>
        <v>-1.009900042151294</v>
      </c>
      <c r="Q127" s="3">
        <f t="shared" si="46"/>
        <v>41639</v>
      </c>
      <c r="R127" s="5">
        <f t="shared" si="58"/>
        <v>12.681854050766399</v>
      </c>
      <c r="S127" s="5">
        <f t="shared" si="59"/>
        <v>14.171813942679137</v>
      </c>
      <c r="T127" s="5">
        <f t="shared" si="60"/>
        <v>12.599731836993563</v>
      </c>
      <c r="U127" s="5"/>
      <c r="V127" s="5">
        <f t="shared" si="61"/>
        <v>5.0624907102759709</v>
      </c>
      <c r="W127" s="5">
        <f t="shared" si="44"/>
        <v>-2.4640279412675659</v>
      </c>
      <c r="X127" s="3">
        <v>35244</v>
      </c>
      <c r="Y127" s="1">
        <v>0.83</v>
      </c>
      <c r="Z127" s="1">
        <f t="array" ref="Z127">FVSCHEDULE(1,Y125:Y127*0.01)-1</f>
        <v>1.6581369559999892E-2</v>
      </c>
      <c r="AA127" s="14">
        <v>0.8</v>
      </c>
      <c r="AB127" s="1">
        <f t="array" ref="AB127">FVSCHEDULE(1,AA125:AA127*0.01)-1</f>
        <v>1.8913212800000023E-2</v>
      </c>
      <c r="AC127" s="1" t="s">
        <v>105</v>
      </c>
      <c r="AD127" s="1">
        <v>3315.59</v>
      </c>
      <c r="AE127" s="1">
        <v>5417.3549999999996</v>
      </c>
      <c r="AF127" s="1">
        <v>6705.1130000000003</v>
      </c>
      <c r="AG127" s="1">
        <v>1956.2239999999999</v>
      </c>
      <c r="AH127">
        <v>7173.97</v>
      </c>
      <c r="AI127" s="1" t="s">
        <v>105</v>
      </c>
      <c r="AJ127" s="1">
        <v>1.98</v>
      </c>
      <c r="AK127" s="1"/>
      <c r="AL127" s="1" t="s">
        <v>105</v>
      </c>
      <c r="AM127" s="1">
        <v>2.9569999999999999</v>
      </c>
      <c r="AN127" s="1">
        <v>2.5979999999999999</v>
      </c>
      <c r="AP127" s="1" t="s">
        <v>105</v>
      </c>
      <c r="AQ127">
        <v>689.42499999999995</v>
      </c>
      <c r="AR127" s="1" t="s">
        <v>105</v>
      </c>
      <c r="AS127" s="1">
        <v>503.78500000000003</v>
      </c>
    </row>
    <row r="128" spans="1:45" x14ac:dyDescent="0.25">
      <c r="A128" s="3">
        <v>41729</v>
      </c>
      <c r="B128" s="1" t="s">
        <v>106</v>
      </c>
      <c r="C128" s="5">
        <v>2.52</v>
      </c>
      <c r="D128" s="5">
        <v>3.09</v>
      </c>
      <c r="E128" s="5">
        <f t="shared" si="55"/>
        <v>0.30894589147632523</v>
      </c>
      <c r="F128" s="5">
        <f t="shared" si="39"/>
        <v>0.84055999682431348</v>
      </c>
      <c r="G128" s="5">
        <f t="shared" si="57"/>
        <v>3.9070887777999941</v>
      </c>
      <c r="H128" s="5">
        <f t="shared" si="40"/>
        <v>1.8072198311612775</v>
      </c>
      <c r="I128" s="5">
        <f t="shared" si="41"/>
        <v>1.1187378342383036</v>
      </c>
      <c r="J128" s="5">
        <f t="shared" si="42"/>
        <v>0.76962163053775345</v>
      </c>
      <c r="K128" s="5">
        <f t="shared" si="43"/>
        <v>-0.36503999541973586</v>
      </c>
      <c r="L128" s="5">
        <f t="shared" si="56"/>
        <v>1.1458824382648558E-2</v>
      </c>
      <c r="M128" s="5">
        <f t="shared" si="51"/>
        <v>0.84614519662784904</v>
      </c>
      <c r="N128" s="5">
        <f t="shared" si="52"/>
        <v>1.0668288192675188</v>
      </c>
      <c r="O128" s="5">
        <f t="shared" si="53"/>
        <v>0.70175028017593344</v>
      </c>
      <c r="P128" s="5">
        <f t="shared" si="54"/>
        <v>-0.22068362263966979</v>
      </c>
      <c r="Q128" s="3">
        <f t="shared" si="46"/>
        <v>41729</v>
      </c>
      <c r="R128" s="5">
        <f t="shared" si="58"/>
        <v>12.817147724597419</v>
      </c>
      <c r="S128" s="5">
        <f t="shared" si="59"/>
        <v>14.2712646867279</v>
      </c>
      <c r="T128" s="5">
        <f t="shared" si="60"/>
        <v>12.706343862720272</v>
      </c>
      <c r="U128" s="5"/>
      <c r="V128" s="5">
        <f t="shared" si="61"/>
        <v>1.2685359481662264</v>
      </c>
      <c r="W128" s="5">
        <f t="shared" si="44"/>
        <v>3.3710809174548606</v>
      </c>
      <c r="X128" s="3">
        <v>35277</v>
      </c>
      <c r="Y128" s="1">
        <v>0.46</v>
      </c>
      <c r="Z128" s="1">
        <f t="array" ref="Z128">FVSCHEDULE(1,Y126:Y128*0.01)-1</f>
        <v>1.901580907999989E-2</v>
      </c>
      <c r="AA128" s="14">
        <v>0.46</v>
      </c>
      <c r="AB128" s="1">
        <f t="array" ref="AB128">FVSCHEDULE(1,AA126:AA128*0.01)-1</f>
        <v>1.972525759999999E-2</v>
      </c>
      <c r="AC128" s="1" t="s">
        <v>106</v>
      </c>
      <c r="AD128" s="1">
        <v>3375.51</v>
      </c>
      <c r="AE128" s="1">
        <v>5477.9610000000002</v>
      </c>
      <c r="AF128" s="1">
        <v>6756.7169999999996</v>
      </c>
      <c r="AG128" s="1">
        <v>1949.0830000000001</v>
      </c>
      <c r="AH128">
        <v>7303.63</v>
      </c>
      <c r="AI128" s="1" t="s">
        <v>106</v>
      </c>
      <c r="AJ128" s="1">
        <v>2.0299999999999998</v>
      </c>
      <c r="AK128" s="1"/>
      <c r="AL128" s="1" t="s">
        <v>106</v>
      </c>
      <c r="AM128" s="1">
        <v>3.07</v>
      </c>
      <c r="AN128" s="1">
        <v>2.706</v>
      </c>
      <c r="AP128" s="1" t="s">
        <v>106</v>
      </c>
      <c r="AQ128">
        <v>689.50400000000002</v>
      </c>
      <c r="AR128" s="1" t="s">
        <v>106</v>
      </c>
      <c r="AS128" s="1">
        <v>520.76800000000003</v>
      </c>
    </row>
    <row r="129" spans="1:45" x14ac:dyDescent="0.25">
      <c r="A129" s="3">
        <v>41820</v>
      </c>
      <c r="B129" s="1" t="s">
        <v>107</v>
      </c>
      <c r="C129" s="5">
        <v>2.93</v>
      </c>
      <c r="D129" s="5">
        <v>5.47</v>
      </c>
      <c r="E129" s="5">
        <f t="shared" si="55"/>
        <v>3.5539245887127722</v>
      </c>
      <c r="F129" s="5">
        <f t="shared" si="39"/>
        <v>6.98639369149062</v>
      </c>
      <c r="G129" s="5">
        <f t="shared" si="57"/>
        <v>3.1816966544000014</v>
      </c>
      <c r="H129" s="5">
        <f t="shared" si="40"/>
        <v>5.2338757698836558</v>
      </c>
      <c r="I129" s="5">
        <f t="shared" si="41"/>
        <v>2.047477154364552</v>
      </c>
      <c r="J129" s="5">
        <f t="shared" si="42"/>
        <v>4.3400663369503212</v>
      </c>
      <c r="K129" s="5">
        <f t="shared" si="43"/>
        <v>6.7060766524565496</v>
      </c>
      <c r="L129" s="5">
        <f t="shared" si="56"/>
        <v>1.0007193576822004E-2</v>
      </c>
      <c r="M129" s="5">
        <f t="shared" si="51"/>
        <v>5.0643849543485997</v>
      </c>
      <c r="N129" s="5">
        <f t="shared" si="52"/>
        <v>5.2159692306004013</v>
      </c>
      <c r="O129" s="5">
        <f t="shared" si="53"/>
        <v>5.0261230036887632</v>
      </c>
      <c r="P129" s="5">
        <f t="shared" si="54"/>
        <v>-0.1515842762518016</v>
      </c>
      <c r="Q129" s="3">
        <f t="shared" si="46"/>
        <v>41820</v>
      </c>
      <c r="R129" s="5">
        <f t="shared" si="58"/>
        <v>13.485686206153018</v>
      </c>
      <c r="S129" s="5">
        <f t="shared" si="59"/>
        <v>14.988556004064842</v>
      </c>
      <c r="T129" s="5">
        <f t="shared" si="60"/>
        <v>13.349842029551676</v>
      </c>
      <c r="U129" s="5"/>
      <c r="V129" s="5">
        <f t="shared" si="61"/>
        <v>4.3609628370080422</v>
      </c>
      <c r="W129" s="5">
        <f t="shared" si="44"/>
        <v>2.6787360206464106</v>
      </c>
      <c r="X129" s="3">
        <v>35307</v>
      </c>
      <c r="Y129" s="1">
        <v>1.08</v>
      </c>
      <c r="Z129" s="1">
        <f t="array" ref="Z129">FVSCHEDULE(1,Y127:Y129*0.01)-1</f>
        <v>2.387791234399983E-2</v>
      </c>
      <c r="AA129" s="14">
        <v>1.24</v>
      </c>
      <c r="AB129" s="1">
        <f t="array" ref="AB129">FVSCHEDULE(1,AA127:AA129*0.01)-1</f>
        <v>2.5193496319999786E-2</v>
      </c>
      <c r="AC129" s="1" t="s">
        <v>107</v>
      </c>
      <c r="AD129" s="1">
        <v>3552.18</v>
      </c>
      <c r="AE129" s="1">
        <v>5590.1210000000001</v>
      </c>
      <c r="AF129" s="1">
        <v>7049.9629999999997</v>
      </c>
      <c r="AG129" s="1">
        <v>2079.79</v>
      </c>
      <c r="AH129">
        <v>7685.89</v>
      </c>
      <c r="AI129" s="1" t="s">
        <v>107</v>
      </c>
      <c r="AJ129" s="1">
        <v>2.0099999999999998</v>
      </c>
      <c r="AK129" s="1"/>
      <c r="AL129" s="1" t="s">
        <v>107</v>
      </c>
      <c r="AM129" s="1">
        <v>3.036</v>
      </c>
      <c r="AN129" s="1">
        <v>2.72</v>
      </c>
      <c r="AP129" s="1" t="s">
        <v>107</v>
      </c>
      <c r="AQ129">
        <v>689.57299999999998</v>
      </c>
      <c r="AR129" s="1" t="s">
        <v>107</v>
      </c>
      <c r="AS129" s="1">
        <v>534.71799999999996</v>
      </c>
    </row>
    <row r="130" spans="1:45" x14ac:dyDescent="0.25">
      <c r="A130" s="3">
        <v>41912</v>
      </c>
      <c r="B130" s="1" t="s">
        <v>108</v>
      </c>
      <c r="C130" s="5">
        <v>3.24</v>
      </c>
      <c r="D130" s="5">
        <v>1.35</v>
      </c>
      <c r="E130" s="5">
        <f t="shared" si="55"/>
        <v>3.3940884506725402</v>
      </c>
      <c r="F130" s="5">
        <f t="shared" si="39"/>
        <v>-1.0128327768661143</v>
      </c>
      <c r="G130" s="5">
        <f t="shared" si="57"/>
        <v>-2.55970025090001</v>
      </c>
      <c r="H130" s="5">
        <f t="shared" si="40"/>
        <v>1.1280396826737427</v>
      </c>
      <c r="I130" s="5">
        <f t="shared" si="41"/>
        <v>-7.3595902485831699</v>
      </c>
      <c r="J130" s="5">
        <f t="shared" si="42"/>
        <v>-5.830342655699039</v>
      </c>
      <c r="K130" s="5">
        <f t="shared" si="43"/>
        <v>-3.357983257925079</v>
      </c>
      <c r="L130" s="5">
        <f t="shared" si="56"/>
        <v>9.8611749590027387E-3</v>
      </c>
      <c r="M130" s="5">
        <f t="shared" si="51"/>
        <v>-0.34140355476658019</v>
      </c>
      <c r="N130" s="5">
        <f t="shared" si="52"/>
        <v>-1.2773818736654587</v>
      </c>
      <c r="O130" s="5">
        <f t="shared" si="53"/>
        <v>-0.57754295205130557</v>
      </c>
      <c r="P130" s="5">
        <f t="shared" si="54"/>
        <v>0.93597831889887861</v>
      </c>
      <c r="Q130" s="3">
        <f t="shared" si="46"/>
        <v>41912</v>
      </c>
      <c r="R130" s="5">
        <f t="shared" si="58"/>
        <v>13.313422495016216</v>
      </c>
      <c r="S130" s="5">
        <f t="shared" si="59"/>
        <v>14.901990655249103</v>
      </c>
      <c r="T130" s="5">
        <f t="shared" si="60"/>
        <v>13.304265194307062</v>
      </c>
      <c r="U130" s="5"/>
      <c r="V130" s="5">
        <f t="shared" si="61"/>
        <v>-0.99965450022083946</v>
      </c>
      <c r="W130" s="5">
        <f t="shared" si="44"/>
        <v>0.74151234856505432</v>
      </c>
      <c r="X130" s="3">
        <v>35338</v>
      </c>
      <c r="Y130" s="1">
        <v>2.41</v>
      </c>
      <c r="Z130" s="1">
        <f t="array" ref="Z130">FVSCHEDULE(1,Y128:Y130*0.01)-1</f>
        <v>3.9922017287999934E-2</v>
      </c>
      <c r="AA130" s="14">
        <v>2.72</v>
      </c>
      <c r="AB130" s="1">
        <f t="array" ref="AB130">FVSCHEDULE(1,AA128:AA130*0.01)-1</f>
        <v>4.4720991488000017E-2</v>
      </c>
      <c r="AC130" s="1" t="s">
        <v>108</v>
      </c>
      <c r="AD130" s="1">
        <v>3592.25</v>
      </c>
      <c r="AE130" s="1">
        <v>5178.7110000000002</v>
      </c>
      <c r="AF130" s="1">
        <v>6638.9260000000004</v>
      </c>
      <c r="AG130" s="1">
        <v>2009.951</v>
      </c>
      <c r="AH130">
        <v>7772.58</v>
      </c>
      <c r="AI130" s="1" t="s">
        <v>108</v>
      </c>
      <c r="AJ130" s="1">
        <v>2.04</v>
      </c>
      <c r="AK130" s="1"/>
      <c r="AL130" s="1" t="s">
        <v>108</v>
      </c>
      <c r="AM130" s="1">
        <v>3.0569999999999999</v>
      </c>
      <c r="AN130" s="1">
        <v>2.774</v>
      </c>
      <c r="AP130" s="1" t="s">
        <v>108</v>
      </c>
      <c r="AQ130">
        <v>689.64099999999996</v>
      </c>
      <c r="AR130" s="1" t="s">
        <v>108</v>
      </c>
      <c r="AS130" s="1">
        <v>538.68299999999999</v>
      </c>
    </row>
    <row r="131" spans="1:45" x14ac:dyDescent="0.25">
      <c r="A131" s="3">
        <v>42004</v>
      </c>
      <c r="B131" s="1" t="s">
        <v>109</v>
      </c>
      <c r="C131" s="5">
        <v>3.26</v>
      </c>
      <c r="D131" s="5">
        <v>0.89</v>
      </c>
      <c r="E131" s="5">
        <f t="shared" si="55"/>
        <v>2.5617652081765412</v>
      </c>
      <c r="F131" s="5">
        <f t="shared" si="39"/>
        <v>0.7114701268547543</v>
      </c>
      <c r="G131" s="5">
        <f t="shared" si="57"/>
        <v>-1.700217299300022</v>
      </c>
      <c r="H131" s="5">
        <f t="shared" si="40"/>
        <v>4.9325631567958883</v>
      </c>
      <c r="I131" s="5">
        <f t="shared" si="41"/>
        <v>9.7280771218938291</v>
      </c>
      <c r="J131" s="5">
        <f t="shared" si="42"/>
        <v>-3.5309476261672468</v>
      </c>
      <c r="K131" s="5">
        <f t="shared" si="43"/>
        <v>-4.440804775837826</v>
      </c>
      <c r="L131" s="5">
        <f t="shared" si="56"/>
        <v>3.4800715154714723E-3</v>
      </c>
      <c r="M131" s="5">
        <f t="shared" si="51"/>
        <v>1.3647856585203804</v>
      </c>
      <c r="N131" s="5">
        <f t="shared" si="52"/>
        <v>0.92883405641363914</v>
      </c>
      <c r="O131" s="5">
        <f t="shared" si="53"/>
        <v>2.1192148825313319</v>
      </c>
      <c r="P131" s="5">
        <f t="shared" si="54"/>
        <v>0.43595160210674122</v>
      </c>
      <c r="Q131" s="3">
        <f t="shared" si="46"/>
        <v>42004</v>
      </c>
      <c r="R131" s="5">
        <f t="shared" si="58"/>
        <v>13.437082097224161</v>
      </c>
      <c r="S131" s="5">
        <f t="shared" si="59"/>
        <v>15.21779585900857</v>
      </c>
      <c r="T131" s="5">
        <f t="shared" si="60"/>
        <v>13.485839897650484</v>
      </c>
      <c r="U131" s="5"/>
      <c r="V131" s="5">
        <f t="shared" si="61"/>
        <v>1.2939582945774908</v>
      </c>
      <c r="W131" s="5">
        <f t="shared" si="44"/>
        <v>3.719812951216217</v>
      </c>
      <c r="X131" s="3">
        <v>35369</v>
      </c>
      <c r="Y131" s="1">
        <v>0.77</v>
      </c>
      <c r="Z131" s="1">
        <f t="array" ref="Z131">FVSCHEDULE(1,Y129:Y131*0.01)-1</f>
        <v>4.3131014155999958E-2</v>
      </c>
      <c r="AA131" s="14">
        <v>0.8</v>
      </c>
      <c r="AB131" s="1">
        <f t="array" ref="AB131">FVSCHEDULE(1,AA129:AA131*0.01)-1</f>
        <v>4.8256778240000298E-2</v>
      </c>
      <c r="AC131" s="1" t="s">
        <v>109</v>
      </c>
      <c r="AD131" s="1">
        <v>3769.44</v>
      </c>
      <c r="AE131" s="1">
        <v>5682.5</v>
      </c>
      <c r="AF131" s="1">
        <v>6404.509</v>
      </c>
      <c r="AG131" s="1">
        <v>1920.693</v>
      </c>
      <c r="AH131">
        <v>8155.98</v>
      </c>
      <c r="AI131" s="1" t="s">
        <v>109</v>
      </c>
      <c r="AJ131" s="1">
        <v>2.0099999999999998</v>
      </c>
      <c r="AK131" s="1"/>
      <c r="AL131" s="1" t="s">
        <v>109</v>
      </c>
      <c r="AM131" s="1">
        <v>3.0640000000000001</v>
      </c>
      <c r="AN131" s="1">
        <v>2.948</v>
      </c>
      <c r="AP131" s="1" t="s">
        <v>109</v>
      </c>
      <c r="AQ131">
        <v>689.66499999999996</v>
      </c>
      <c r="AR131" s="1" t="s">
        <v>109</v>
      </c>
      <c r="AS131" s="1">
        <v>558.721</v>
      </c>
    </row>
    <row r="132" spans="1:45" x14ac:dyDescent="0.25">
      <c r="A132" s="3">
        <v>42094</v>
      </c>
      <c r="B132" s="1" t="s">
        <v>110</v>
      </c>
      <c r="C132" s="5">
        <v>3.39</v>
      </c>
      <c r="D132" s="5">
        <v>2.67</v>
      </c>
      <c r="E132" s="5">
        <f t="shared" si="55"/>
        <v>2.9352005075366829</v>
      </c>
      <c r="F132" s="5">
        <f t="shared" si="39"/>
        <v>3.8283112482576906</v>
      </c>
      <c r="G132" s="5">
        <f t="shared" si="57"/>
        <v>2.7820148559999813</v>
      </c>
      <c r="H132" s="5">
        <f t="shared" si="40"/>
        <v>0.95053907211681832</v>
      </c>
      <c r="I132" s="5">
        <f t="shared" si="41"/>
        <v>4.3152661680598392</v>
      </c>
      <c r="J132" s="5">
        <f t="shared" si="42"/>
        <v>4.9955742118560575</v>
      </c>
      <c r="K132" s="5">
        <f t="shared" si="43"/>
        <v>2.2804789729540254</v>
      </c>
      <c r="L132" s="5">
        <f t="shared" si="56"/>
        <v>3.3349524769299421E-3</v>
      </c>
      <c r="M132" s="5">
        <f t="shared" si="51"/>
        <v>3.1537721452575589</v>
      </c>
      <c r="N132" s="5">
        <f t="shared" si="52"/>
        <v>3.1502101893560703</v>
      </c>
      <c r="O132" s="5">
        <f t="shared" si="53"/>
        <v>3.0963009421463488</v>
      </c>
      <c r="P132" s="5">
        <f t="shared" si="54"/>
        <v>3.561955901488556E-3</v>
      </c>
      <c r="Q132" s="3">
        <f t="shared" si="46"/>
        <v>42094</v>
      </c>
      <c r="R132" s="5">
        <f t="shared" si="58"/>
        <v>13.860378426603056</v>
      </c>
      <c r="S132" s="5">
        <f t="shared" si="59"/>
        <v>15.68898461556496</v>
      </c>
      <c r="T132" s="5">
        <f t="shared" si="60"/>
        <v>13.911152559896616</v>
      </c>
      <c r="U132" s="5"/>
      <c r="V132" s="5">
        <f t="shared" si="61"/>
        <v>3.0889609923214674</v>
      </c>
      <c r="W132" s="5">
        <f t="shared" si="44"/>
        <v>2.6401370272461477</v>
      </c>
      <c r="X132" s="3">
        <v>35398</v>
      </c>
      <c r="Y132" s="1">
        <v>1.97</v>
      </c>
      <c r="Z132" s="1">
        <f t="array" ref="Z132">FVSCHEDULE(1,Y130:Y132*0.01)-1</f>
        <v>5.2315685729000139E-2</v>
      </c>
      <c r="AA132" s="14">
        <v>2.0699999999999998</v>
      </c>
      <c r="AB132" s="1">
        <f t="array" ref="AB132">FVSCHEDULE(1,AA130:AA132*0.01)-1</f>
        <v>5.6850744320000146E-2</v>
      </c>
      <c r="AC132" s="1" t="s">
        <v>110</v>
      </c>
      <c r="AD132" s="1">
        <v>3805.27</v>
      </c>
      <c r="AE132" s="1">
        <v>5927.7150000000001</v>
      </c>
      <c r="AF132" s="1">
        <v>6724.451</v>
      </c>
      <c r="AG132" s="1">
        <v>1964.4939999999999</v>
      </c>
      <c r="AH132">
        <v>8233.5</v>
      </c>
      <c r="AI132" s="1" t="s">
        <v>110</v>
      </c>
      <c r="AJ132" s="1">
        <v>2.02</v>
      </c>
      <c r="AK132" s="1"/>
      <c r="AL132" s="1" t="s">
        <v>110</v>
      </c>
      <c r="AM132" s="1">
        <v>2.8849999999999998</v>
      </c>
      <c r="AN132" s="1">
        <v>2.597</v>
      </c>
      <c r="AP132" s="1" t="s">
        <v>110</v>
      </c>
      <c r="AQ132">
        <v>689.68799999999999</v>
      </c>
      <c r="AR132" s="1" t="s">
        <v>110</v>
      </c>
      <c r="AS132" s="1">
        <v>573.47199999999998</v>
      </c>
    </row>
    <row r="133" spans="1:45" x14ac:dyDescent="0.25">
      <c r="A133" s="3">
        <v>42185</v>
      </c>
      <c r="B133" s="1" t="s">
        <v>111</v>
      </c>
      <c r="C133" s="5">
        <v>3.82</v>
      </c>
      <c r="D133" s="5">
        <v>3.91</v>
      </c>
      <c r="E133" s="5">
        <f t="shared" si="55"/>
        <v>3.9853185705355108</v>
      </c>
      <c r="F133" s="5">
        <f t="shared" si="39"/>
        <v>4.7460370493480548</v>
      </c>
      <c r="G133" s="5">
        <f t="shared" si="57"/>
        <v>-0.5347515889999932</v>
      </c>
      <c r="H133" s="5">
        <f t="shared" si="40"/>
        <v>0.27803546134701485</v>
      </c>
      <c r="I133" s="5">
        <f t="shared" si="41"/>
        <v>0.42095478611909876</v>
      </c>
      <c r="J133" s="5">
        <f t="shared" si="42"/>
        <v>0.83978602862895269</v>
      </c>
      <c r="K133" s="5">
        <f t="shared" si="43"/>
        <v>0.8165461436889121</v>
      </c>
      <c r="L133" s="5">
        <f t="shared" si="56"/>
        <v>5.3647446381699382E-3</v>
      </c>
      <c r="M133" s="5">
        <f t="shared" si="51"/>
        <v>2.8157592551532149</v>
      </c>
      <c r="N133" s="5">
        <f t="shared" si="52"/>
        <v>2.1869821605727164</v>
      </c>
      <c r="O133" s="5">
        <f t="shared" si="53"/>
        <v>2.8293838450263564</v>
      </c>
      <c r="P133" s="5">
        <f t="shared" si="54"/>
        <v>0.62877709458049846</v>
      </c>
      <c r="Q133" s="3">
        <f t="shared" si="46"/>
        <v>42185</v>
      </c>
      <c r="R133" s="5">
        <f t="shared" si="58"/>
        <v>14.163502430180733</v>
      </c>
      <c r="S133" s="5">
        <f t="shared" si="59"/>
        <v>16.132886211726426</v>
      </c>
      <c r="T133" s="5">
        <f t="shared" si="60"/>
        <v>14.302857125600386</v>
      </c>
      <c r="U133" s="5"/>
      <c r="V133" s="5">
        <f t="shared" si="61"/>
        <v>1.9642285818490615</v>
      </c>
      <c r="W133" s="5">
        <f t="shared" si="44"/>
        <v>-3.2012024998604893</v>
      </c>
      <c r="X133" s="3">
        <v>35430</v>
      </c>
      <c r="Y133" s="1">
        <v>0.72</v>
      </c>
      <c r="Z133" s="1">
        <f t="array" ref="Z133">FVSCHEDULE(1,Y131:Y133*0.01)-1</f>
        <v>3.4950062168000118E-2</v>
      </c>
      <c r="AA133" s="14">
        <v>0.89</v>
      </c>
      <c r="AB133" s="1">
        <f t="array" ref="AB133">FVSCHEDULE(1,AA131:AA133*0.01)-1</f>
        <v>3.8022503839999944E-2</v>
      </c>
      <c r="AC133" s="1" t="s">
        <v>111</v>
      </c>
      <c r="AD133" s="1">
        <v>3815.85</v>
      </c>
      <c r="AE133" s="1">
        <v>5952.6679999999997</v>
      </c>
      <c r="AF133" s="1">
        <v>6780.9219999999996</v>
      </c>
      <c r="AG133" s="1">
        <v>1980.5350000000001</v>
      </c>
      <c r="AH133">
        <v>8256.4</v>
      </c>
      <c r="AI133" s="1" t="s">
        <v>111</v>
      </c>
      <c r="AJ133" s="1">
        <v>2.1</v>
      </c>
      <c r="AK133" s="1"/>
      <c r="AL133" s="1" t="s">
        <v>111</v>
      </c>
      <c r="AM133" s="1">
        <v>3.0379999999999998</v>
      </c>
      <c r="AN133" s="1">
        <v>2.601</v>
      </c>
      <c r="AP133" s="1" t="s">
        <v>111</v>
      </c>
      <c r="AQ133">
        <v>689.72500000000002</v>
      </c>
      <c r="AR133" s="1" t="s">
        <v>111</v>
      </c>
      <c r="AS133" s="1">
        <v>555.11400000000003</v>
      </c>
    </row>
    <row r="134" spans="1:45" x14ac:dyDescent="0.25">
      <c r="A134" s="3">
        <v>42277</v>
      </c>
      <c r="B134" s="1" t="s">
        <v>112</v>
      </c>
      <c r="C134" s="5">
        <v>3.68</v>
      </c>
      <c r="D134" s="5">
        <v>-1.51</v>
      </c>
      <c r="E134" s="5">
        <f t="shared" si="55"/>
        <v>2.2741403775219236</v>
      </c>
      <c r="F134" s="5">
        <f t="shared" si="39"/>
        <v>-4.6486780705374615</v>
      </c>
      <c r="G134" s="5">
        <f t="shared" si="57"/>
        <v>-6.1374514719999995</v>
      </c>
      <c r="H134" s="5">
        <f t="shared" si="40"/>
        <v>-6.4384082183523983</v>
      </c>
      <c r="I134" s="5">
        <f t="shared" si="41"/>
        <v>-11.917849273636616</v>
      </c>
      <c r="J134" s="5">
        <f t="shared" si="42"/>
        <v>-10.186299149289724</v>
      </c>
      <c r="K134" s="5">
        <f t="shared" si="43"/>
        <v>-17.780296738002612</v>
      </c>
      <c r="L134" s="5">
        <f t="shared" si="56"/>
        <v>1.2758708180782286E-2</v>
      </c>
      <c r="M134" s="5">
        <f t="shared" si="51"/>
        <v>-4.5651861335522703</v>
      </c>
      <c r="N134" s="5">
        <f t="shared" si="52"/>
        <v>-6.2457522518640829</v>
      </c>
      <c r="O134" s="5">
        <f t="shared" si="53"/>
        <v>-5.3532091704759726</v>
      </c>
      <c r="P134" s="5">
        <f t="shared" si="54"/>
        <v>1.6805661183118126</v>
      </c>
      <c r="Q134" s="3">
        <f t="shared" si="46"/>
        <v>42277</v>
      </c>
      <c r="R134" s="5">
        <f t="shared" si="58"/>
        <v>13.278885158204897</v>
      </c>
      <c r="S134" s="5">
        <f t="shared" si="59"/>
        <v>15.269259067577833</v>
      </c>
      <c r="T134" s="5">
        <f t="shared" si="60"/>
        <v>13.649905075400685</v>
      </c>
      <c r="U134" s="5"/>
      <c r="V134" s="5">
        <f t="shared" si="61"/>
        <v>-5.3406216109845293</v>
      </c>
      <c r="W134" s="5">
        <f t="shared" si="44"/>
        <v>3.3398545163696003</v>
      </c>
      <c r="X134" s="3">
        <v>35461</v>
      </c>
      <c r="Y134" s="1">
        <v>0.98</v>
      </c>
      <c r="Z134" s="1">
        <f t="array" ref="Z134">FVSCHEDULE(1,Y132:Y134*0.01)-1</f>
        <v>3.7106850032000205E-2</v>
      </c>
      <c r="AA134" s="14">
        <v>0.96</v>
      </c>
      <c r="AB134" s="1">
        <f t="array" ref="AB134">FVSCHEDULE(1,AA132:AA134*0.01)-1</f>
        <v>3.9670158607999717E-2</v>
      </c>
      <c r="AC134" s="1" t="s">
        <v>112</v>
      </c>
      <c r="AD134" s="1">
        <v>3570.17</v>
      </c>
      <c r="AE134" s="1">
        <v>5243.2380000000003</v>
      </c>
      <c r="AF134" s="1">
        <v>6090.1970000000001</v>
      </c>
      <c r="AG134" s="1">
        <v>1628.39</v>
      </c>
      <c r="AH134">
        <v>7724.82</v>
      </c>
      <c r="AI134" s="1" t="s">
        <v>112</v>
      </c>
      <c r="AJ134" s="1">
        <v>2.29</v>
      </c>
      <c r="AK134" s="1"/>
      <c r="AL134" s="1" t="s">
        <v>112</v>
      </c>
      <c r="AM134" s="1">
        <v>3.323</v>
      </c>
      <c r="AN134" s="1">
        <v>2.9809999999999999</v>
      </c>
      <c r="AP134" s="1" t="s">
        <v>112</v>
      </c>
      <c r="AQ134">
        <v>689.81299999999999</v>
      </c>
      <c r="AR134" s="1" t="s">
        <v>112</v>
      </c>
      <c r="AS134" s="1">
        <v>573.654</v>
      </c>
    </row>
    <row r="135" spans="1:45" x14ac:dyDescent="0.25">
      <c r="A135" s="3">
        <v>42369</v>
      </c>
      <c r="B135" s="1" t="s">
        <v>113</v>
      </c>
      <c r="C135" s="5">
        <v>3.34</v>
      </c>
      <c r="D135" s="5">
        <v>0.49</v>
      </c>
      <c r="E135" s="5">
        <f t="shared" si="55"/>
        <v>1.5516848198804221</v>
      </c>
      <c r="F135" s="5">
        <f t="shared" si="39"/>
        <v>1.7796081441097644</v>
      </c>
      <c r="G135" s="5">
        <f t="shared" si="57"/>
        <v>-2.4827082399999978</v>
      </c>
      <c r="H135" s="5">
        <f t="shared" si="40"/>
        <v>7.042521784676925</v>
      </c>
      <c r="I135" s="5">
        <f t="shared" si="41"/>
        <v>3.5937716350087356</v>
      </c>
      <c r="J135" s="5">
        <f t="shared" si="42"/>
        <v>4.7475968347165054</v>
      </c>
      <c r="K135" s="5">
        <f t="shared" si="43"/>
        <v>0.73115162829542335</v>
      </c>
      <c r="L135" s="5">
        <f t="shared" si="56"/>
        <v>3.1602767706595536E-2</v>
      </c>
      <c r="M135" s="5">
        <f t="shared" si="51"/>
        <v>2.8223591865193609</v>
      </c>
      <c r="N135" s="5">
        <f t="shared" si="52"/>
        <v>3.424649924523957</v>
      </c>
      <c r="O135" s="5">
        <f t="shared" si="53"/>
        <v>2.6135083122941056</v>
      </c>
      <c r="P135" s="5">
        <f t="shared" si="54"/>
        <v>-0.60229073800459609</v>
      </c>
      <c r="Q135" s="3">
        <f t="shared" si="46"/>
        <v>42369</v>
      </c>
      <c r="R135" s="5">
        <f t="shared" si="58"/>
        <v>13.733640488752984</v>
      </c>
      <c r="S135" s="5">
        <f t="shared" si="59"/>
        <v>15.6683224225347</v>
      </c>
      <c r="T135" s="5">
        <f t="shared" si="60"/>
        <v>14.035154425247429</v>
      </c>
      <c r="U135" s="5"/>
      <c r="V135" s="5">
        <f t="shared" si="61"/>
        <v>1.9604611546015023</v>
      </c>
      <c r="W135" s="5">
        <f t="shared" si="44"/>
        <v>-1.6190944367162063</v>
      </c>
      <c r="X135" s="3">
        <v>35489</v>
      </c>
      <c r="Y135" s="1">
        <v>1.65</v>
      </c>
      <c r="Z135" s="1">
        <f t="array" ref="Z135">FVSCHEDULE(1,Y133:Y135*0.01)-1</f>
        <v>3.3852224240000117E-2</v>
      </c>
      <c r="AA135" s="14">
        <v>1.94</v>
      </c>
      <c r="AB135" s="1">
        <f t="array" ref="AB135">FVSCHEDULE(1,AA133:AA135*0.01)-1</f>
        <v>3.8345997536000098E-2</v>
      </c>
      <c r="AC135" s="1" t="s">
        <v>113</v>
      </c>
      <c r="AD135" s="1">
        <v>3821.6</v>
      </c>
      <c r="AE135" s="1">
        <v>5431.6679999999997</v>
      </c>
      <c r="AF135" s="1">
        <v>6379.335</v>
      </c>
      <c r="AG135" s="1">
        <v>1640.296</v>
      </c>
      <c r="AH135">
        <v>8268.84</v>
      </c>
      <c r="AI135" s="1" t="s">
        <v>113</v>
      </c>
      <c r="AJ135" s="1">
        <v>2.2000000000000002</v>
      </c>
      <c r="AK135" s="1"/>
      <c r="AL135" s="1" t="s">
        <v>113</v>
      </c>
      <c r="AM135" s="1">
        <v>3.165</v>
      </c>
      <c r="AN135" s="1">
        <v>2.8130000000000002</v>
      </c>
      <c r="AP135" s="1" t="s">
        <v>113</v>
      </c>
      <c r="AQ135">
        <v>690.03099999999995</v>
      </c>
      <c r="AR135" s="1" t="s">
        <v>113</v>
      </c>
      <c r="AS135" s="1">
        <v>564.36599999999999</v>
      </c>
    </row>
    <row r="136" spans="1:45" x14ac:dyDescent="0.25">
      <c r="A136" s="3">
        <v>42460</v>
      </c>
      <c r="B136" s="1" t="s">
        <v>114</v>
      </c>
      <c r="C136" s="5">
        <v>2.1800000000000002</v>
      </c>
      <c r="D136" s="5">
        <v>0.06</v>
      </c>
      <c r="E136" s="5">
        <f t="shared" si="55"/>
        <v>-1.3122045415692225</v>
      </c>
      <c r="F136" s="5">
        <f t="shared" si="39"/>
        <v>-0.10062575098359933</v>
      </c>
      <c r="G136" s="5">
        <f t="shared" si="57"/>
        <v>4.0595134783999898</v>
      </c>
      <c r="H136" s="5">
        <f t="shared" si="40"/>
        <v>1.3478647686832712</v>
      </c>
      <c r="I136" s="5">
        <f t="shared" si="41"/>
        <v>-1.5185022354090805</v>
      </c>
      <c r="J136" s="5">
        <f t="shared" si="42"/>
        <v>-2.8816326466630127</v>
      </c>
      <c r="K136" s="5">
        <f t="shared" si="43"/>
        <v>5.7548149846125218</v>
      </c>
      <c r="L136" s="5">
        <f t="shared" si="56"/>
        <v>7.318511777008041E-2</v>
      </c>
      <c r="M136" s="5">
        <f t="shared" si="51"/>
        <v>-0.2051711126066384</v>
      </c>
      <c r="N136" s="5">
        <f t="shared" si="52"/>
        <v>-4.7881500677008026E-2</v>
      </c>
      <c r="O136" s="5">
        <f t="shared" si="53"/>
        <v>0.1358247648209816</v>
      </c>
      <c r="P136" s="5">
        <f t="shared" si="54"/>
        <v>-0.15728961192963037</v>
      </c>
      <c r="Q136" s="3">
        <f t="shared" si="46"/>
        <v>42460</v>
      </c>
      <c r="R136" s="5">
        <f t="shared" si="58"/>
        <v>13.727064615589384</v>
      </c>
      <c r="S136" s="5">
        <f t="shared" si="59"/>
        <v>15.689603884616503</v>
      </c>
      <c r="T136" s="5">
        <f t="shared" si="60"/>
        <v>14.006358342757089</v>
      </c>
      <c r="U136" s="5"/>
      <c r="V136" s="5">
        <f t="shared" si="61"/>
        <v>0.49200317859116377</v>
      </c>
      <c r="W136" s="5">
        <f t="shared" si="44"/>
        <v>4.7821803581364009</v>
      </c>
      <c r="X136" s="3">
        <v>35520</v>
      </c>
      <c r="Y136" s="1">
        <v>-1.49</v>
      </c>
      <c r="Z136" s="1">
        <f t="array" ref="Z136">FVSCHEDULE(1,Y134:Y136*0.01)-1</f>
        <v>1.1167420670000094E-2</v>
      </c>
      <c r="AA136" s="14">
        <v>-1.8</v>
      </c>
      <c r="AB136" s="1">
        <f t="array" ref="AB136">FVSCHEDULE(1,AA134:AA136*0.01)-1</f>
        <v>1.0660887680000064E-2</v>
      </c>
      <c r="AC136" s="1" t="s">
        <v>114</v>
      </c>
      <c r="AD136" s="1">
        <v>3873.11</v>
      </c>
      <c r="AE136" s="1">
        <v>5349.1880000000001</v>
      </c>
      <c r="AF136" s="1">
        <v>6195.5060000000003</v>
      </c>
      <c r="AG136" s="1">
        <v>1734.692</v>
      </c>
      <c r="AH136">
        <v>8380.2900000000009</v>
      </c>
      <c r="AI136" s="1" t="s">
        <v>114</v>
      </c>
      <c r="AJ136" s="1">
        <v>2.17</v>
      </c>
      <c r="AK136" s="1"/>
      <c r="AL136" s="1" t="s">
        <v>114</v>
      </c>
      <c r="AM136" s="1">
        <v>3.4359999999999999</v>
      </c>
      <c r="AN136" s="1">
        <v>2.8039999999999998</v>
      </c>
      <c r="AP136" s="1" t="s">
        <v>114</v>
      </c>
      <c r="AQ136">
        <v>690.53599999999994</v>
      </c>
      <c r="AR136" s="1" t="s">
        <v>114</v>
      </c>
      <c r="AS136" s="1">
        <v>591.35500000000002</v>
      </c>
    </row>
    <row r="137" spans="1:45" x14ac:dyDescent="0.25">
      <c r="A137" s="3">
        <v>42551</v>
      </c>
      <c r="B137" s="1" t="s">
        <v>115</v>
      </c>
      <c r="C137" s="5">
        <v>2.13</v>
      </c>
      <c r="D137" s="5">
        <v>3.99</v>
      </c>
      <c r="E137" s="5">
        <f t="shared" si="55"/>
        <v>1.8847246196080529</v>
      </c>
      <c r="F137" s="5">
        <f t="shared" si="39"/>
        <v>6.4314400031756875</v>
      </c>
      <c r="G137" s="5">
        <f t="shared" si="57"/>
        <v>6.2022041899999936</v>
      </c>
      <c r="H137" s="5">
        <f t="shared" si="40"/>
        <v>2.4553911456168365</v>
      </c>
      <c r="I137" s="5">
        <f t="shared" si="41"/>
        <v>3.7918278437774067</v>
      </c>
      <c r="J137" s="5">
        <f t="shared" si="42"/>
        <v>-1.1905242283681061</v>
      </c>
      <c r="K137" s="5">
        <f t="shared" si="43"/>
        <v>0.79737498068821466</v>
      </c>
      <c r="L137" s="5">
        <f t="shared" si="56"/>
        <v>7.2407521114037365E-2</v>
      </c>
      <c r="M137" s="5">
        <f t="shared" si="51"/>
        <v>3.0642032424017089</v>
      </c>
      <c r="N137" s="5">
        <f t="shared" si="52"/>
        <v>2.8680642774579077</v>
      </c>
      <c r="O137" s="5">
        <f t="shared" si="53"/>
        <v>3.3059951500680222</v>
      </c>
      <c r="P137" s="5">
        <f t="shared" si="54"/>
        <v>0.19613896494380123</v>
      </c>
      <c r="Q137" s="3">
        <f t="shared" si="46"/>
        <v>42551</v>
      </c>
      <c r="R137" s="5">
        <f t="shared" si="58"/>
        <v>14.120765652172668</v>
      </c>
      <c r="S137" s="5">
        <f t="shared" si="59"/>
        <v>16.208301428106807</v>
      </c>
      <c r="T137" s="5">
        <f t="shared" si="60"/>
        <v>14.435541629238253</v>
      </c>
      <c r="U137" s="5"/>
      <c r="V137" s="5">
        <f t="shared" si="61"/>
        <v>3.1355154251950732</v>
      </c>
      <c r="W137" s="5">
        <f t="shared" si="44"/>
        <v>3.3181422326690413</v>
      </c>
      <c r="X137" s="3">
        <v>35550</v>
      </c>
      <c r="Y137" s="1">
        <v>1.05</v>
      </c>
      <c r="Z137" s="1">
        <f t="array" ref="Z137">FVSCHEDULE(1,Y135:Y137*0.01)-1</f>
        <v>1.1868368574999844E-2</v>
      </c>
      <c r="AA137" s="14">
        <v>0.97</v>
      </c>
      <c r="AB137" s="1">
        <f t="array" ref="AB137">FVSCHEDULE(1,AA135:AA137*0.01)-1</f>
        <v>1.0760992760000088E-2</v>
      </c>
      <c r="AC137" s="1" t="s">
        <v>115</v>
      </c>
      <c r="AD137" s="1">
        <v>3968.21</v>
      </c>
      <c r="AE137" s="1">
        <v>5552.02</v>
      </c>
      <c r="AF137" s="1">
        <v>6121.7470000000003</v>
      </c>
      <c r="AG137" s="1">
        <v>1748.5239999999999</v>
      </c>
      <c r="AH137">
        <v>8586.0499999999993</v>
      </c>
      <c r="AI137" s="1" t="s">
        <v>115</v>
      </c>
      <c r="AJ137" s="1">
        <v>2.17</v>
      </c>
      <c r="AK137" s="1"/>
      <c r="AL137" s="1" t="s">
        <v>115</v>
      </c>
      <c r="AM137" s="1">
        <v>3.4889999999999999</v>
      </c>
      <c r="AN137" s="1">
        <v>2.7570000000000001</v>
      </c>
      <c r="AP137" s="1" t="s">
        <v>115</v>
      </c>
      <c r="AQ137">
        <v>691.03599999999994</v>
      </c>
      <c r="AR137" s="1" t="s">
        <v>115</v>
      </c>
      <c r="AS137" s="1">
        <v>610.97699999999998</v>
      </c>
    </row>
    <row r="138" spans="1:45" x14ac:dyDescent="0.25">
      <c r="A138" s="3">
        <v>42643</v>
      </c>
      <c r="B138" s="1" t="s">
        <v>116</v>
      </c>
      <c r="C138" s="5">
        <v>2.0699999999999998</v>
      </c>
      <c r="D138" s="5">
        <v>3.91</v>
      </c>
      <c r="E138" s="5">
        <f t="shared" si="55"/>
        <v>1.8305605072393907</v>
      </c>
      <c r="F138" s="5">
        <f t="shared" si="39"/>
        <v>3.9582556742356103</v>
      </c>
      <c r="G138" s="5">
        <f t="shared" si="57"/>
        <v>6.5986981315999893</v>
      </c>
      <c r="H138" s="5">
        <f t="shared" si="40"/>
        <v>3.8518626786384846</v>
      </c>
      <c r="I138" s="5">
        <f t="shared" si="41"/>
        <v>9.0458968087290703</v>
      </c>
      <c r="J138" s="5">
        <f t="shared" si="42"/>
        <v>6.5036990257846261</v>
      </c>
      <c r="K138" s="5">
        <f t="shared" si="43"/>
        <v>9.153834891599999</v>
      </c>
      <c r="L138" s="5">
        <f t="shared" si="56"/>
        <v>9.6087613380513304E-2</v>
      </c>
      <c r="M138" s="5">
        <f t="shared" si="51"/>
        <v>4.1499696407728051</v>
      </c>
      <c r="N138" s="5">
        <f t="shared" si="52"/>
        <v>4.7084222201477415</v>
      </c>
      <c r="O138" s="5">
        <f t="shared" si="53"/>
        <v>4.5778540083516255</v>
      </c>
      <c r="P138" s="5">
        <f t="shared" si="54"/>
        <v>-0.55845257937493642</v>
      </c>
      <c r="Q138" s="3">
        <f t="shared" si="46"/>
        <v>42643</v>
      </c>
      <c r="R138" s="5">
        <f t="shared" si="58"/>
        <v>14.785630919794555</v>
      </c>
      <c r="S138" s="5">
        <f t="shared" si="59"/>
        <v>16.950293804719109</v>
      </c>
      <c r="T138" s="5">
        <f t="shared" si="60"/>
        <v>15.034612224332761</v>
      </c>
      <c r="U138" s="5"/>
      <c r="V138" s="5">
        <f t="shared" si="61"/>
        <v>4.916082009416975</v>
      </c>
      <c r="W138" s="5">
        <f t="shared" si="44"/>
        <v>-0.82490830260385506</v>
      </c>
      <c r="X138" s="3">
        <v>35580</v>
      </c>
      <c r="Y138" s="1">
        <v>2.14</v>
      </c>
      <c r="Z138" s="1">
        <f t="array" ref="Z138">FVSCHEDULE(1,Y136:Y138*0.01)-1</f>
        <v>1.674604197000007E-2</v>
      </c>
      <c r="AA138" s="14">
        <v>2.38</v>
      </c>
      <c r="AB138" s="1">
        <f t="array" ref="AB138">FVSCHEDULE(1,AA136:AA138*0.01)-1</f>
        <v>1.5123704520000114E-2</v>
      </c>
      <c r="AC138" s="1" t="s">
        <v>116</v>
      </c>
      <c r="AD138" s="1">
        <v>4121.0600000000004</v>
      </c>
      <c r="AE138" s="1">
        <v>6054.25</v>
      </c>
      <c r="AF138" s="1">
        <v>6519.8869999999997</v>
      </c>
      <c r="AG138" s="1">
        <v>1908.5809999999999</v>
      </c>
      <c r="AH138">
        <v>8916.7900000000009</v>
      </c>
      <c r="AI138" s="1" t="s">
        <v>116</v>
      </c>
      <c r="AJ138" s="1">
        <v>2.12</v>
      </c>
      <c r="AK138" s="1"/>
      <c r="AL138" s="1" t="s">
        <v>116</v>
      </c>
      <c r="AM138" s="1">
        <v>3.2909999999999999</v>
      </c>
      <c r="AN138" s="1">
        <v>2.552</v>
      </c>
      <c r="AP138" s="1" t="s">
        <v>116</v>
      </c>
      <c r="AQ138">
        <v>691.7</v>
      </c>
      <c r="AR138" s="1" t="s">
        <v>116</v>
      </c>
      <c r="AS138" s="1">
        <v>605.93700000000001</v>
      </c>
    </row>
    <row r="139" spans="1:45" x14ac:dyDescent="0.25">
      <c r="A139" s="3">
        <v>42735</v>
      </c>
      <c r="B139" s="1" t="s">
        <v>117</v>
      </c>
      <c r="C139" s="5">
        <v>2.11</v>
      </c>
      <c r="D139" s="5">
        <v>4.51</v>
      </c>
      <c r="E139" s="5">
        <f t="shared" si="55"/>
        <v>2.1372447166820838</v>
      </c>
      <c r="F139" s="5">
        <f t="shared" si="39"/>
        <v>4.9640824432329289</v>
      </c>
      <c r="G139" s="5">
        <f t="shared" si="57"/>
        <v>1.503148789200015</v>
      </c>
      <c r="H139" s="5">
        <f t="shared" si="40"/>
        <v>3.824258807200076</v>
      </c>
      <c r="I139" s="5">
        <f t="shared" si="41"/>
        <v>8.8334806127926768</v>
      </c>
      <c r="J139" s="5">
        <f t="shared" si="42"/>
        <v>-0.67616202550749849</v>
      </c>
      <c r="K139" s="5">
        <f t="shared" si="43"/>
        <v>-4.0838193401275591</v>
      </c>
      <c r="L139" s="5">
        <f t="shared" si="56"/>
        <v>8.3851380656341234E-2</v>
      </c>
      <c r="M139" s="5">
        <f t="shared" si="51"/>
        <v>2.766875896318763</v>
      </c>
      <c r="N139" s="5">
        <f t="shared" si="52"/>
        <v>2.5748713255442333</v>
      </c>
      <c r="O139" s="5">
        <f t="shared" si="53"/>
        <v>3.1626304059717807</v>
      </c>
      <c r="P139" s="5">
        <f t="shared" si="54"/>
        <v>0.1920045707745297</v>
      </c>
      <c r="Q139" s="3">
        <f t="shared" si="46"/>
        <v>42735</v>
      </c>
      <c r="R139" s="5">
        <f t="shared" si="58"/>
        <v>15.166341890649147</v>
      </c>
      <c r="S139" s="5">
        <f t="shared" si="59"/>
        <v>17.486368950488707</v>
      </c>
      <c r="T139" s="5">
        <f t="shared" si="60"/>
        <v>15.450601286072819</v>
      </c>
      <c r="U139" s="5"/>
      <c r="V139" s="5">
        <f t="shared" si="61"/>
        <v>2.4558221463528458</v>
      </c>
      <c r="W139" s="5">
        <f t="shared" si="44"/>
        <v>-6.018942563335794</v>
      </c>
      <c r="X139" s="3">
        <v>35611</v>
      </c>
      <c r="Y139" s="1">
        <v>1.39</v>
      </c>
      <c r="Z139" s="1">
        <f t="array" ref="Z139">FVSCHEDULE(1,Y137:Y139*0.01)-1</f>
        <v>4.6471233330000139E-2</v>
      </c>
      <c r="AA139" s="14">
        <v>1.29</v>
      </c>
      <c r="AB139" s="1">
        <f t="array" ref="AB139">FVSCHEDULE(1,AA137:AA139*0.01)-1</f>
        <v>4.7065988094000089E-2</v>
      </c>
      <c r="AC139" s="1" t="s">
        <v>117</v>
      </c>
      <c r="AD139" s="1">
        <v>4278.66</v>
      </c>
      <c r="AE139" s="1">
        <v>6589.0510000000004</v>
      </c>
      <c r="AF139" s="1">
        <v>6475.8019999999997</v>
      </c>
      <c r="AG139" s="1">
        <v>1830.6379999999999</v>
      </c>
      <c r="AH139">
        <v>9257.7900000000009</v>
      </c>
      <c r="AI139" s="1" t="s">
        <v>117</v>
      </c>
      <c r="AJ139" s="1">
        <v>2.1</v>
      </c>
      <c r="AK139" s="1"/>
      <c r="AL139" s="1" t="s">
        <v>117</v>
      </c>
      <c r="AM139" s="1">
        <v>3.1280000000000001</v>
      </c>
      <c r="AN139" s="1">
        <v>2.5990000000000002</v>
      </c>
      <c r="AP139" s="1" t="s">
        <v>117</v>
      </c>
      <c r="AQ139">
        <v>692.28</v>
      </c>
      <c r="AR139" s="1" t="s">
        <v>117</v>
      </c>
      <c r="AS139" s="1">
        <v>569.46600000000001</v>
      </c>
    </row>
    <row r="140" spans="1:45" x14ac:dyDescent="0.25">
      <c r="A140" s="13">
        <v>42825</v>
      </c>
      <c r="B140" s="1" t="s">
        <v>118</v>
      </c>
      <c r="C140" s="5">
        <v>1.77</v>
      </c>
      <c r="D140" s="5">
        <v>3.89</v>
      </c>
      <c r="E140" s="5">
        <f t="shared" si="55"/>
        <v>0.892966328160815</v>
      </c>
      <c r="F140" s="5">
        <f t="shared" si="39"/>
        <v>3.6159814753259742</v>
      </c>
      <c r="G140" s="5">
        <f t="shared" si="57"/>
        <v>2.9202187060999751</v>
      </c>
      <c r="H140" s="5">
        <f t="shared" si="40"/>
        <v>6.0661515521214682</v>
      </c>
      <c r="I140" s="5">
        <f t="shared" si="41"/>
        <v>2.4657875618203651</v>
      </c>
      <c r="J140" s="5">
        <f t="shared" si="42"/>
        <v>7.3876409439325164</v>
      </c>
      <c r="K140" s="5">
        <f t="shared" si="43"/>
        <v>11.485831715500282</v>
      </c>
      <c r="L140" s="5">
        <f t="shared" si="56"/>
        <v>0.10414861038885448</v>
      </c>
      <c r="M140" s="5">
        <f t="shared" si="51"/>
        <v>4.0440638568863267</v>
      </c>
      <c r="N140" s="5">
        <f t="shared" si="52"/>
        <v>4.9747594876579297</v>
      </c>
      <c r="O140" s="5">
        <f t="shared" si="53"/>
        <v>4.0359775631423993</v>
      </c>
      <c r="P140" s="5">
        <f t="shared" si="54"/>
        <v>-0.930695630771603</v>
      </c>
      <c r="Q140" s="3">
        <f t="shared" si="46"/>
        <v>42825</v>
      </c>
      <c r="R140" s="5">
        <f t="shared" si="58"/>
        <v>15.920830922784853</v>
      </c>
      <c r="S140" s="5">
        <f t="shared" si="59"/>
        <v>18.192114877938732</v>
      </c>
      <c r="T140" s="5">
        <f t="shared" si="60"/>
        <v>16.075433468354507</v>
      </c>
      <c r="U140" s="5"/>
      <c r="V140" s="5">
        <f t="shared" si="61"/>
        <v>3.877051405619397</v>
      </c>
      <c r="W140" s="5">
        <f t="shared" si="44"/>
        <v>0.76457593605236962</v>
      </c>
      <c r="X140" s="3">
        <v>35642</v>
      </c>
      <c r="Y140" s="1">
        <v>2.75</v>
      </c>
      <c r="Z140" s="1">
        <f t="array" ref="Z140">FVSCHEDULE(1,Y138:Y140*0.01)-1</f>
        <v>6.4076390150000329E-2</v>
      </c>
      <c r="AA140" s="14">
        <v>3.11</v>
      </c>
      <c r="AB140" s="1">
        <f t="array" ref="AB140">FVSCHEDULE(1,AA138:AA140*0.01)-1</f>
        <v>6.9257938321999779E-2</v>
      </c>
      <c r="AC140" s="1" t="s">
        <v>118</v>
      </c>
      <c r="AD140" s="1">
        <v>4538.21</v>
      </c>
      <c r="AE140" s="1">
        <v>6751.5230000000001</v>
      </c>
      <c r="AF140" s="1">
        <v>6954.2110000000002</v>
      </c>
      <c r="AG140" s="1">
        <v>2040.902</v>
      </c>
      <c r="AH140">
        <v>9819.3799999999992</v>
      </c>
      <c r="AI140" s="1" t="s">
        <v>118</v>
      </c>
      <c r="AJ140" s="1">
        <v>2.02</v>
      </c>
      <c r="AK140" s="1"/>
      <c r="AL140" s="1" t="s">
        <v>118</v>
      </c>
      <c r="AM140" s="1">
        <v>3.0680000000000001</v>
      </c>
      <c r="AN140" s="1">
        <v>2.4409999999999998</v>
      </c>
      <c r="AP140" s="1" t="s">
        <v>118</v>
      </c>
      <c r="AQ140">
        <v>693.00099999999998</v>
      </c>
      <c r="AR140" s="1" t="s">
        <v>118</v>
      </c>
      <c r="AS140" s="1">
        <v>573.82000000000005</v>
      </c>
    </row>
    <row r="141" spans="1:45" x14ac:dyDescent="0.25">
      <c r="A141" s="3">
        <v>42916</v>
      </c>
      <c r="B141" s="1" t="s">
        <v>119</v>
      </c>
      <c r="C141">
        <v>1.7</v>
      </c>
      <c r="D141" t="s">
        <v>121</v>
      </c>
      <c r="G141" s="5">
        <f t="shared" si="57"/>
        <v>2.4853953976999854</v>
      </c>
      <c r="H141" s="5">
        <f t="shared" si="40"/>
        <v>3.0882220082367295</v>
      </c>
      <c r="I141" s="5">
        <f t="shared" si="41"/>
        <v>2.463621911678282</v>
      </c>
      <c r="J141" s="5">
        <f t="shared" si="42"/>
        <v>6.3670055452732077</v>
      </c>
      <c r="K141" s="5">
        <f t="shared" si="43"/>
        <v>6.3840889959439595</v>
      </c>
      <c r="L141" s="5">
        <f t="shared" si="56"/>
        <v>0.20187561056910219</v>
      </c>
      <c r="M141" s="5"/>
      <c r="N141" s="5"/>
      <c r="O141" s="5"/>
      <c r="P141" s="5"/>
      <c r="Q141" s="3"/>
      <c r="R141" s="5"/>
      <c r="S141" s="5"/>
      <c r="T141" s="5"/>
      <c r="U141" s="5"/>
      <c r="V141" s="5"/>
      <c r="W141" s="5">
        <f t="shared" si="44"/>
        <v>0.92607437872502807</v>
      </c>
      <c r="X141" s="3">
        <v>35671</v>
      </c>
      <c r="Y141" s="1">
        <v>-0.23</v>
      </c>
      <c r="Z141" s="1">
        <f t="array" ref="Z141">FVSCHEDULE(1,Y139:Y141*0.01)-1</f>
        <v>3.9386150824999966E-2</v>
      </c>
      <c r="AA141" s="14">
        <v>-0.04</v>
      </c>
      <c r="AB141" s="1">
        <f t="array" ref="AB141">FVSCHEDULE(1,AA139:AA141*0.01)-1</f>
        <v>4.3983429523999806E-2</v>
      </c>
      <c r="AC141" s="1" t="s">
        <v>119</v>
      </c>
      <c r="AD141" s="1">
        <v>4678.3599999999997</v>
      </c>
      <c r="AE141" s="1">
        <v>6917.8549999999996</v>
      </c>
      <c r="AF141" s="1">
        <v>7396.9859999999999</v>
      </c>
      <c r="AG141" s="1">
        <v>2171.1950000000002</v>
      </c>
      <c r="AH141">
        <v>10122.620000000001</v>
      </c>
      <c r="AI141" s="1" t="s">
        <v>119</v>
      </c>
      <c r="AJ141" s="1">
        <v>2.0099999999999998</v>
      </c>
      <c r="AK141" s="1"/>
      <c r="AL141" s="1" t="s">
        <v>119</v>
      </c>
      <c r="AM141" s="1">
        <v>3.0670000000000002</v>
      </c>
      <c r="AN141" s="1">
        <v>2.4260000000000002</v>
      </c>
      <c r="AP141" s="1" t="s">
        <v>119</v>
      </c>
      <c r="AQ141">
        <v>694.4</v>
      </c>
      <c r="AR141" s="1" t="s">
        <v>119</v>
      </c>
      <c r="AS141" s="1">
        <v>579.13400000000001</v>
      </c>
    </row>
    <row r="142" spans="1:45" x14ac:dyDescent="0.25">
      <c r="A142" s="3">
        <v>43008</v>
      </c>
      <c r="B142" s="1" t="s">
        <v>120</v>
      </c>
      <c r="C142" t="s">
        <v>121</v>
      </c>
      <c r="H142" s="5"/>
      <c r="I142" s="5"/>
      <c r="J142" s="5"/>
      <c r="K142" s="5"/>
      <c r="L142" s="5"/>
      <c r="M142" s="5"/>
      <c r="N142" s="5"/>
      <c r="O142" s="5"/>
      <c r="P142" s="5"/>
      <c r="Q142" s="3"/>
      <c r="R142" s="5"/>
      <c r="S142" s="5"/>
      <c r="T142" s="5"/>
      <c r="U142" s="5"/>
      <c r="V142" s="5"/>
      <c r="W142" s="5"/>
      <c r="X142" s="3">
        <v>35703</v>
      </c>
      <c r="Y142" s="1">
        <v>1.98</v>
      </c>
      <c r="Z142" s="1">
        <f t="array" ref="Z142">FVSCHEDULE(1,Y140:Y142*0.01)-1</f>
        <v>4.5434457650000093E-2</v>
      </c>
      <c r="AA142" s="14">
        <v>2.2799999999999998</v>
      </c>
      <c r="AB142" s="1">
        <f t="array" ref="AB142">FVSCHEDULE(1,AA140:AA142*0.01)-1</f>
        <v>5.4187236368000047E-2</v>
      </c>
      <c r="AC142" s="1"/>
      <c r="AD142" s="1"/>
      <c r="AE142" s="1"/>
      <c r="AF142" s="1"/>
      <c r="AG142" s="1"/>
      <c r="AR142" s="1"/>
      <c r="AS142" s="1"/>
    </row>
    <row r="143" spans="1:45" x14ac:dyDescent="0.25">
      <c r="H143" s="5"/>
      <c r="I143" s="5"/>
      <c r="J143" s="5"/>
      <c r="K143" s="5"/>
      <c r="L143" s="5"/>
      <c r="M143" s="5"/>
      <c r="N143" s="5"/>
      <c r="O143" s="5"/>
      <c r="P143" s="5"/>
      <c r="Q143" s="3"/>
      <c r="R143" s="5"/>
      <c r="S143" s="5"/>
      <c r="T143" s="5"/>
      <c r="U143" s="5"/>
      <c r="V143" s="5"/>
      <c r="W143" s="5"/>
      <c r="X143" s="3">
        <v>35734</v>
      </c>
      <c r="Y143" s="1">
        <v>0.09</v>
      </c>
      <c r="Z143" s="1">
        <f t="array" ref="Z143">FVSCHEDULE(1,Y141:Y143*0.01)-1</f>
        <v>1.8370169014000126E-2</v>
      </c>
      <c r="AA143" s="14">
        <v>-0.17</v>
      </c>
      <c r="AB143" s="1">
        <f t="array" ref="AB143">FVSCHEDULE(1,AA141:AA143*0.01)-1</f>
        <v>2.0652815503999777E-2</v>
      </c>
      <c r="AR143" s="1"/>
      <c r="AS143" s="1"/>
    </row>
    <row r="144" spans="1:45" x14ac:dyDescent="0.25">
      <c r="H144" s="5"/>
      <c r="I144" s="5"/>
      <c r="J144" s="5"/>
      <c r="K144" s="5"/>
      <c r="L144" s="5"/>
      <c r="M144" s="5"/>
      <c r="N144" s="5"/>
      <c r="O144" s="5"/>
      <c r="P144" s="5"/>
      <c r="Q144" s="3"/>
      <c r="R144" s="5"/>
      <c r="S144" s="5"/>
      <c r="T144" s="5"/>
      <c r="U144" s="5"/>
      <c r="V144" s="5"/>
      <c r="W144" s="5"/>
      <c r="X144" s="3">
        <v>35762</v>
      </c>
      <c r="Y144" s="1">
        <v>0.96</v>
      </c>
      <c r="Z144" s="1">
        <f t="array" ref="Z144">FVSCHEDULE(1,Y142:Y144*0.01)-1</f>
        <v>3.0516711072000158E-2</v>
      </c>
      <c r="AA144" s="14">
        <v>0.92</v>
      </c>
      <c r="AB144" s="1">
        <f t="array" ref="AB144">FVSCHEDULE(1,AA142:AA144*0.01)-1</f>
        <v>3.0455003408000003E-2</v>
      </c>
      <c r="AR144" s="1"/>
      <c r="AS144" s="1"/>
    </row>
    <row r="145" spans="8:45" x14ac:dyDescent="0.25">
      <c r="H145" s="5"/>
      <c r="I145" s="5"/>
      <c r="J145" s="5"/>
      <c r="K145" s="5"/>
      <c r="L145" s="5"/>
      <c r="M145" s="5"/>
      <c r="N145" s="5"/>
      <c r="O145" s="5"/>
      <c r="P145" s="5"/>
      <c r="Q145" s="3"/>
      <c r="R145" s="5"/>
      <c r="S145" s="5"/>
      <c r="T145" s="5"/>
      <c r="U145" s="5"/>
      <c r="V145" s="5"/>
      <c r="W145" s="5"/>
      <c r="X145" s="3">
        <v>35795</v>
      </c>
      <c r="Y145" s="1">
        <v>0.88</v>
      </c>
      <c r="Z145" s="1">
        <f t="array" ref="Z145">FVSCHEDULE(1,Y143:Y145*0.01)-1</f>
        <v>1.9401116031999788E-2</v>
      </c>
      <c r="AA145" s="14">
        <v>0.73</v>
      </c>
      <c r="AB145" s="1">
        <f t="array" ref="AB145">FVSCHEDULE(1,AA143:AA145*0.01)-1</f>
        <v>1.483899582800019E-2</v>
      </c>
      <c r="AR145" s="1"/>
      <c r="AS145" s="1"/>
    </row>
    <row r="146" spans="8:45" x14ac:dyDescent="0.25">
      <c r="H146" s="5"/>
      <c r="I146" s="5"/>
      <c r="J146" s="5"/>
      <c r="K146" s="5"/>
      <c r="L146" s="5"/>
      <c r="M146" s="5"/>
      <c r="N146" s="5"/>
      <c r="O146" s="5"/>
      <c r="P146" s="5"/>
      <c r="Q146" s="3"/>
      <c r="R146" s="5"/>
      <c r="S146" s="5"/>
      <c r="T146" s="5"/>
      <c r="U146" s="5"/>
      <c r="V146" s="5"/>
      <c r="W146" s="5"/>
      <c r="X146" s="3">
        <v>35825</v>
      </c>
      <c r="Y146" s="1">
        <v>1.8</v>
      </c>
      <c r="Z146" s="1">
        <f t="array" ref="Z146">FVSCHEDULE(1,Y144:Y146*0.01)-1</f>
        <v>3.6817200639999825E-2</v>
      </c>
      <c r="AA146" s="14">
        <v>2.16</v>
      </c>
      <c r="AB146" s="1">
        <f t="array" ref="AB146">FVSCHEDULE(1,AA144:AA146*0.01)-1</f>
        <v>3.8525010656000225E-2</v>
      </c>
      <c r="AR146" s="1"/>
      <c r="AS146" s="1"/>
    </row>
    <row r="147" spans="8:45" x14ac:dyDescent="0.25">
      <c r="H147" s="5"/>
      <c r="I147" s="5"/>
      <c r="J147" s="5"/>
      <c r="K147" s="5"/>
      <c r="L147" s="5"/>
      <c r="M147" s="5"/>
      <c r="N147" s="5"/>
      <c r="O147" s="5"/>
      <c r="P147" s="5"/>
      <c r="Q147" s="3"/>
      <c r="R147" s="5"/>
      <c r="S147" s="5"/>
      <c r="T147" s="5"/>
      <c r="U147" s="5"/>
      <c r="V147" s="5"/>
      <c r="W147" s="5"/>
      <c r="X147" s="3">
        <v>35853</v>
      </c>
      <c r="Y147" s="1">
        <v>0.59</v>
      </c>
      <c r="Z147" s="1">
        <f t="array" ref="Z147">FVSCHEDULE(1,Y145:Y147*0.01)-1</f>
        <v>3.3017454559999937E-2</v>
      </c>
      <c r="AA147" s="14">
        <v>0.59</v>
      </c>
      <c r="AB147" s="1">
        <f t="array" ref="AB147">FVSCHEDULE(1,AA145:AA147*0.01)-1</f>
        <v>3.5129120312000106E-2</v>
      </c>
      <c r="AR147" s="1"/>
      <c r="AS147" s="1"/>
    </row>
    <row r="148" spans="8:45" x14ac:dyDescent="0.25">
      <c r="H148" s="5"/>
      <c r="I148" s="5"/>
      <c r="J148" s="5"/>
      <c r="K148" s="5"/>
      <c r="L148" s="5"/>
      <c r="M148" s="5"/>
      <c r="N148" s="5"/>
      <c r="O148" s="5"/>
      <c r="P148" s="5"/>
      <c r="Q148" s="3"/>
      <c r="R148" s="5"/>
      <c r="S148" s="5"/>
      <c r="T148" s="5"/>
      <c r="U148" s="5"/>
      <c r="V148" s="5"/>
      <c r="W148" s="5"/>
      <c r="X148" s="3">
        <v>35885</v>
      </c>
      <c r="Y148" s="1">
        <v>0.94</v>
      </c>
      <c r="Z148" s="1">
        <f t="array" ref="Z148">FVSCHEDULE(1,Y146:Y148*0.01)-1</f>
        <v>3.3631858280000149E-2</v>
      </c>
      <c r="AA148" s="14">
        <v>1.02</v>
      </c>
      <c r="AB148" s="1">
        <f t="array" ref="AB148">FVSCHEDULE(1,AA146:AA148*0.01)-1</f>
        <v>3.8109239888000079E-2</v>
      </c>
      <c r="AR148" s="1"/>
      <c r="AS148" s="1"/>
    </row>
    <row r="149" spans="8:45" x14ac:dyDescent="0.25">
      <c r="H149" s="5"/>
      <c r="I149" s="5"/>
      <c r="J149" s="5"/>
      <c r="K149" s="5"/>
      <c r="L149" s="5"/>
      <c r="M149" s="5"/>
      <c r="N149" s="5"/>
      <c r="O149" s="5"/>
      <c r="P149" s="5"/>
      <c r="Q149" s="3"/>
      <c r="R149" s="5"/>
      <c r="S149" s="5"/>
      <c r="T149" s="5"/>
      <c r="U149" s="5"/>
      <c r="V149" s="5"/>
      <c r="W149" s="5"/>
      <c r="X149" s="3">
        <v>35915</v>
      </c>
      <c r="Y149" s="1">
        <v>0.39</v>
      </c>
      <c r="Z149" s="1">
        <f t="array" ref="Z149">FVSCHEDULE(1,Y147:Y149*0.01)-1</f>
        <v>1.9315346294000113E-2</v>
      </c>
      <c r="AA149" s="14">
        <v>0.3</v>
      </c>
      <c r="AB149" s="1">
        <f t="array" ref="AB149">FVSCHEDULE(1,AA147:AA149*0.01)-1</f>
        <v>1.9208660539999922E-2</v>
      </c>
      <c r="AR149" s="1"/>
      <c r="AS149" s="1"/>
    </row>
    <row r="150" spans="8:45" x14ac:dyDescent="0.25">
      <c r="H150" s="5"/>
      <c r="I150" s="5"/>
      <c r="J150" s="5"/>
      <c r="K150" s="5"/>
      <c r="L150" s="5"/>
      <c r="M150" s="5"/>
      <c r="N150" s="5"/>
      <c r="O150" s="5"/>
      <c r="P150" s="5"/>
      <c r="Q150" s="3"/>
      <c r="R150" s="5"/>
      <c r="S150" s="5"/>
      <c r="T150" s="5"/>
      <c r="U150" s="5"/>
      <c r="V150" s="5"/>
      <c r="W150" s="5"/>
      <c r="X150" s="3">
        <v>35944</v>
      </c>
      <c r="Y150" s="1">
        <v>0.35</v>
      </c>
      <c r="Z150" s="1">
        <f t="array" ref="Z150">FVSCHEDULE(1,Y148:Y150*0.01)-1</f>
        <v>1.6883338309999996E-2</v>
      </c>
      <c r="AA150" s="14">
        <v>0.11</v>
      </c>
      <c r="AB150" s="1">
        <f t="array" ref="AB150">FVSCHEDULE(1,AA148:AA150*0.01)-1</f>
        <v>1.4345153660000109E-2</v>
      </c>
      <c r="AR150" s="1"/>
      <c r="AS150" s="1"/>
    </row>
    <row r="151" spans="8:45" x14ac:dyDescent="0.25">
      <c r="H151" s="5"/>
      <c r="I151" s="5"/>
      <c r="J151" s="5"/>
      <c r="K151" s="5"/>
      <c r="L151" s="5"/>
      <c r="M151" s="5"/>
      <c r="N151" s="5"/>
      <c r="O151" s="5"/>
      <c r="P151" s="5"/>
      <c r="Q151" s="3"/>
      <c r="R151" s="5"/>
      <c r="S151" s="5"/>
      <c r="T151" s="5"/>
      <c r="U151" s="5"/>
      <c r="V151" s="5"/>
      <c r="W151" s="5"/>
      <c r="X151" s="3">
        <v>35976</v>
      </c>
      <c r="Y151" s="1">
        <v>0.36</v>
      </c>
      <c r="Z151" s="1">
        <f t="array" ref="Z151">FVSCHEDULE(1,Y149:Y151*0.01)-1</f>
        <v>1.1040339140000244E-2</v>
      </c>
      <c r="AA151" s="14">
        <v>0.14000000000000001</v>
      </c>
      <c r="AB151" s="1">
        <f t="array" ref="AB151">FVSCHEDULE(1,AA149:AA151*0.01)-1</f>
        <v>5.5090446199999032E-3</v>
      </c>
      <c r="AR151" s="1"/>
      <c r="AS151" s="1"/>
    </row>
    <row r="152" spans="8:45" x14ac:dyDescent="0.25">
      <c r="H152" s="5"/>
      <c r="I152" s="5"/>
      <c r="J152" s="5"/>
      <c r="K152" s="5"/>
      <c r="L152" s="5"/>
      <c r="M152" s="5"/>
      <c r="N152" s="5"/>
      <c r="O152" s="5"/>
      <c r="P152" s="5"/>
      <c r="Q152" s="3"/>
      <c r="R152" s="5"/>
      <c r="S152" s="5"/>
      <c r="T152" s="5"/>
      <c r="U152" s="5"/>
      <c r="V152" s="5"/>
      <c r="W152" s="5"/>
      <c r="X152" s="3">
        <v>36007</v>
      </c>
      <c r="Y152" s="1">
        <v>0.56999999999999995</v>
      </c>
      <c r="Z152" s="1">
        <f t="array" ref="Z152">FVSCHEDULE(1,Y150:Y152*0.01)-1</f>
        <v>1.2853141820000191E-2</v>
      </c>
      <c r="AA152" s="14">
        <v>0.6</v>
      </c>
      <c r="AB152" s="1">
        <f t="array" ref="AB152">FVSCHEDULE(1,AA150:AA152*0.01)-1</f>
        <v>8.5165492400001153E-3</v>
      </c>
      <c r="AR152" s="1"/>
      <c r="AS152" s="1"/>
    </row>
    <row r="153" spans="8:45" x14ac:dyDescent="0.25">
      <c r="H153" s="5"/>
      <c r="I153" s="5"/>
      <c r="J153" s="5"/>
      <c r="K153" s="5"/>
      <c r="L153" s="5"/>
      <c r="M153" s="5"/>
      <c r="N153" s="5"/>
      <c r="O153" s="5"/>
      <c r="P153" s="5"/>
      <c r="Q153" s="3"/>
      <c r="R153" s="5"/>
      <c r="S153" s="5"/>
      <c r="T153" s="5"/>
      <c r="U153" s="5"/>
      <c r="V153" s="5"/>
      <c r="W153" s="5"/>
      <c r="X153" s="3">
        <v>36038</v>
      </c>
      <c r="Y153" s="1">
        <v>-5.52</v>
      </c>
      <c r="Z153" s="1">
        <f t="array" ref="Z153">FVSCHEDULE(1,Y151:Y153*0.01)-1</f>
        <v>-4.6393972703999919E-2</v>
      </c>
      <c r="AA153" s="14">
        <v>-6.94</v>
      </c>
      <c r="AB153" s="1">
        <f t="array" ref="AB153">FVSCHEDULE(1,AA151:AA153*0.01)-1</f>
        <v>-6.2505742959999888E-2</v>
      </c>
      <c r="AR153" s="1"/>
      <c r="AS153" s="1"/>
    </row>
    <row r="154" spans="8:45" x14ac:dyDescent="0.25">
      <c r="H154" s="5"/>
      <c r="I154" s="5"/>
      <c r="J154" s="5"/>
      <c r="K154" s="5"/>
      <c r="L154" s="5"/>
      <c r="M154" s="5"/>
      <c r="N154" s="5"/>
      <c r="O154" s="5"/>
      <c r="P154" s="5"/>
      <c r="Q154" s="3"/>
      <c r="R154" s="5"/>
      <c r="S154" s="5"/>
      <c r="T154" s="5"/>
      <c r="U154" s="5"/>
      <c r="V154" s="5"/>
      <c r="W154" s="5"/>
      <c r="X154" s="3">
        <v>36068</v>
      </c>
      <c r="Y154" s="1">
        <v>0.45</v>
      </c>
      <c r="Z154" s="1">
        <f t="array" ref="Z154">FVSCHEDULE(1,Y152:Y154*0.01)-1</f>
        <v>-4.5538805880000033E-2</v>
      </c>
      <c r="AA154" s="14">
        <v>0.31</v>
      </c>
      <c r="AB154" s="1">
        <f t="array" ref="AB154">FVSCHEDULE(1,AA152:AA154*0.01)-1</f>
        <v>-6.0914230839999917E-2</v>
      </c>
      <c r="AR154" s="1"/>
      <c r="AS154" s="1"/>
    </row>
    <row r="155" spans="8:45" x14ac:dyDescent="0.25">
      <c r="H155" s="5"/>
      <c r="I155" s="5"/>
      <c r="J155" s="5"/>
      <c r="K155" s="5"/>
      <c r="L155" s="5"/>
      <c r="M155" s="5"/>
      <c r="N155" s="5"/>
      <c r="O155" s="5"/>
      <c r="P155" s="5"/>
      <c r="Q155" s="3"/>
      <c r="R155" s="5"/>
      <c r="S155" s="5"/>
      <c r="T155" s="5"/>
      <c r="U155" s="5"/>
      <c r="V155" s="5"/>
      <c r="W155" s="5"/>
      <c r="X155" s="3">
        <v>36098</v>
      </c>
      <c r="Y155" s="1">
        <v>-2.0499999999999998</v>
      </c>
      <c r="Z155" s="1">
        <f t="array" ref="Z155">FVSCHEDULE(1,Y153:Y155*0.01)-1</f>
        <v>-7.0403957800000083E-2</v>
      </c>
      <c r="AA155" s="14">
        <v>-2.19</v>
      </c>
      <c r="AB155" s="1">
        <f t="array" ref="AB155">FVSCHEDULE(1,AA153:AA155*0.01)-1</f>
        <v>-8.6958458433999963E-2</v>
      </c>
      <c r="AR155" s="1"/>
      <c r="AS155" s="1"/>
    </row>
    <row r="156" spans="8:45" x14ac:dyDescent="0.25">
      <c r="H156" s="5"/>
      <c r="I156" s="5"/>
      <c r="J156" s="5"/>
      <c r="K156" s="5"/>
      <c r="L156" s="5"/>
      <c r="M156" s="5"/>
      <c r="N156" s="5"/>
      <c r="O156" s="5"/>
      <c r="P156" s="5"/>
      <c r="Q156" s="3"/>
      <c r="R156" s="5"/>
      <c r="S156" s="5"/>
      <c r="T156" s="5"/>
      <c r="U156" s="5"/>
      <c r="V156" s="5"/>
      <c r="W156" s="5"/>
      <c r="X156" s="3">
        <v>36129</v>
      </c>
      <c r="Y156" s="1">
        <v>4.1500000000000004</v>
      </c>
      <c r="Z156" s="1">
        <f t="array" ref="Z156">FVSCHEDULE(1,Y154:Y156*0.01)-1</f>
        <v>2.4739921625000161E-2</v>
      </c>
      <c r="AA156" s="14">
        <v>5.24</v>
      </c>
      <c r="AB156" s="1">
        <f t="array" ref="AB156">FVSCHEDULE(1,AA154:AA156*0.01)-1</f>
        <v>3.2543432564000163E-2</v>
      </c>
      <c r="AR156" s="1"/>
      <c r="AS156" s="1"/>
    </row>
    <row r="157" spans="8:45" x14ac:dyDescent="0.25">
      <c r="H157" s="5"/>
      <c r="I157" s="5"/>
      <c r="J157" s="5"/>
      <c r="K157" s="5"/>
      <c r="L157" s="5"/>
      <c r="M157" s="5"/>
      <c r="N157" s="5"/>
      <c r="O157" s="5"/>
      <c r="P157" s="5"/>
      <c r="Q157" s="3"/>
      <c r="R157" s="5"/>
      <c r="S157" s="5"/>
      <c r="T157" s="5"/>
      <c r="U157" s="5"/>
      <c r="V157" s="5"/>
      <c r="W157" s="5"/>
      <c r="X157" s="3">
        <v>36160</v>
      </c>
      <c r="Y157" s="1">
        <v>0.11</v>
      </c>
      <c r="Z157" s="1">
        <f t="array" ref="Z157">FVSCHEDULE(1,Y155:Y157*0.01)-1</f>
        <v>2.1271414175000336E-2</v>
      </c>
      <c r="AA157" s="14">
        <v>-0.4</v>
      </c>
      <c r="AB157" s="1">
        <f t="array" ref="AB157">FVSCHEDULE(1,AA155:AA157*0.01)-1</f>
        <v>2.5235030239999956E-2</v>
      </c>
      <c r="AR157" s="1"/>
      <c r="AS157" s="1"/>
    </row>
    <row r="158" spans="8:45" x14ac:dyDescent="0.25">
      <c r="H158" s="5"/>
      <c r="I158" s="5"/>
      <c r="J158" s="5"/>
      <c r="K158" s="5"/>
      <c r="L158" s="5"/>
      <c r="M158" s="5"/>
      <c r="N158" s="5"/>
      <c r="O158" s="5"/>
      <c r="P158" s="5"/>
      <c r="Q158" s="3"/>
      <c r="R158" s="5"/>
      <c r="S158" s="5"/>
      <c r="T158" s="5"/>
      <c r="U158" s="5"/>
      <c r="V158" s="5"/>
      <c r="W158" s="5"/>
      <c r="X158" s="3">
        <v>36189</v>
      </c>
      <c r="Y158" s="1">
        <v>1.48</v>
      </c>
      <c r="Z158" s="1">
        <f t="array" ref="Z158">FVSCHEDULE(1,Y156:Y158*0.01)-1</f>
        <v>5.807680562000006E-2</v>
      </c>
      <c r="AA158" s="14">
        <v>1.69</v>
      </c>
      <c r="AB158" s="1">
        <f t="array" ref="AB158">FVSCHEDULE(1,AA156:AA158*0.01)-1</f>
        <v>6.5904817759999901E-2</v>
      </c>
      <c r="AR158" s="1"/>
      <c r="AS158" s="1"/>
    </row>
    <row r="159" spans="8:45" x14ac:dyDescent="0.25">
      <c r="H159" s="5"/>
      <c r="I159" s="5"/>
      <c r="J159" s="5"/>
      <c r="K159" s="5"/>
      <c r="L159" s="5"/>
      <c r="M159" s="5"/>
      <c r="N159" s="5"/>
      <c r="O159" s="5"/>
      <c r="P159" s="5"/>
      <c r="Q159" s="3"/>
      <c r="R159" s="5"/>
      <c r="S159" s="5"/>
      <c r="T159" s="5"/>
      <c r="U159" s="5"/>
      <c r="V159" s="5"/>
      <c r="W159" s="5"/>
      <c r="X159" s="3">
        <v>36217</v>
      </c>
      <c r="Y159" s="1">
        <v>-0.59</v>
      </c>
      <c r="Z159" s="1">
        <f t="array" ref="Z159">FVSCHEDULE(1,Y157:Y159*0.01)-1</f>
        <v>9.9223739480001072E-3</v>
      </c>
      <c r="AA159" s="14">
        <v>-0.74</v>
      </c>
      <c r="AB159" s="1">
        <f t="array" ref="AB159">FVSCHEDULE(1,AA157:AA159*0.01)-1</f>
        <v>5.3374402399999354E-3</v>
      </c>
      <c r="AR159" s="1"/>
      <c r="AS159" s="1"/>
    </row>
    <row r="160" spans="8:45" x14ac:dyDescent="0.25">
      <c r="H160" s="5"/>
      <c r="I160" s="5"/>
      <c r="J160" s="5"/>
      <c r="K160" s="5"/>
      <c r="L160" s="5"/>
      <c r="M160" s="5"/>
      <c r="N160" s="5"/>
      <c r="O160" s="5"/>
      <c r="P160" s="5"/>
      <c r="Q160" s="3"/>
      <c r="R160" s="5"/>
      <c r="S160" s="5"/>
      <c r="T160" s="5"/>
      <c r="U160" s="5"/>
      <c r="V160" s="5"/>
      <c r="W160" s="5"/>
      <c r="X160" s="3">
        <v>36250</v>
      </c>
      <c r="Y160" s="1">
        <v>0.95</v>
      </c>
      <c r="Z160" s="1">
        <f t="array" ref="Z160">FVSCHEDULE(1,Y158:Y160*0.01)-1</f>
        <v>1.8396400459999906E-2</v>
      </c>
      <c r="AA160" s="14">
        <v>0.97</v>
      </c>
      <c r="AB160" s="1">
        <f t="array" ref="AB160">FVSCHEDULE(1,AA158:AA160*0.01)-1</f>
        <v>1.9165876918000091E-2</v>
      </c>
      <c r="AR160" s="1"/>
      <c r="AS160" s="1"/>
    </row>
    <row r="161" spans="8:45" x14ac:dyDescent="0.25">
      <c r="H161" s="5"/>
      <c r="I161" s="5"/>
      <c r="J161" s="5"/>
      <c r="K161" s="5"/>
      <c r="L161" s="5"/>
      <c r="M161" s="5"/>
      <c r="N161" s="5"/>
      <c r="O161" s="5"/>
      <c r="P161" s="5"/>
      <c r="Q161" s="3"/>
      <c r="R161" s="5"/>
      <c r="S161" s="5"/>
      <c r="T161" s="5"/>
      <c r="U161" s="5"/>
      <c r="V161" s="5"/>
      <c r="W161" s="5"/>
      <c r="X161" s="3">
        <v>36280</v>
      </c>
      <c r="Y161" s="1">
        <v>1.94</v>
      </c>
      <c r="Z161" s="1">
        <f t="array" ref="Z161">FVSCHEDULE(1,Y159:Y161*0.01)-1</f>
        <v>2.3012702630000215E-2</v>
      </c>
      <c r="AA161" s="14">
        <v>2.34</v>
      </c>
      <c r="AB161" s="1">
        <f t="array" ref="AB161">FVSCHEDULE(1,AA159:AA161*0.01)-1</f>
        <v>2.5680360348000253E-2</v>
      </c>
      <c r="AR161" s="1"/>
      <c r="AS161" s="1"/>
    </row>
    <row r="162" spans="8:45" x14ac:dyDescent="0.25">
      <c r="H162" s="5"/>
      <c r="I162" s="5"/>
      <c r="J162" s="5"/>
      <c r="K162" s="5"/>
      <c r="L162" s="5"/>
      <c r="M162" s="5"/>
      <c r="N162" s="5"/>
      <c r="O162" s="5"/>
      <c r="P162" s="5"/>
      <c r="Q162" s="3"/>
      <c r="R162" s="5"/>
      <c r="S162" s="5"/>
      <c r="T162" s="5"/>
      <c r="U162" s="5"/>
      <c r="V162" s="5"/>
      <c r="W162" s="5"/>
      <c r="X162" s="3">
        <v>36311</v>
      </c>
      <c r="Y162" s="1">
        <v>-1.35</v>
      </c>
      <c r="Z162" s="1">
        <f t="array" ref="Z162">FVSCHEDULE(1,Y160:Y162*0.01)-1</f>
        <v>1.5191661950000102E-2</v>
      </c>
      <c r="AA162" s="14">
        <v>-1.75</v>
      </c>
      <c r="AB162" s="1">
        <f t="array" ref="AB162">FVSCHEDULE(1,AA160:AA162*0.01)-1</f>
        <v>1.5243757850000206E-2</v>
      </c>
      <c r="AR162" s="1"/>
      <c r="AS162" s="1"/>
    </row>
    <row r="163" spans="8:45" x14ac:dyDescent="0.25">
      <c r="H163" s="5"/>
      <c r="I163" s="5"/>
      <c r="J163" s="5"/>
      <c r="K163" s="5"/>
      <c r="L163" s="5"/>
      <c r="M163" s="5"/>
      <c r="N163" s="5"/>
      <c r="O163" s="5"/>
      <c r="P163" s="5"/>
      <c r="Q163" s="3"/>
      <c r="R163" s="5"/>
      <c r="S163" s="5"/>
      <c r="T163" s="5"/>
      <c r="U163" s="5"/>
      <c r="V163" s="5"/>
      <c r="W163" s="5"/>
      <c r="X163" s="3">
        <v>36341</v>
      </c>
      <c r="Y163" s="1">
        <v>-0.21</v>
      </c>
      <c r="Z163" s="1">
        <f t="array" ref="Z163">FVSCHEDULE(1,Y161:Y163*0.01)-1</f>
        <v>3.5262599900001135E-3</v>
      </c>
      <c r="AA163" s="14">
        <v>-0.23</v>
      </c>
      <c r="AB163" s="1">
        <f t="array" ref="AB163">FVSCHEDULE(1,AA161:AA163*0.01)-1</f>
        <v>3.1778718500001801E-3</v>
      </c>
      <c r="AR163" s="1"/>
      <c r="AS163" s="1"/>
    </row>
    <row r="164" spans="8:45" x14ac:dyDescent="0.25">
      <c r="H164" s="5"/>
      <c r="I164" s="5"/>
      <c r="J164" s="5"/>
      <c r="K164" s="5"/>
      <c r="L164" s="5"/>
      <c r="M164" s="5"/>
      <c r="N164" s="5"/>
      <c r="O164" s="5"/>
      <c r="P164" s="5"/>
      <c r="Q164" s="3"/>
      <c r="R164" s="5"/>
      <c r="S164" s="5"/>
      <c r="T164" s="5"/>
      <c r="U164" s="5"/>
      <c r="V164" s="5"/>
      <c r="W164" s="5"/>
      <c r="X164" s="3">
        <v>36371</v>
      </c>
      <c r="Y164" s="1">
        <v>0.4</v>
      </c>
      <c r="Z164" s="1">
        <f t="array" ref="Z164">FVSCHEDULE(1,Y162:Y164*0.01)-1</f>
        <v>-1.1633936599999894E-2</v>
      </c>
      <c r="AA164" s="14">
        <v>0.47</v>
      </c>
      <c r="AB164" s="1">
        <f t="array" ref="AB164">FVSCHEDULE(1,AA162:AA164*0.01)-1</f>
        <v>-1.5152620825000018E-2</v>
      </c>
      <c r="AR164" s="1"/>
      <c r="AS164" s="1"/>
    </row>
    <row r="165" spans="8:45" x14ac:dyDescent="0.25">
      <c r="H165" s="5"/>
      <c r="I165" s="5"/>
      <c r="J165" s="5"/>
      <c r="K165" s="5"/>
      <c r="L165" s="5"/>
      <c r="M165" s="5"/>
      <c r="N165" s="5"/>
      <c r="O165" s="5"/>
      <c r="P165" s="5"/>
      <c r="Q165" s="3"/>
      <c r="R165" s="5"/>
      <c r="S165" s="5"/>
      <c r="T165" s="5"/>
      <c r="U165" s="5"/>
      <c r="V165" s="5"/>
      <c r="W165" s="5"/>
      <c r="X165" s="3">
        <v>36403</v>
      </c>
      <c r="Y165" s="1">
        <v>-1.1100000000000001</v>
      </c>
      <c r="Z165" s="1">
        <f t="array" ref="Z165">FVSCHEDULE(1,Y163:Y165*0.01)-1</f>
        <v>-9.2293967600000082E-3</v>
      </c>
      <c r="AA165" s="14">
        <v>-1.36</v>
      </c>
      <c r="AB165" s="1">
        <f t="array" ref="AB165">FVSCHEDULE(1,AA163:AA165*0.01)-1</f>
        <v>-1.1243302984000114E-2</v>
      </c>
      <c r="AR165" s="1"/>
      <c r="AS165" s="1"/>
    </row>
    <row r="166" spans="8:45" x14ac:dyDescent="0.25">
      <c r="H166" s="5"/>
      <c r="I166" s="5"/>
      <c r="J166" s="5"/>
      <c r="K166" s="5"/>
      <c r="L166" s="5"/>
      <c r="M166" s="5"/>
      <c r="N166" s="5"/>
      <c r="O166" s="5"/>
      <c r="P166" s="5"/>
      <c r="Q166" s="3"/>
      <c r="R166" s="5"/>
      <c r="S166" s="5"/>
      <c r="T166" s="5"/>
      <c r="U166" s="5"/>
      <c r="V166" s="5"/>
      <c r="W166" s="5"/>
      <c r="X166" s="3">
        <v>36433</v>
      </c>
      <c r="Y166" s="1">
        <v>-0.72</v>
      </c>
      <c r="Z166" s="1">
        <f t="array" ref="Z166">FVSCHEDULE(1,Y164:Y166*0.01)-1</f>
        <v>-1.4292960320000048E-2</v>
      </c>
      <c r="AA166" s="14">
        <v>-1.01</v>
      </c>
      <c r="AB166" s="1">
        <f t="array" ref="AB166">FVSCHEDULE(1,AA164:AA166*0.01)-1</f>
        <v>-1.8973384408000116E-2</v>
      </c>
      <c r="AR166" s="1"/>
      <c r="AS166" s="1"/>
    </row>
    <row r="167" spans="8:45" x14ac:dyDescent="0.25">
      <c r="H167" s="5"/>
      <c r="I167" s="5"/>
      <c r="J167" s="5"/>
      <c r="K167" s="5"/>
      <c r="L167" s="5"/>
      <c r="M167" s="5"/>
      <c r="N167" s="5"/>
      <c r="O167" s="5"/>
      <c r="P167" s="5"/>
      <c r="Q167" s="3"/>
      <c r="R167" s="5"/>
      <c r="S167" s="5"/>
      <c r="T167" s="5"/>
      <c r="U167" s="5"/>
      <c r="V167" s="5"/>
      <c r="W167" s="5"/>
      <c r="X167" s="3">
        <v>36462</v>
      </c>
      <c r="Y167" s="1">
        <v>-0.66</v>
      </c>
      <c r="Z167" s="1">
        <f t="array" ref="Z167">FVSCHEDULE(1,Y165:Y167*0.01)-1</f>
        <v>-2.4699827472000058E-2</v>
      </c>
      <c r="AA167" s="14">
        <v>-0.76</v>
      </c>
      <c r="AB167" s="1">
        <f t="array" ref="AB167">FVSCHEDULE(1,AA165:AA167*0.01)-1</f>
        <v>-3.0983563936000103E-2</v>
      </c>
      <c r="AR167" s="1"/>
      <c r="AS167" s="1"/>
    </row>
    <row r="168" spans="8:45" x14ac:dyDescent="0.25">
      <c r="H168" s="5"/>
      <c r="I168" s="5"/>
      <c r="J168" s="5"/>
      <c r="K168" s="5"/>
      <c r="L168" s="5"/>
      <c r="M168" s="5"/>
      <c r="N168" s="5"/>
      <c r="O168" s="5"/>
      <c r="P168" s="5"/>
      <c r="Q168" s="3"/>
      <c r="R168" s="5"/>
      <c r="S168" s="5"/>
      <c r="T168" s="5"/>
      <c r="U168" s="5"/>
      <c r="V168" s="5"/>
      <c r="W168" s="5"/>
      <c r="X168" s="3">
        <v>36494</v>
      </c>
      <c r="Y168" s="1">
        <v>1.18</v>
      </c>
      <c r="Z168" s="1">
        <f t="array" ref="Z168">FVSCHEDULE(1,Y166:Y168*0.01)-1</f>
        <v>-2.1147592640000656E-3</v>
      </c>
      <c r="AA168" s="14">
        <v>1.28</v>
      </c>
      <c r="AB168" s="1">
        <f t="array" ref="AB168">FVSCHEDULE(1,AA166:AA168*0.01)-1</f>
        <v>-5.0488174720001444E-3</v>
      </c>
      <c r="AR168" s="1"/>
      <c r="AS168" s="1"/>
    </row>
    <row r="169" spans="8:45" x14ac:dyDescent="0.25">
      <c r="H169" s="5"/>
      <c r="I169" s="5"/>
      <c r="J169" s="5"/>
      <c r="K169" s="5"/>
      <c r="L169" s="5"/>
      <c r="M169" s="5"/>
      <c r="N169" s="5"/>
      <c r="O169" s="5"/>
      <c r="P169" s="5"/>
      <c r="Q169" s="3"/>
      <c r="R169" s="5"/>
      <c r="S169" s="5"/>
      <c r="T169" s="5"/>
      <c r="U169" s="5"/>
      <c r="V169" s="5"/>
      <c r="W169" s="5"/>
      <c r="X169" s="3">
        <v>36525</v>
      </c>
      <c r="Y169" s="1">
        <v>1.1200000000000001</v>
      </c>
      <c r="Z169" s="1">
        <f t="array" ref="Z169">FVSCHEDULE(1,Y167:Y169*0.01)-1</f>
        <v>1.6379487743999999E-2</v>
      </c>
      <c r="AA169" s="14">
        <v>1.3</v>
      </c>
      <c r="AB169" s="1">
        <f t="array" ref="AB169">FVSCHEDULE(1,AA167:AA169*0.01)-1</f>
        <v>1.8169055359999575E-2</v>
      </c>
      <c r="AR169" s="1"/>
      <c r="AS169" s="1"/>
    </row>
    <row r="170" spans="8:45" x14ac:dyDescent="0.25">
      <c r="H170" s="5"/>
      <c r="I170" s="5"/>
      <c r="J170" s="5"/>
      <c r="K170" s="5"/>
      <c r="L170" s="5"/>
      <c r="M170" s="5"/>
      <c r="N170" s="5"/>
      <c r="O170" s="5"/>
      <c r="P170" s="5"/>
      <c r="Q170" s="3"/>
      <c r="R170" s="5"/>
      <c r="S170" s="5"/>
      <c r="T170" s="5"/>
      <c r="U170" s="5"/>
      <c r="V170" s="5"/>
      <c r="W170" s="5"/>
      <c r="X170" s="3">
        <v>36556</v>
      </c>
      <c r="Y170" s="1">
        <v>-0.43</v>
      </c>
      <c r="Z170" s="1">
        <f t="array" ref="Z170">FVSCHEDULE(1,Y168:Y170*0.01)-1</f>
        <v>1.8732691712000094E-2</v>
      </c>
      <c r="AA170" s="14">
        <v>-0.74</v>
      </c>
      <c r="AB170" s="1">
        <f t="array" ref="AB170">FVSCHEDULE(1,AA168:AA170*0.01)-1</f>
        <v>1.8374248639999813E-2</v>
      </c>
      <c r="AR170" s="1"/>
      <c r="AS170" s="1"/>
    </row>
    <row r="171" spans="8:45" x14ac:dyDescent="0.25">
      <c r="H171" s="5"/>
      <c r="I171" s="5"/>
      <c r="J171" s="5"/>
      <c r="K171" s="5"/>
      <c r="L171" s="5"/>
      <c r="M171" s="5"/>
      <c r="N171" s="5"/>
      <c r="O171" s="5"/>
      <c r="P171" s="5"/>
      <c r="Q171" s="3"/>
      <c r="R171" s="5"/>
      <c r="S171" s="5"/>
      <c r="T171" s="5"/>
      <c r="U171" s="5"/>
      <c r="V171" s="5"/>
      <c r="W171" s="5"/>
      <c r="X171" s="3">
        <v>36585</v>
      </c>
      <c r="Y171" s="1">
        <v>0.19</v>
      </c>
      <c r="Z171" s="1">
        <f t="array" ref="Z171">FVSCHEDULE(1,Y169:Y171*0.01)-1</f>
        <v>8.7648584960002829E-3</v>
      </c>
      <c r="AA171" s="14">
        <v>0.19</v>
      </c>
      <c r="AB171" s="1">
        <f t="array" ref="AB171">FVSCHEDULE(1,AA169:AA171*0.01)-1</f>
        <v>7.4142572199997758E-3</v>
      </c>
      <c r="AR171" s="1"/>
      <c r="AS171" s="1"/>
    </row>
    <row r="172" spans="8:45" x14ac:dyDescent="0.25">
      <c r="H172" s="5"/>
      <c r="I172" s="5"/>
      <c r="J172" s="5"/>
      <c r="K172" s="5"/>
      <c r="L172" s="5"/>
      <c r="M172" s="5"/>
      <c r="N172" s="5"/>
      <c r="O172" s="5"/>
      <c r="P172" s="5"/>
      <c r="Q172" s="3"/>
      <c r="R172" s="5"/>
      <c r="S172" s="5"/>
      <c r="T172" s="5"/>
      <c r="U172" s="5"/>
      <c r="V172" s="5"/>
      <c r="W172" s="5"/>
      <c r="X172" s="3">
        <v>36616</v>
      </c>
      <c r="Y172" s="1">
        <v>-2.1</v>
      </c>
      <c r="Z172" s="1">
        <f t="array" ref="Z172">FVSCHEDULE(1,Y170:Y172*0.01)-1</f>
        <v>-2.3357598429999959E-2</v>
      </c>
      <c r="AA172" s="14">
        <v>-2.42</v>
      </c>
      <c r="AB172" s="1">
        <f t="array" ref="AB172">FVSCHEDULE(1,AA170:AA172*0.01)-1</f>
        <v>-2.958061974799997E-2</v>
      </c>
      <c r="AR172" s="1"/>
      <c r="AS172" s="1"/>
    </row>
    <row r="173" spans="8:45" x14ac:dyDescent="0.25">
      <c r="H173" s="5"/>
      <c r="I173" s="5"/>
      <c r="J173" s="5"/>
      <c r="K173" s="5"/>
      <c r="L173" s="5"/>
      <c r="M173" s="5"/>
      <c r="N173" s="5"/>
      <c r="O173" s="5"/>
      <c r="P173" s="5"/>
      <c r="Q173" s="3"/>
      <c r="R173" s="5"/>
      <c r="S173" s="5"/>
      <c r="T173" s="5"/>
      <c r="U173" s="5"/>
      <c r="V173" s="5"/>
      <c r="W173" s="5"/>
      <c r="X173" s="3">
        <v>36644</v>
      </c>
      <c r="Y173" s="1">
        <v>0.16</v>
      </c>
      <c r="Z173" s="1">
        <f t="array" ref="Z173">FVSCHEDULE(1,Y171:Y173*0.01)-1</f>
        <v>-1.7570523839999908E-2</v>
      </c>
      <c r="AA173" s="14">
        <v>0.41</v>
      </c>
      <c r="AB173" s="1">
        <f t="array" ref="AB173">FVSCHEDULE(1,AA171:AA173*0.01)-1</f>
        <v>-1.8337598517999987E-2</v>
      </c>
      <c r="AR173" s="1"/>
      <c r="AS173" s="1"/>
    </row>
    <row r="174" spans="8:45" x14ac:dyDescent="0.25">
      <c r="H174" s="5"/>
      <c r="I174" s="5"/>
      <c r="J174" s="5"/>
      <c r="K174" s="5"/>
      <c r="L174" s="5"/>
      <c r="M174" s="5"/>
      <c r="N174" s="5"/>
      <c r="O174" s="5"/>
      <c r="P174" s="5"/>
      <c r="Q174" s="3"/>
      <c r="R174" s="5"/>
      <c r="S174" s="5"/>
      <c r="T174" s="5"/>
      <c r="U174" s="5"/>
      <c r="V174" s="5"/>
      <c r="W174" s="5"/>
      <c r="X174" s="3">
        <v>36677</v>
      </c>
      <c r="Y174" s="1">
        <v>-1.03</v>
      </c>
      <c r="Z174" s="1">
        <f t="array" ref="Z174">FVSCHEDULE(1,Y172:Y174*0.01)-1</f>
        <v>-2.9533433919999963E-2</v>
      </c>
      <c r="AA174" s="14">
        <v>-1.44</v>
      </c>
      <c r="AB174" s="1">
        <f t="array" ref="AB174">FVSCHEDULE(1,AA172:AA174*0.01)-1</f>
        <v>-3.4308351231999934E-2</v>
      </c>
      <c r="AR174" s="1"/>
      <c r="AS174" s="1"/>
    </row>
    <row r="175" spans="8:45" x14ac:dyDescent="0.25">
      <c r="H175" s="5"/>
      <c r="I175" s="5"/>
      <c r="J175" s="5"/>
      <c r="K175" s="5"/>
      <c r="L175" s="5"/>
      <c r="M175" s="5"/>
      <c r="N175" s="5"/>
      <c r="O175" s="5"/>
      <c r="P175" s="5"/>
      <c r="Q175" s="3"/>
      <c r="R175" s="5"/>
      <c r="S175" s="5"/>
      <c r="T175" s="5"/>
      <c r="U175" s="5"/>
      <c r="V175" s="5"/>
      <c r="W175" s="5"/>
      <c r="X175" s="3">
        <v>36707</v>
      </c>
      <c r="Y175" s="1">
        <v>2.04</v>
      </c>
      <c r="Z175" s="1">
        <f t="array" ref="Z175">FVSCHEDULE(1,Y173:Y175*0.01)-1</f>
        <v>1.1505703807999978E-2</v>
      </c>
      <c r="AA175" s="14">
        <v>2.08</v>
      </c>
      <c r="AB175" s="1">
        <f t="array" ref="AB175">FVSCHEDULE(1,AA173:AA175*0.01)-1</f>
        <v>1.0225491968000044E-2</v>
      </c>
      <c r="AR175" s="1"/>
      <c r="AS175" s="1"/>
    </row>
    <row r="176" spans="8:45" x14ac:dyDescent="0.25">
      <c r="H176" s="5"/>
      <c r="I176" s="5"/>
      <c r="J176" s="5"/>
      <c r="K176" s="5"/>
      <c r="L176" s="5"/>
      <c r="M176" s="5"/>
      <c r="N176" s="5"/>
      <c r="O176" s="5"/>
      <c r="P176" s="5"/>
      <c r="Q176" s="3"/>
      <c r="R176" s="5"/>
      <c r="S176" s="5"/>
      <c r="T176" s="5"/>
      <c r="U176" s="5"/>
      <c r="V176" s="5"/>
      <c r="W176" s="5"/>
      <c r="X176" s="3">
        <v>36738</v>
      </c>
      <c r="Y176" s="1">
        <v>0.76</v>
      </c>
      <c r="Z176" s="1">
        <f t="array" ref="Z176">FVSCHEDULE(1,Y174:Y176*0.01)-1</f>
        <v>1.756504308800011E-2</v>
      </c>
      <c r="AA176" s="14">
        <v>0.59</v>
      </c>
      <c r="AB176" s="1">
        <f t="array" ref="AB176">FVSCHEDULE(1,AA174:AA176*0.01)-1</f>
        <v>1.2036472831999934E-2</v>
      </c>
      <c r="AR176" s="1"/>
      <c r="AS176" s="1"/>
    </row>
    <row r="177" spans="8:45" x14ac:dyDescent="0.25">
      <c r="H177" s="5"/>
      <c r="I177" s="5"/>
      <c r="J177" s="5"/>
      <c r="K177" s="5"/>
      <c r="L177" s="5"/>
      <c r="M177" s="5"/>
      <c r="N177" s="5"/>
      <c r="O177" s="5"/>
      <c r="P177" s="5"/>
      <c r="Q177" s="3"/>
      <c r="R177" s="5"/>
      <c r="S177" s="5"/>
      <c r="T177" s="5"/>
      <c r="U177" s="5"/>
      <c r="V177" s="5"/>
      <c r="W177" s="5"/>
      <c r="X177" s="3">
        <v>36769</v>
      </c>
      <c r="Y177" s="1">
        <v>0.68</v>
      </c>
      <c r="Z177" s="1">
        <f t="array" ref="Z177">FVSCHEDULE(1,Y175:Y177*0.01)-1</f>
        <v>3.5146494272000117E-2</v>
      </c>
      <c r="AA177" s="14">
        <v>0.61</v>
      </c>
      <c r="AB177" s="1">
        <f t="array" ref="AB177">FVSCHEDULE(1,AA175:AA177*0.01)-1</f>
        <v>3.3086338591999942E-2</v>
      </c>
      <c r="AR177" s="1"/>
      <c r="AS177" s="1"/>
    </row>
    <row r="178" spans="8:45" x14ac:dyDescent="0.25">
      <c r="H178" s="5"/>
      <c r="I178" s="5"/>
      <c r="J178" s="5"/>
      <c r="K178" s="5"/>
      <c r="L178" s="5"/>
      <c r="M178" s="5"/>
      <c r="N178" s="5"/>
      <c r="O178" s="5"/>
      <c r="P178" s="5"/>
      <c r="Q178" s="3"/>
      <c r="R178" s="5"/>
      <c r="S178" s="5"/>
      <c r="T178" s="5"/>
      <c r="U178" s="5"/>
      <c r="V178" s="5"/>
      <c r="W178" s="5"/>
      <c r="X178" s="3">
        <v>36798</v>
      </c>
      <c r="Y178" s="1">
        <v>-0.87</v>
      </c>
      <c r="Z178" s="1">
        <f t="array" ref="Z178">FVSCHEDULE(1,Y176:Y178*0.01)-1</f>
        <v>5.6259503839999336E-3</v>
      </c>
      <c r="AA178" s="14">
        <v>-1.33</v>
      </c>
      <c r="AB178" s="1">
        <f t="array" ref="AB178">FVSCHEDULE(1,AA176:AA178*0.01)-1</f>
        <v>-1.4240886669999453E-3</v>
      </c>
      <c r="AR178" s="1"/>
      <c r="AS178" s="1"/>
    </row>
    <row r="179" spans="8:45" x14ac:dyDescent="0.25">
      <c r="H179" s="5"/>
      <c r="I179" s="5"/>
      <c r="J179" s="5"/>
      <c r="K179" s="5"/>
      <c r="L179" s="5"/>
      <c r="M179" s="5"/>
      <c r="N179" s="5"/>
      <c r="O179" s="5"/>
      <c r="P179" s="5"/>
      <c r="Q179" s="3"/>
      <c r="R179" s="5"/>
      <c r="S179" s="5"/>
      <c r="T179" s="5"/>
      <c r="U179" s="5"/>
      <c r="V179" s="5"/>
      <c r="W179" s="5"/>
      <c r="X179" s="3">
        <v>36830</v>
      </c>
      <c r="Y179" s="1">
        <v>-3.2</v>
      </c>
      <c r="Z179" s="1">
        <f t="array" ref="Z179">FVSCHEDULE(1,Y177:Y179*0.01)-1</f>
        <v>-3.3896466880000142E-2</v>
      </c>
      <c r="AA179" s="14">
        <v>-3.56</v>
      </c>
      <c r="AB179" s="1">
        <f t="array" ref="AB179">FVSCHEDULE(1,AA177:AA179*0.01)-1</f>
        <v>-4.2621921771999971E-2</v>
      </c>
      <c r="AR179" s="1"/>
      <c r="AS179" s="1"/>
    </row>
    <row r="180" spans="8:45" x14ac:dyDescent="0.25">
      <c r="H180" s="5"/>
      <c r="I180" s="5"/>
      <c r="J180" s="5"/>
      <c r="K180" s="5"/>
      <c r="L180" s="5"/>
      <c r="M180" s="5"/>
      <c r="N180" s="5"/>
      <c r="O180" s="5"/>
      <c r="P180" s="5"/>
      <c r="Q180" s="3"/>
      <c r="R180" s="5"/>
      <c r="S180" s="5"/>
      <c r="T180" s="5"/>
      <c r="U180" s="5"/>
      <c r="V180" s="5"/>
      <c r="W180" s="5"/>
      <c r="X180" s="3">
        <v>36860</v>
      </c>
      <c r="Y180" s="1">
        <v>-3.96</v>
      </c>
      <c r="Z180" s="1">
        <f t="array" ref="Z180">FVSCHEDULE(1,Y178:Y180*0.01)-1</f>
        <v>-7.8420904640000066E-2</v>
      </c>
      <c r="AA180" s="14">
        <v>-5.15</v>
      </c>
      <c r="AB180" s="1">
        <f t="array" ref="AB180">FVSCHEDULE(1,AA178:AA180*0.01)-1</f>
        <v>-9.7432554219999967E-2</v>
      </c>
      <c r="AR180" s="1"/>
      <c r="AS180" s="1"/>
    </row>
    <row r="181" spans="8:45" x14ac:dyDescent="0.25">
      <c r="H181" s="5"/>
      <c r="I181" s="5"/>
      <c r="J181" s="5"/>
      <c r="K181" s="5"/>
      <c r="L181" s="5"/>
      <c r="M181" s="5"/>
      <c r="N181" s="5"/>
      <c r="O181" s="5"/>
      <c r="P181" s="5"/>
      <c r="Q181" s="3"/>
      <c r="R181" s="5"/>
      <c r="S181" s="5"/>
      <c r="T181" s="5"/>
      <c r="U181" s="5"/>
      <c r="V181" s="5"/>
      <c r="W181" s="5"/>
      <c r="X181" s="3">
        <v>36889</v>
      </c>
      <c r="Y181" s="1">
        <v>1.93</v>
      </c>
      <c r="Z181" s="1">
        <f t="array" ref="Z181">FVSCHEDULE(1,Y179:Y181*0.01)-1</f>
        <v>-5.239022303999985E-2</v>
      </c>
      <c r="AA181" s="14">
        <v>2.2400000000000002</v>
      </c>
      <c r="AB181" s="1">
        <f t="array" ref="AB181">FVSCHEDULE(1,AA179:AA181*0.01)-1</f>
        <v>-6.4776571839999963E-2</v>
      </c>
      <c r="AR181" s="1"/>
      <c r="AS181" s="1"/>
    </row>
    <row r="182" spans="8:45" x14ac:dyDescent="0.25">
      <c r="H182" s="5"/>
      <c r="I182" s="5"/>
      <c r="J182" s="5"/>
      <c r="K182" s="5"/>
      <c r="L182" s="5"/>
      <c r="M182" s="5"/>
      <c r="N182" s="5"/>
      <c r="O182" s="5"/>
      <c r="P182" s="5"/>
      <c r="Q182" s="3"/>
      <c r="R182" s="5"/>
      <c r="S182" s="5"/>
      <c r="T182" s="5"/>
      <c r="U182" s="5"/>
      <c r="V182" s="5"/>
      <c r="W182" s="5"/>
      <c r="X182" s="3">
        <v>36922</v>
      </c>
      <c r="Y182" s="1">
        <v>7.49</v>
      </c>
      <c r="Z182" s="1">
        <f t="array" ref="Z182">FVSCHEDULE(1,Y180:Y182*0.01)-1</f>
        <v>5.2258005428000187E-2</v>
      </c>
      <c r="AA182" s="14">
        <v>7.87</v>
      </c>
      <c r="AB182" s="1">
        <f t="array" ref="AB182">FVSCHEDULE(1,AA180:AA182*0.01)-1</f>
        <v>4.606544167999993E-2</v>
      </c>
      <c r="AR182" s="1"/>
      <c r="AS182" s="1"/>
    </row>
    <row r="183" spans="8:45" x14ac:dyDescent="0.25">
      <c r="H183" s="5"/>
      <c r="I183" s="5"/>
      <c r="J183" s="5"/>
      <c r="K183" s="5"/>
      <c r="L183" s="5"/>
      <c r="M183" s="5"/>
      <c r="N183" s="5"/>
      <c r="O183" s="5"/>
      <c r="P183" s="5"/>
      <c r="Q183" s="3"/>
      <c r="R183" s="5"/>
      <c r="S183" s="5"/>
      <c r="T183" s="5"/>
      <c r="U183" s="5"/>
      <c r="V183" s="5"/>
      <c r="W183" s="5"/>
      <c r="X183" s="3">
        <v>36950</v>
      </c>
      <c r="Y183" s="1">
        <v>1.33</v>
      </c>
      <c r="Z183" s="1">
        <f t="array" ref="Z183">FVSCHEDULE(1,Y181:Y183*0.01)-1</f>
        <v>0.1102176560810002</v>
      </c>
      <c r="AA183" s="14">
        <v>1.05</v>
      </c>
      <c r="AB183" s="1">
        <f t="array" ref="AB183">FVSCHEDULE(1,AA181:AA183*0.01)-1</f>
        <v>0.11444294024000001</v>
      </c>
      <c r="AR183" s="1"/>
      <c r="AS183" s="1"/>
    </row>
    <row r="184" spans="8:45" x14ac:dyDescent="0.25">
      <c r="H184" s="5"/>
      <c r="I184" s="5"/>
      <c r="J184" s="5"/>
      <c r="K184" s="5"/>
      <c r="L184" s="5"/>
      <c r="M184" s="5"/>
      <c r="N184" s="5"/>
      <c r="O184" s="5"/>
      <c r="P184" s="5"/>
      <c r="Q184" s="3"/>
      <c r="R184" s="5"/>
      <c r="S184" s="5"/>
      <c r="T184" s="5"/>
      <c r="U184" s="5"/>
      <c r="V184" s="5"/>
      <c r="W184" s="5"/>
      <c r="X184" s="3">
        <v>36980</v>
      </c>
      <c r="Y184" s="1">
        <v>-2.36</v>
      </c>
      <c r="Z184" s="1">
        <f t="array" ref="Z184">FVSCHEDULE(1,Y182:Y184*0.01)-1</f>
        <v>6.3491140388000078E-2</v>
      </c>
      <c r="AA184" s="14">
        <v>-3.66</v>
      </c>
      <c r="AB184" s="1">
        <f t="array" ref="AB184">FVSCHEDULE(1,AA182:AA184*0.01)-1</f>
        <v>5.0131385590000077E-2</v>
      </c>
      <c r="AR184" s="1"/>
      <c r="AS184" s="1"/>
    </row>
    <row r="185" spans="8:45" x14ac:dyDescent="0.25">
      <c r="H185" s="5"/>
      <c r="I185" s="5"/>
      <c r="J185" s="5"/>
      <c r="K185" s="5"/>
      <c r="L185" s="5"/>
      <c r="M185" s="5"/>
      <c r="N185" s="5"/>
      <c r="O185" s="5"/>
      <c r="P185" s="5"/>
      <c r="Q185" s="3"/>
      <c r="R185" s="5"/>
      <c r="S185" s="5"/>
      <c r="T185" s="5"/>
      <c r="U185" s="5"/>
      <c r="V185" s="5"/>
      <c r="W185" s="5"/>
      <c r="X185" s="3">
        <v>37011</v>
      </c>
      <c r="Y185" s="1">
        <v>-1.24</v>
      </c>
      <c r="Z185" s="1">
        <f t="array" ref="Z185">FVSCHEDULE(1,Y183:Y185*0.01)-1</f>
        <v>-2.2882267887999852E-2</v>
      </c>
      <c r="AA185" s="14">
        <v>-2.0699999999999998</v>
      </c>
      <c r="AB185" s="1">
        <f t="array" ref="AB185">FVSCHEDULE(1,AA183:AA185*0.01)-1</f>
        <v>-4.6636074990000109E-2</v>
      </c>
      <c r="AR185" s="1"/>
      <c r="AS185" s="1"/>
    </row>
    <row r="186" spans="8:45" x14ac:dyDescent="0.25">
      <c r="H186" s="5"/>
      <c r="I186" s="5"/>
      <c r="J186" s="5"/>
      <c r="K186" s="5"/>
      <c r="L186" s="5"/>
      <c r="M186" s="5"/>
      <c r="N186" s="5"/>
      <c r="O186" s="5"/>
      <c r="P186" s="5"/>
      <c r="Q186" s="3"/>
      <c r="R186" s="5"/>
      <c r="S186" s="5"/>
      <c r="T186" s="5"/>
      <c r="U186" s="5"/>
      <c r="V186" s="5"/>
      <c r="W186" s="5"/>
      <c r="X186" s="3">
        <v>37042</v>
      </c>
      <c r="Y186" s="1">
        <v>1.8</v>
      </c>
      <c r="Z186" s="1">
        <f t="array" ref="Z186">FVSCHEDULE(1,Y184:Y186*0.01)-1</f>
        <v>-1.8350092479999969E-2</v>
      </c>
      <c r="AA186" s="14">
        <v>1.4</v>
      </c>
      <c r="AB186" s="1">
        <f t="array" ref="AB186">FVSCHEDULE(1,AA184:AA186*0.01)-1</f>
        <v>-4.3333973319999997E-2</v>
      </c>
      <c r="AR186" s="1"/>
      <c r="AS186" s="1"/>
    </row>
    <row r="187" spans="8:45" x14ac:dyDescent="0.25">
      <c r="H187" s="5"/>
      <c r="I187" s="5"/>
      <c r="J187" s="5"/>
      <c r="K187" s="5"/>
      <c r="L187" s="5"/>
      <c r="M187" s="5"/>
      <c r="N187" s="5"/>
      <c r="O187" s="5"/>
      <c r="P187" s="5"/>
      <c r="Q187" s="3"/>
      <c r="R187" s="5"/>
      <c r="S187" s="5"/>
      <c r="T187" s="5"/>
      <c r="U187" s="5"/>
      <c r="V187" s="5"/>
      <c r="W187" s="5"/>
      <c r="X187" s="3">
        <v>37071</v>
      </c>
      <c r="Y187" s="1">
        <v>-2.8</v>
      </c>
      <c r="Z187" s="1">
        <f t="array" ref="Z187">FVSCHEDULE(1,Y185:Y187*0.01)-1</f>
        <v>-2.2773750399999959E-2</v>
      </c>
      <c r="AA187" s="14">
        <v>-4.32</v>
      </c>
      <c r="AB187" s="1">
        <f t="array" ref="AB187">FVSCHEDULE(1,AA185:AA187*0.01)-1</f>
        <v>-4.988784064000007E-2</v>
      </c>
      <c r="AR187" s="1"/>
      <c r="AS187" s="1"/>
    </row>
    <row r="188" spans="8:45" x14ac:dyDescent="0.25">
      <c r="H188" s="5"/>
      <c r="I188" s="5"/>
      <c r="J188" s="5"/>
      <c r="K188" s="5"/>
      <c r="L188" s="5"/>
      <c r="M188" s="5"/>
      <c r="N188" s="5"/>
      <c r="O188" s="5"/>
      <c r="P188" s="5"/>
      <c r="Q188" s="3"/>
      <c r="R188" s="5"/>
      <c r="S188" s="5"/>
      <c r="T188" s="5"/>
      <c r="U188" s="5"/>
      <c r="V188" s="5"/>
      <c r="W188" s="5"/>
      <c r="X188" s="3">
        <v>37103</v>
      </c>
      <c r="Y188" s="1">
        <v>1.47</v>
      </c>
      <c r="Z188" s="1">
        <f t="array" ref="Z188">FVSCHEDULE(1,Y186:Y188*0.01)-1</f>
        <v>4.0415912000000276E-3</v>
      </c>
      <c r="AA188" s="14">
        <v>1.51</v>
      </c>
      <c r="AB188" s="1">
        <f t="array" ref="AB188">FVSCHEDULE(1,AA186:AA188*0.01)-1</f>
        <v>-1.5154852480000036E-2</v>
      </c>
      <c r="AR188" s="1"/>
      <c r="AS188" s="1"/>
    </row>
    <row r="189" spans="8:45" x14ac:dyDescent="0.25">
      <c r="H189" s="5"/>
      <c r="I189" s="5"/>
      <c r="J189" s="5"/>
      <c r="K189" s="5"/>
      <c r="L189" s="5"/>
      <c r="M189" s="5"/>
      <c r="N189" s="5"/>
      <c r="O189" s="5"/>
      <c r="P189" s="5"/>
      <c r="Q189" s="3"/>
      <c r="R189" s="5"/>
      <c r="S189" s="5"/>
      <c r="T189" s="5"/>
      <c r="U189" s="5"/>
      <c r="V189" s="5"/>
      <c r="W189" s="5"/>
      <c r="X189" s="3">
        <v>37134</v>
      </c>
      <c r="Y189" s="1">
        <v>1.18</v>
      </c>
      <c r="Z189" s="1">
        <f t="array" ref="Z189">FVSCHEDULE(1,Y187:Y189*0.01)-1</f>
        <v>-2.0733968799999669E-3</v>
      </c>
      <c r="AA189" s="14">
        <v>0.97</v>
      </c>
      <c r="AB189" s="1">
        <f t="array" ref="AB189">FVSCHEDULE(1,AA187:AA189*0.01)-1</f>
        <v>-1.9331217504000131E-2</v>
      </c>
      <c r="AR189" s="1"/>
      <c r="AS189" s="1"/>
    </row>
    <row r="190" spans="8:45" x14ac:dyDescent="0.25">
      <c r="H190" s="5"/>
      <c r="I190" s="5"/>
      <c r="J190" s="5"/>
      <c r="K190" s="5"/>
      <c r="L190" s="5"/>
      <c r="M190" s="5"/>
      <c r="N190" s="5"/>
      <c r="O190" s="5"/>
      <c r="P190" s="5"/>
      <c r="Q190" s="3"/>
      <c r="R190" s="5"/>
      <c r="S190" s="5"/>
      <c r="T190" s="5"/>
      <c r="U190" s="5"/>
      <c r="V190" s="5"/>
      <c r="W190" s="5"/>
      <c r="X190" s="3">
        <v>37162</v>
      </c>
      <c r="Y190" s="1">
        <v>-6.72</v>
      </c>
      <c r="Z190" s="1">
        <f t="array" ref="Z190">FVSCHEDULE(1,Y188:Y190*0.01)-1</f>
        <v>-4.2318996511999996E-2</v>
      </c>
      <c r="AA190" s="14">
        <v>-8.11</v>
      </c>
      <c r="AB190" s="1">
        <f t="array" ref="AB190">FVSCHEDULE(1,AA188:AA190*0.01)-1</f>
        <v>-5.8176688716999991E-2</v>
      </c>
      <c r="AR190" s="1"/>
      <c r="AS190" s="1"/>
    </row>
    <row r="191" spans="8:45" x14ac:dyDescent="0.25">
      <c r="H191" s="5"/>
      <c r="I191" s="5"/>
      <c r="J191" s="5"/>
      <c r="K191" s="5"/>
      <c r="L191" s="5"/>
      <c r="M191" s="5"/>
      <c r="N191" s="5"/>
      <c r="O191" s="5"/>
      <c r="P191" s="5"/>
      <c r="Q191" s="3"/>
      <c r="R191" s="5"/>
      <c r="S191" s="5"/>
      <c r="T191" s="5"/>
      <c r="U191" s="5"/>
      <c r="V191" s="5"/>
      <c r="W191" s="5"/>
      <c r="X191" s="3">
        <v>37195</v>
      </c>
      <c r="Y191" s="1">
        <v>2.4700000000000002</v>
      </c>
      <c r="Z191" s="1">
        <f t="array" ref="Z191">FVSCHEDULE(1,Y189:Y191*0.01)-1</f>
        <v>-3.2880926111999997E-2</v>
      </c>
      <c r="AA191" s="14">
        <v>2.89</v>
      </c>
      <c r="AB191" s="1">
        <f t="array" ref="AB191">FVSCHEDULE(1,AA189:AA191*0.01)-1</f>
        <v>-4.5372864762999954E-2</v>
      </c>
      <c r="AR191" s="1"/>
      <c r="AS191" s="1"/>
    </row>
    <row r="192" spans="8:45" x14ac:dyDescent="0.25">
      <c r="H192" s="5"/>
      <c r="I192" s="5"/>
      <c r="J192" s="5"/>
      <c r="K192" s="5"/>
      <c r="L192" s="5"/>
      <c r="M192" s="5"/>
      <c r="N192" s="5"/>
      <c r="O192" s="5"/>
      <c r="P192" s="5"/>
      <c r="Q192" s="3"/>
      <c r="R192" s="5"/>
      <c r="S192" s="5"/>
      <c r="T192" s="5"/>
      <c r="U192" s="5"/>
      <c r="V192" s="5"/>
      <c r="W192" s="5"/>
      <c r="X192" s="3">
        <v>37225</v>
      </c>
      <c r="Y192" s="1">
        <v>3.65</v>
      </c>
      <c r="Z192" s="1">
        <f t="array" ref="Z192">FVSCHEDULE(1,Y190:Y192*0.01)-1</f>
        <v>-9.2716741600000763E-3</v>
      </c>
      <c r="AA192" s="14">
        <v>4.79</v>
      </c>
      <c r="AB192" s="1">
        <f t="array" ref="AB192">FVSCHEDULE(1,AA190:AA192*0.01)-1</f>
        <v>-9.2564375409999178E-3</v>
      </c>
      <c r="AR192" s="1"/>
      <c r="AS192" s="1"/>
    </row>
    <row r="193" spans="8:45" x14ac:dyDescent="0.25">
      <c r="H193" s="5"/>
      <c r="I193" s="5"/>
      <c r="J193" s="5"/>
      <c r="K193" s="5"/>
      <c r="L193" s="5"/>
      <c r="M193" s="5"/>
      <c r="N193" s="5"/>
      <c r="O193" s="5"/>
      <c r="P193" s="5"/>
      <c r="Q193" s="3"/>
      <c r="R193" s="5"/>
      <c r="S193" s="5"/>
      <c r="T193" s="5"/>
      <c r="U193" s="5"/>
      <c r="V193" s="5"/>
      <c r="W193" s="5"/>
      <c r="X193" s="3">
        <v>37256</v>
      </c>
      <c r="Y193" s="1">
        <v>-0.41</v>
      </c>
      <c r="Z193" s="1">
        <f t="array" ref="Z193">FVSCHEDULE(1,Y191:Y193*0.01)-1</f>
        <v>5.7746933645000054E-2</v>
      </c>
      <c r="AA193" s="14">
        <v>-0.89</v>
      </c>
      <c r="AB193" s="1">
        <f t="array" ref="AB193">FVSCHEDULE(1,AA191:AA193*0.01)-1</f>
        <v>6.8588469640999961E-2</v>
      </c>
      <c r="AR193" s="1"/>
      <c r="AS193" s="1"/>
    </row>
    <row r="194" spans="8:45" x14ac:dyDescent="0.25">
      <c r="H194" s="5"/>
      <c r="I194" s="5"/>
      <c r="J194" s="5"/>
      <c r="K194" s="5"/>
      <c r="L194" s="5"/>
      <c r="M194" s="5"/>
      <c r="N194" s="5"/>
      <c r="O194" s="5"/>
      <c r="P194" s="5"/>
      <c r="Q194" s="3"/>
      <c r="R194" s="5"/>
      <c r="S194" s="5"/>
      <c r="T194" s="5"/>
      <c r="U194" s="5"/>
      <c r="V194" s="5"/>
      <c r="W194" s="5"/>
      <c r="X194" s="3">
        <v>37287</v>
      </c>
      <c r="Y194" s="1">
        <v>0.7</v>
      </c>
      <c r="Z194" s="1">
        <f t="array" ref="Z194">FVSCHEDULE(1,Y192:Y194*0.01)-1</f>
        <v>3.9476102449999884E-2</v>
      </c>
      <c r="AA194" s="14">
        <v>0.2</v>
      </c>
      <c r="AB194" s="1">
        <f t="array" ref="AB194">FVSCHEDULE(1,AA192:AA194*0.01)-1</f>
        <v>4.0650837380000082E-2</v>
      </c>
      <c r="AR194" s="1"/>
      <c r="AS194" s="1"/>
    </row>
    <row r="195" spans="8:45" x14ac:dyDescent="0.25">
      <c r="H195" s="5"/>
      <c r="I195" s="5"/>
      <c r="J195" s="5"/>
      <c r="K195" s="5"/>
      <c r="L195" s="5"/>
      <c r="M195" s="5"/>
      <c r="N195" s="5"/>
      <c r="O195" s="5"/>
      <c r="P195" s="5"/>
      <c r="Q195" s="3"/>
      <c r="R195" s="5"/>
      <c r="S195" s="5"/>
      <c r="T195" s="5"/>
      <c r="U195" s="5"/>
      <c r="V195" s="5"/>
      <c r="W195" s="5"/>
      <c r="X195" s="3">
        <v>37315</v>
      </c>
      <c r="Y195" s="1">
        <v>-1.4</v>
      </c>
      <c r="Z195" s="1">
        <f t="array" ref="Z195">FVSCHEDULE(1,Y193:Y195*0.01)-1</f>
        <v>-1.1168898200000221E-2</v>
      </c>
      <c r="AA195" s="14">
        <v>-2.4</v>
      </c>
      <c r="AB195" s="1">
        <f t="array" ref="AB195">FVSCHEDULE(1,AA193:AA195*0.01)-1</f>
        <v>-3.0751772799999966E-2</v>
      </c>
      <c r="AR195" s="1"/>
      <c r="AS195" s="1"/>
    </row>
    <row r="196" spans="8:45" x14ac:dyDescent="0.25">
      <c r="H196" s="5"/>
      <c r="I196" s="5"/>
      <c r="J196" s="5"/>
      <c r="K196" s="5"/>
      <c r="L196" s="5"/>
      <c r="M196" s="5"/>
      <c r="N196" s="5"/>
      <c r="O196" s="5"/>
      <c r="P196" s="5"/>
      <c r="Q196" s="3"/>
      <c r="R196" s="5"/>
      <c r="S196" s="5"/>
      <c r="T196" s="5"/>
      <c r="U196" s="5"/>
      <c r="V196" s="5"/>
      <c r="W196" s="5"/>
      <c r="X196" s="3">
        <v>37344</v>
      </c>
      <c r="Y196" s="1">
        <v>2.41</v>
      </c>
      <c r="Z196" s="1">
        <f t="array" ref="Z196">FVSCHEDULE(1,Y194:Y196*0.01)-1</f>
        <v>1.6830938199999812E-2</v>
      </c>
      <c r="AA196" s="14">
        <v>2.78</v>
      </c>
      <c r="AB196" s="1">
        <f t="array" ref="AB196">FVSCHEDULE(1,AA194:AA196*0.01)-1</f>
        <v>5.1390655999998813E-3</v>
      </c>
      <c r="AR196" s="1"/>
      <c r="AS196" s="1"/>
    </row>
    <row r="197" spans="8:45" x14ac:dyDescent="0.25">
      <c r="H197" s="5"/>
      <c r="I197" s="5"/>
      <c r="J197" s="5"/>
      <c r="K197" s="5"/>
      <c r="L197" s="5"/>
      <c r="M197" s="5"/>
      <c r="N197" s="5"/>
      <c r="O197" s="5"/>
      <c r="P197" s="5"/>
      <c r="Q197" s="3"/>
      <c r="R197" s="5"/>
      <c r="S197" s="5"/>
      <c r="T197" s="5"/>
      <c r="U197" s="5"/>
      <c r="V197" s="5"/>
      <c r="W197" s="5"/>
      <c r="X197" s="3">
        <v>37376</v>
      </c>
      <c r="Y197" s="1">
        <v>1.6</v>
      </c>
      <c r="Z197" s="1">
        <f t="array" ref="Z197">FVSCHEDULE(1,Y195:Y197*0.01)-1</f>
        <v>2.5918801600000041E-2</v>
      </c>
      <c r="AA197" s="14">
        <v>1.43</v>
      </c>
      <c r="AB197" s="1">
        <f t="array" ref="AB197">FVSCHEDULE(1,AA195:AA197*0.01)-1</f>
        <v>1.7477599040000014E-2</v>
      </c>
      <c r="AR197" s="1"/>
      <c r="AS197" s="1"/>
    </row>
    <row r="198" spans="8:45" x14ac:dyDescent="0.25">
      <c r="H198" s="5"/>
      <c r="I198" s="5"/>
      <c r="J198" s="5"/>
      <c r="K198" s="5"/>
      <c r="L198" s="5"/>
      <c r="M198" s="5"/>
      <c r="N198" s="5"/>
      <c r="O198" s="5"/>
      <c r="P198" s="5"/>
      <c r="Q198" s="3"/>
      <c r="R198" s="5"/>
      <c r="S198" s="5"/>
      <c r="T198" s="5"/>
      <c r="U198" s="5"/>
      <c r="V198" s="5"/>
      <c r="W198" s="5"/>
      <c r="X198" s="3">
        <v>37407</v>
      </c>
      <c r="Y198" s="1">
        <v>-0.52</v>
      </c>
      <c r="Z198" s="1">
        <f t="array" ref="Z198">FVSCHEDULE(1,Y196:Y198*0.01)-1</f>
        <v>3.5075074879999946E-2</v>
      </c>
      <c r="AA198" s="14">
        <v>-1.05</v>
      </c>
      <c r="AB198" s="1">
        <f t="array" ref="AB198">FVSCHEDULE(1,AA196:AA198*0.01)-1</f>
        <v>3.1551315830000037E-2</v>
      </c>
      <c r="AR198" s="1"/>
      <c r="AS198" s="1"/>
    </row>
    <row r="199" spans="8:45" x14ac:dyDescent="0.25">
      <c r="H199" s="5"/>
      <c r="I199" s="5"/>
      <c r="J199" s="5"/>
      <c r="K199" s="5"/>
      <c r="L199" s="5"/>
      <c r="M199" s="5"/>
      <c r="N199" s="5"/>
      <c r="O199" s="5"/>
      <c r="P199" s="5"/>
      <c r="Q199" s="3"/>
      <c r="R199" s="5"/>
      <c r="S199" s="5"/>
      <c r="T199" s="5"/>
      <c r="U199" s="5"/>
      <c r="V199" s="5"/>
      <c r="W199" s="5"/>
      <c r="X199" s="3">
        <v>37435</v>
      </c>
      <c r="Y199" s="1">
        <v>-7.37</v>
      </c>
      <c r="Z199" s="1">
        <f t="array" ref="Z199">FVSCHEDULE(1,Y197:Y199*0.01)-1</f>
        <v>-6.3773028159999967E-2</v>
      </c>
      <c r="AA199" s="14">
        <v>-7.93</v>
      </c>
      <c r="AB199" s="1">
        <f t="array" ref="AB199">FVSCHEDULE(1,AA197:AA199*0.01)-1</f>
        <v>-7.5939583105000041E-2</v>
      </c>
      <c r="AR199" s="1"/>
      <c r="AS199" s="1"/>
    </row>
    <row r="200" spans="8:45" x14ac:dyDescent="0.25">
      <c r="H200" s="5"/>
      <c r="I200" s="5"/>
      <c r="J200" s="5"/>
      <c r="K200" s="5"/>
      <c r="L200" s="5"/>
      <c r="M200" s="5"/>
      <c r="N200" s="5"/>
      <c r="O200" s="5"/>
      <c r="P200" s="5"/>
      <c r="Q200" s="3"/>
      <c r="R200" s="5"/>
      <c r="S200" s="5"/>
      <c r="T200" s="5"/>
      <c r="U200" s="5"/>
      <c r="V200" s="5"/>
      <c r="W200" s="5"/>
      <c r="X200" s="3">
        <v>37468</v>
      </c>
      <c r="Y200" s="1">
        <v>-4.37</v>
      </c>
      <c r="Z200" s="1">
        <f t="array" ref="Z200">FVSCHEDULE(1,Y198:Y200*0.01)-1</f>
        <v>-0.1187855775879999</v>
      </c>
      <c r="AA200" s="14">
        <v>-4.22</v>
      </c>
      <c r="AB200" s="1">
        <f t="array" ref="AB200">FVSCHEDULE(1,AA198:AA200*0.01)-1</f>
        <v>-0.12741292783000002</v>
      </c>
      <c r="AR200" s="1"/>
      <c r="AS200" s="1"/>
    </row>
    <row r="201" spans="8:45" x14ac:dyDescent="0.25">
      <c r="H201" s="5"/>
      <c r="I201" s="5"/>
      <c r="J201" s="5"/>
      <c r="K201" s="5"/>
      <c r="L201" s="5"/>
      <c r="M201" s="5"/>
      <c r="N201" s="5"/>
      <c r="O201" s="5"/>
      <c r="P201" s="5"/>
      <c r="Q201" s="3"/>
      <c r="R201" s="5"/>
      <c r="S201" s="5"/>
      <c r="T201" s="5"/>
      <c r="U201" s="5"/>
      <c r="V201" s="5"/>
      <c r="W201" s="5"/>
      <c r="X201" s="3">
        <v>37498</v>
      </c>
      <c r="Y201" s="1">
        <v>2.85</v>
      </c>
      <c r="Z201" s="1">
        <f t="array" ref="Z201">FVSCHEDULE(1,Y199:Y201*0.01)-1</f>
        <v>-8.8933420334999957E-2</v>
      </c>
      <c r="AA201" s="14">
        <v>3.04</v>
      </c>
      <c r="AB201" s="1">
        <f t="array" ref="AB201">FVSCHEDULE(1,AA199:AA201*0.01)-1</f>
        <v>-9.1345407615999963E-2</v>
      </c>
      <c r="AR201" s="1"/>
      <c r="AS201" s="1"/>
    </row>
    <row r="202" spans="8:45" x14ac:dyDescent="0.25">
      <c r="H202" s="5"/>
      <c r="I202" s="5"/>
      <c r="J202" s="5"/>
      <c r="K202" s="5"/>
      <c r="L202" s="5"/>
      <c r="M202" s="5"/>
      <c r="N202" s="5"/>
      <c r="O202" s="5"/>
      <c r="P202" s="5"/>
      <c r="Q202" s="3"/>
      <c r="R202" s="5"/>
      <c r="S202" s="5"/>
      <c r="T202" s="5"/>
      <c r="U202" s="5"/>
      <c r="V202" s="5"/>
      <c r="W202" s="5"/>
      <c r="X202" s="3">
        <v>37529</v>
      </c>
      <c r="Y202" s="1">
        <v>-1.31</v>
      </c>
      <c r="Z202" s="1">
        <f t="array" ref="Z202">FVSCHEDULE(1,Y200:Y202*0.01)-1</f>
        <v>-2.9330014604999954E-2</v>
      </c>
      <c r="AA202" s="14">
        <v>-1.54</v>
      </c>
      <c r="AB202" s="1">
        <f t="array" ref="AB202">FVSCHEDULE(1,AA200:AA202*0.01)-1</f>
        <v>-2.8281403648000025E-2</v>
      </c>
      <c r="AR202" s="1"/>
      <c r="AS202" s="1"/>
    </row>
    <row r="203" spans="8:45" x14ac:dyDescent="0.25">
      <c r="H203" s="5"/>
      <c r="I203" s="5"/>
      <c r="J203" s="5"/>
      <c r="K203" s="5"/>
      <c r="L203" s="5"/>
      <c r="M203" s="5"/>
      <c r="N203" s="5"/>
      <c r="O203" s="5"/>
      <c r="P203" s="5"/>
      <c r="Q203" s="3"/>
      <c r="R203" s="5"/>
      <c r="S203" s="5"/>
      <c r="T203" s="5"/>
      <c r="U203" s="5"/>
      <c r="V203" s="5"/>
      <c r="W203" s="5"/>
      <c r="X203" s="3">
        <v>37560</v>
      </c>
      <c r="Y203" s="1">
        <v>-0.87</v>
      </c>
      <c r="Z203" s="1">
        <f t="array" ref="Z203">FVSCHEDULE(1,Y201:Y203*0.01)-1</f>
        <v>6.1959181449999789E-3</v>
      </c>
      <c r="AA203" s="14">
        <v>-1.43</v>
      </c>
      <c r="AB203" s="1">
        <f t="array" ref="AB203">FVSCHEDULE(1,AA201:AA203*0.01)-1</f>
        <v>2.4034688000051929E-5</v>
      </c>
      <c r="AR203" s="1"/>
      <c r="AS203" s="1"/>
    </row>
    <row r="204" spans="8:45" x14ac:dyDescent="0.25">
      <c r="H204" s="5"/>
      <c r="I204" s="5"/>
      <c r="J204" s="5"/>
      <c r="K204" s="5"/>
      <c r="L204" s="5"/>
      <c r="M204" s="5"/>
      <c r="N204" s="5"/>
      <c r="O204" s="5"/>
      <c r="P204" s="5"/>
      <c r="Q204" s="3"/>
      <c r="R204" s="5"/>
      <c r="S204" s="5"/>
      <c r="T204" s="5"/>
      <c r="U204" s="5"/>
      <c r="V204" s="5"/>
      <c r="W204" s="5"/>
      <c r="X204" s="3">
        <v>37589</v>
      </c>
      <c r="Y204" s="1">
        <v>6.19</v>
      </c>
      <c r="Z204" s="1">
        <f t="array" ref="Z204">FVSCHEDULE(1,Y202:Y204*0.01)-1</f>
        <v>3.8871604742999999E-2</v>
      </c>
      <c r="AA204" s="14">
        <v>6.79</v>
      </c>
      <c r="AB204" s="1">
        <f t="array" ref="AB204">FVSCHEDULE(1,AA202:AA204*0.01)-1</f>
        <v>3.6418542938000176E-2</v>
      </c>
      <c r="AR204" s="1"/>
      <c r="AS204" s="1"/>
    </row>
    <row r="205" spans="8:45" x14ac:dyDescent="0.25">
      <c r="H205" s="5"/>
      <c r="I205" s="5"/>
      <c r="J205" s="5"/>
      <c r="K205" s="5"/>
      <c r="L205" s="5"/>
      <c r="M205" s="5"/>
      <c r="N205" s="5"/>
      <c r="O205" s="5"/>
      <c r="P205" s="5"/>
      <c r="Q205" s="3"/>
      <c r="R205" s="5"/>
      <c r="S205" s="5"/>
      <c r="T205" s="5"/>
      <c r="U205" s="5"/>
      <c r="V205" s="5"/>
      <c r="W205" s="5"/>
      <c r="X205" s="3">
        <v>37621</v>
      </c>
      <c r="Y205" s="1">
        <v>1.4</v>
      </c>
      <c r="Z205" s="1">
        <f t="array" ref="Z205">FVSCHEDULE(1,Y203:Y205*0.01)-1</f>
        <v>6.7398730580000121E-2</v>
      </c>
      <c r="AA205" s="14">
        <v>1.44</v>
      </c>
      <c r="AB205" s="1">
        <f t="array" ref="AB205">FVSCHEDULE(1,AA203:AA205*0.01)-1</f>
        <v>6.7786888032000059E-2</v>
      </c>
      <c r="AR205" s="1"/>
      <c r="AS205" s="1"/>
    </row>
    <row r="206" spans="8:45" x14ac:dyDescent="0.25">
      <c r="H206" s="5"/>
      <c r="I206" s="5"/>
      <c r="J206" s="5"/>
      <c r="K206" s="5"/>
      <c r="L206" s="5"/>
      <c r="M206" s="5"/>
      <c r="N206" s="5"/>
      <c r="O206" s="5"/>
      <c r="P206" s="5"/>
      <c r="Q206" s="3"/>
      <c r="R206" s="5"/>
      <c r="S206" s="5"/>
      <c r="T206" s="5"/>
      <c r="U206" s="5"/>
      <c r="V206" s="5"/>
      <c r="W206" s="5"/>
      <c r="X206" s="3">
        <v>37652</v>
      </c>
      <c r="Y206" s="1">
        <v>3.33</v>
      </c>
      <c r="Z206" s="1">
        <f t="array" ref="Z206">FVSCHEDULE(1,Y204:Y206*0.01)-1</f>
        <v>0.11262292778000016</v>
      </c>
      <c r="AA206" s="14">
        <v>3.01</v>
      </c>
      <c r="AB206" s="1">
        <f t="array" ref="AB206">FVSCHEDULE(1,AA204:AA206*0.01)-1</f>
        <v>0.11588442057600012</v>
      </c>
      <c r="AR206" s="1"/>
      <c r="AS206" s="1"/>
    </row>
    <row r="207" spans="8:45" x14ac:dyDescent="0.25">
      <c r="H207" s="5"/>
      <c r="I207" s="5"/>
      <c r="J207" s="5"/>
      <c r="K207" s="5"/>
      <c r="L207" s="5"/>
      <c r="M207" s="5"/>
      <c r="N207" s="5"/>
      <c r="O207" s="5"/>
      <c r="P207" s="5"/>
      <c r="Q207" s="3"/>
      <c r="R207" s="5"/>
      <c r="S207" s="5"/>
      <c r="T207" s="5"/>
      <c r="U207" s="5"/>
      <c r="V207" s="5"/>
      <c r="W207" s="5"/>
      <c r="X207" s="3">
        <v>37680</v>
      </c>
      <c r="Y207" s="1">
        <v>1.23</v>
      </c>
      <c r="Z207" s="1">
        <f t="array" ref="Z207">FVSCHEDULE(1,Y205:Y207*0.01)-1</f>
        <v>6.0653724260000041E-2</v>
      </c>
      <c r="AA207" s="14">
        <v>1.3</v>
      </c>
      <c r="AB207" s="1">
        <f t="array" ref="AB207">FVSCHEDULE(1,AA205:AA207*0.01)-1</f>
        <v>5.8517574719999743E-2</v>
      </c>
      <c r="AR207" s="1"/>
      <c r="AS207" s="1"/>
    </row>
    <row r="208" spans="8:45" x14ac:dyDescent="0.25">
      <c r="H208" s="5"/>
      <c r="I208" s="5"/>
      <c r="J208" s="5"/>
      <c r="K208" s="5"/>
      <c r="L208" s="5"/>
      <c r="M208" s="5"/>
      <c r="N208" s="5"/>
      <c r="O208" s="5"/>
      <c r="P208" s="5"/>
      <c r="Q208" s="3"/>
      <c r="R208" s="5"/>
      <c r="S208" s="5"/>
      <c r="T208" s="5"/>
      <c r="U208" s="5"/>
      <c r="V208" s="5"/>
      <c r="W208" s="5"/>
      <c r="X208" s="3">
        <v>37711</v>
      </c>
      <c r="Y208" s="1">
        <v>2.88</v>
      </c>
      <c r="Z208" s="1">
        <f t="array" ref="Z208">FVSCHEDULE(1,Y206:Y208*0.01)-1</f>
        <v>7.6134666192000156E-2</v>
      </c>
      <c r="AA208" s="14">
        <v>3.13</v>
      </c>
      <c r="AB208" s="1">
        <f t="array" ref="AB208">FVSCHEDULE(1,AA206:AA208*0.01)-1</f>
        <v>7.6152577690000056E-2</v>
      </c>
      <c r="AR208" s="1"/>
      <c r="AS208" s="1"/>
    </row>
    <row r="209" spans="8:45" x14ac:dyDescent="0.25">
      <c r="H209" s="5"/>
      <c r="I209" s="5"/>
      <c r="J209" s="5"/>
      <c r="K209" s="5"/>
      <c r="L209" s="5"/>
      <c r="M209" s="5"/>
      <c r="N209" s="5"/>
      <c r="O209" s="5"/>
      <c r="P209" s="5"/>
      <c r="Q209" s="3"/>
      <c r="R209" s="5"/>
      <c r="S209" s="5"/>
      <c r="T209" s="5"/>
      <c r="U209" s="5"/>
      <c r="V209" s="5"/>
      <c r="W209" s="5"/>
      <c r="X209" s="3">
        <v>37741</v>
      </c>
      <c r="Y209" s="1">
        <v>5.93</v>
      </c>
      <c r="Z209" s="1">
        <f t="array" ref="Z209">FVSCHEDULE(1,Y207:Y209*0.01)-1</f>
        <v>0.10321247643199993</v>
      </c>
      <c r="AA209" s="14">
        <v>6.85</v>
      </c>
      <c r="AB209" s="1">
        <f t="array" ref="AB209">FVSCHEDULE(1,AA207:AA209*0.01)-1</f>
        <v>0.11626932265000001</v>
      </c>
      <c r="AR209" s="1"/>
      <c r="AS209" s="1"/>
    </row>
    <row r="210" spans="8:45" x14ac:dyDescent="0.25">
      <c r="H210" s="5"/>
      <c r="I210" s="5"/>
      <c r="J210" s="5"/>
      <c r="K210" s="5"/>
      <c r="L210" s="5"/>
      <c r="M210" s="5"/>
      <c r="N210" s="5"/>
      <c r="O210" s="5"/>
      <c r="P210" s="5"/>
      <c r="Q210" s="3"/>
      <c r="R210" s="5"/>
      <c r="S210" s="5"/>
      <c r="T210" s="5"/>
      <c r="U210" s="5"/>
      <c r="V210" s="5"/>
      <c r="W210" s="5"/>
      <c r="X210" s="3">
        <v>37771</v>
      </c>
      <c r="Y210" s="1">
        <v>1.03</v>
      </c>
      <c r="Z210" s="1">
        <f t="array" ref="Z210">FVSCHEDULE(1,Y208:Y210*0.01)-1</f>
        <v>0.10103286075199969</v>
      </c>
      <c r="AA210" s="14">
        <v>1.08</v>
      </c>
      <c r="AB210" s="1">
        <f t="array" ref="AB210">FVSCHEDULE(1,AA208:AA210*0.01)-1</f>
        <v>0.11384504573999998</v>
      </c>
      <c r="AR210" s="1"/>
      <c r="AS210" s="1"/>
    </row>
    <row r="211" spans="8:45" x14ac:dyDescent="0.25">
      <c r="H211" s="5"/>
      <c r="I211" s="5"/>
      <c r="J211" s="5"/>
      <c r="K211" s="5"/>
      <c r="L211" s="5"/>
      <c r="M211" s="5"/>
      <c r="N211" s="5"/>
      <c r="O211" s="5"/>
      <c r="P211" s="5"/>
      <c r="Q211" s="3"/>
      <c r="R211" s="5"/>
      <c r="S211" s="5"/>
      <c r="T211" s="5"/>
      <c r="U211" s="5"/>
      <c r="V211" s="5"/>
      <c r="W211" s="5"/>
      <c r="X211" s="3">
        <v>37802</v>
      </c>
      <c r="Y211" s="1">
        <v>2.88</v>
      </c>
      <c r="Z211" s="1">
        <f t="array" ref="Z211">FVSCHEDULE(1,Y209:Y211*0.01)-1</f>
        <v>0.10103286075199991</v>
      </c>
      <c r="AA211" s="14">
        <v>3.05</v>
      </c>
      <c r="AB211" s="1">
        <f t="array" ref="AB211">FVSCHEDULE(1,AA209:AA211*0.01)-1</f>
        <v>0.11298101390000004</v>
      </c>
      <c r="AR211" s="1"/>
      <c r="AS211" s="1"/>
    </row>
    <row r="212" spans="8:45" x14ac:dyDescent="0.25">
      <c r="H212" s="5"/>
      <c r="I212" s="5"/>
      <c r="J212" s="5"/>
      <c r="K212" s="5"/>
      <c r="L212" s="5"/>
      <c r="M212" s="5"/>
      <c r="N212" s="5"/>
      <c r="O212" s="5"/>
      <c r="P212" s="5"/>
      <c r="Q212" s="3"/>
      <c r="R212" s="5"/>
      <c r="S212" s="5"/>
      <c r="T212" s="5"/>
      <c r="U212" s="5"/>
      <c r="V212" s="5"/>
      <c r="W212" s="5"/>
      <c r="X212" s="3">
        <v>37833</v>
      </c>
      <c r="Y212" s="1">
        <v>-1.1000000000000001</v>
      </c>
      <c r="Z212" s="1">
        <f t="array" ref="Z212">FVSCHEDULE(1,Y210:Y212*0.01)-1</f>
        <v>2.7963276959999783E-2</v>
      </c>
      <c r="AA212" s="14">
        <v>-1.19</v>
      </c>
      <c r="AB212" s="1">
        <f t="array" ref="AB212">FVSCHEDULE(1,AA210:AA212*0.01)-1</f>
        <v>2.9234010139999933E-2</v>
      </c>
      <c r="AR212" s="1"/>
      <c r="AS212" s="1"/>
    </row>
    <row r="213" spans="8:45" x14ac:dyDescent="0.25">
      <c r="H213" s="5"/>
      <c r="I213" s="5"/>
      <c r="J213" s="5"/>
      <c r="K213" s="5"/>
      <c r="L213" s="5"/>
      <c r="M213" s="5"/>
      <c r="N213" s="5"/>
      <c r="O213" s="5"/>
      <c r="P213" s="5"/>
      <c r="Q213" s="3"/>
      <c r="R213" s="5"/>
      <c r="S213" s="5"/>
      <c r="T213" s="5"/>
      <c r="U213" s="5"/>
      <c r="V213" s="5"/>
      <c r="W213" s="5"/>
      <c r="X213" s="3">
        <v>37862</v>
      </c>
      <c r="Y213" s="1">
        <v>1.1499999999999999</v>
      </c>
      <c r="Z213" s="1">
        <f t="array" ref="Z213">FVSCHEDULE(1,Y211:Y213*0.01)-1</f>
        <v>2.918425680000003E-2</v>
      </c>
      <c r="AA213" s="14">
        <v>1.22</v>
      </c>
      <c r="AB213" s="1">
        <f t="array" ref="AB213">FVSCHEDULE(1,AA211:AA213*0.01)-1</f>
        <v>3.0659542009999985E-2</v>
      </c>
      <c r="AR213" s="1"/>
      <c r="AS213" s="1"/>
    </row>
    <row r="214" spans="8:45" x14ac:dyDescent="0.25">
      <c r="H214" s="5"/>
      <c r="I214" s="5"/>
      <c r="J214" s="5"/>
      <c r="K214" s="5"/>
      <c r="L214" s="5"/>
      <c r="M214" s="5"/>
      <c r="N214" s="5"/>
      <c r="O214" s="5"/>
      <c r="P214" s="5"/>
      <c r="Q214" s="3"/>
      <c r="R214" s="5"/>
      <c r="S214" s="5"/>
      <c r="T214" s="5"/>
      <c r="U214" s="5"/>
      <c r="V214" s="5"/>
      <c r="W214" s="5"/>
      <c r="X214" s="3">
        <v>37894</v>
      </c>
      <c r="Y214" s="1">
        <v>2.73</v>
      </c>
      <c r="Z214" s="1">
        <f t="array" ref="Z214">FVSCHEDULE(1,Y212:Y214*0.01)-1</f>
        <v>2.7683696550000025E-2</v>
      </c>
      <c r="AA214" s="14">
        <v>3.05</v>
      </c>
      <c r="AB214" s="1">
        <f t="array" ref="AB214">FVSCHEDULE(1,AA212:AA214*0.01)-1</f>
        <v>3.0659542009999763E-2</v>
      </c>
      <c r="AR214" s="1"/>
      <c r="AS214" s="1"/>
    </row>
    <row r="215" spans="8:45" x14ac:dyDescent="0.25">
      <c r="H215" s="5"/>
      <c r="I215" s="5"/>
      <c r="J215" s="5"/>
      <c r="K215" s="5"/>
      <c r="L215" s="5"/>
      <c r="M215" s="5"/>
      <c r="N215" s="5"/>
      <c r="O215" s="5"/>
      <c r="P215" s="5"/>
      <c r="Q215" s="3"/>
      <c r="R215" s="5"/>
      <c r="S215" s="5"/>
      <c r="T215" s="5"/>
      <c r="U215" s="5"/>
      <c r="V215" s="5"/>
      <c r="W215" s="5"/>
      <c r="X215" s="3">
        <v>37925</v>
      </c>
      <c r="Y215" s="1">
        <v>2.02</v>
      </c>
      <c r="Z215" s="1">
        <f t="array" ref="Z215">FVSCHEDULE(1,Y213:Y215*0.01)-1</f>
        <v>6.0104051790000224E-2</v>
      </c>
      <c r="AA215" s="14">
        <v>2.0299999999999998</v>
      </c>
      <c r="AB215" s="1">
        <f t="array" ref="AB215">FVSCHEDULE(1,AA213:AA215*0.01)-1</f>
        <v>6.4246463629999973E-2</v>
      </c>
      <c r="AR215" s="1"/>
      <c r="AS215" s="1"/>
    </row>
    <row r="216" spans="8:45" x14ac:dyDescent="0.25">
      <c r="H216" s="5"/>
      <c r="I216" s="5"/>
      <c r="J216" s="5"/>
      <c r="K216" s="5"/>
      <c r="L216" s="5"/>
      <c r="M216" s="5"/>
      <c r="N216" s="5"/>
      <c r="O216" s="5"/>
      <c r="P216" s="5"/>
      <c r="Q216" s="3"/>
      <c r="R216" s="5"/>
      <c r="S216" s="5"/>
      <c r="T216" s="5"/>
      <c r="U216" s="5"/>
      <c r="V216" s="5"/>
      <c r="W216" s="5"/>
      <c r="X216" s="3">
        <v>37953</v>
      </c>
      <c r="Y216" s="1">
        <v>1.52</v>
      </c>
      <c r="Z216" s="1">
        <f t="array" ref="Z216">FVSCHEDULE(1,Y214:Y216*0.01)-1</f>
        <v>6.3981842192000205E-2</v>
      </c>
      <c r="AA216" s="14">
        <v>1.65</v>
      </c>
      <c r="AB216" s="1">
        <f t="array" ref="AB216">FVSCHEDULE(1,AA214:AA216*0.01)-1</f>
        <v>6.8767565974999778E-2</v>
      </c>
      <c r="AR216" s="1"/>
      <c r="AS216" s="1"/>
    </row>
    <row r="217" spans="8:45" x14ac:dyDescent="0.25">
      <c r="H217" s="5"/>
      <c r="I217" s="5"/>
      <c r="J217" s="5"/>
      <c r="K217" s="5"/>
      <c r="L217" s="5"/>
      <c r="M217" s="5"/>
      <c r="N217" s="5"/>
      <c r="O217" s="5"/>
      <c r="P217" s="5"/>
      <c r="Q217" s="3"/>
      <c r="R217" s="5"/>
      <c r="S217" s="5"/>
      <c r="T217" s="5"/>
      <c r="U217" s="5"/>
      <c r="V217" s="5"/>
      <c r="W217" s="5"/>
      <c r="X217" s="3">
        <v>37986</v>
      </c>
      <c r="Y217" s="1">
        <v>2.2599999999999998</v>
      </c>
      <c r="Z217" s="1">
        <f t="array" ref="Z217">FVSCHEDULE(1,Y215:Y217*0.01)-1</f>
        <v>5.9114019104000048E-2</v>
      </c>
      <c r="AA217" s="14">
        <v>2.65</v>
      </c>
      <c r="AB217" s="1">
        <f t="array" ref="AB217">FVSCHEDULE(1,AA215:AA217*0.01)-1</f>
        <v>6.4619026174999927E-2</v>
      </c>
      <c r="AR217" s="1"/>
      <c r="AS217" s="1"/>
    </row>
    <row r="218" spans="8:45" x14ac:dyDescent="0.25">
      <c r="H218" s="5"/>
      <c r="I218" s="5"/>
      <c r="J218" s="5"/>
      <c r="K218" s="5"/>
      <c r="L218" s="5"/>
      <c r="M218" s="5"/>
      <c r="N218" s="5"/>
      <c r="O218" s="5"/>
      <c r="P218" s="5"/>
      <c r="Q218" s="3"/>
      <c r="R218" s="5"/>
      <c r="S218" s="5"/>
      <c r="T218" s="5"/>
      <c r="U218" s="5"/>
      <c r="V218" s="5"/>
      <c r="W218" s="5"/>
      <c r="X218" s="3">
        <v>38016</v>
      </c>
      <c r="Y218" s="1">
        <v>1.91</v>
      </c>
      <c r="Z218" s="1">
        <f t="array" ref="Z218">FVSCHEDULE(1,Y216:Y218*0.01)-1</f>
        <v>5.7972061231999827E-2</v>
      </c>
      <c r="AA218" s="14">
        <v>2.33</v>
      </c>
      <c r="AB218" s="1">
        <f t="array" ref="AB218">FVSCHEDULE(1,AA216:AA218*0.01)-1</f>
        <v>6.7749337925000042E-2</v>
      </c>
      <c r="AR218" s="1"/>
      <c r="AS218" s="1"/>
    </row>
    <row r="219" spans="8:45" x14ac:dyDescent="0.25">
      <c r="H219" s="5"/>
      <c r="I219" s="5"/>
      <c r="J219" s="5"/>
      <c r="K219" s="5"/>
      <c r="L219" s="5"/>
      <c r="M219" s="5"/>
      <c r="N219" s="5"/>
      <c r="O219" s="5"/>
      <c r="P219" s="5"/>
      <c r="Q219" s="3"/>
      <c r="R219" s="5"/>
      <c r="S219" s="5"/>
      <c r="T219" s="5"/>
      <c r="U219" s="5"/>
      <c r="V219" s="5"/>
      <c r="W219" s="5"/>
      <c r="X219" s="3">
        <v>38044</v>
      </c>
      <c r="Y219" s="1">
        <v>-0.25</v>
      </c>
      <c r="Z219" s="1">
        <f t="array" ref="Z219">FVSCHEDULE(1,Y217:Y219*0.01)-1</f>
        <v>3.9526330850000013E-2</v>
      </c>
      <c r="AA219" s="14">
        <v>-0.59</v>
      </c>
      <c r="AB219" s="1">
        <f t="array" ref="AB219">FVSCHEDULE(1,AA217:AA219*0.01)-1</f>
        <v>4.4219987044999964E-2</v>
      </c>
      <c r="AR219" s="1"/>
      <c r="AS219" s="1"/>
    </row>
    <row r="220" spans="8:45" x14ac:dyDescent="0.25">
      <c r="H220" s="5"/>
      <c r="I220" s="5"/>
      <c r="J220" s="5"/>
      <c r="K220" s="5"/>
      <c r="L220" s="5"/>
      <c r="M220" s="5"/>
      <c r="N220" s="5"/>
      <c r="O220" s="5"/>
      <c r="P220" s="5"/>
      <c r="Q220" s="3"/>
      <c r="R220" s="5"/>
      <c r="S220" s="5"/>
      <c r="T220" s="5"/>
      <c r="U220" s="5"/>
      <c r="V220" s="5"/>
      <c r="W220" s="5"/>
      <c r="X220" s="3">
        <v>38077</v>
      </c>
      <c r="Y220" s="1">
        <v>0.68</v>
      </c>
      <c r="Z220" s="1">
        <f t="array" ref="Z220">FVSCHEDULE(1,Y218:Y220*0.01)-1</f>
        <v>2.3464805299999947E-2</v>
      </c>
      <c r="AA220" s="14">
        <v>0.53</v>
      </c>
      <c r="AB220" s="1">
        <f t="array" ref="AB220">FVSCHEDULE(1,AA218:AA220*0.01)-1</f>
        <v>2.265402140900008E-2</v>
      </c>
      <c r="AR220" s="1"/>
      <c r="AS220" s="1"/>
    </row>
    <row r="221" spans="8:45" x14ac:dyDescent="0.25">
      <c r="H221" s="5"/>
      <c r="I221" s="5"/>
      <c r="J221" s="5"/>
      <c r="K221" s="5"/>
      <c r="L221" s="5"/>
      <c r="M221" s="5"/>
      <c r="N221" s="5"/>
      <c r="O221" s="5"/>
      <c r="P221" s="5"/>
      <c r="Q221" s="3"/>
      <c r="R221" s="5"/>
      <c r="S221" s="5"/>
      <c r="T221" s="5"/>
      <c r="U221" s="5"/>
      <c r="V221" s="5"/>
      <c r="W221" s="5"/>
      <c r="X221" s="3">
        <v>38107</v>
      </c>
      <c r="Y221" s="1">
        <v>-0.68</v>
      </c>
      <c r="Z221" s="1">
        <f t="array" ref="Z221">FVSCHEDULE(1,Y219:Y221*0.01)-1</f>
        <v>-2.5461244000000161E-3</v>
      </c>
      <c r="AA221" s="14">
        <v>-1.02</v>
      </c>
      <c r="AB221" s="1">
        <f t="array" ref="AB221">FVSCHEDULE(1,AA219:AA221*0.01)-1</f>
        <v>-1.0824831045999961E-2</v>
      </c>
      <c r="AR221" s="1"/>
      <c r="AS221" s="1"/>
    </row>
    <row r="222" spans="8:45" x14ac:dyDescent="0.25">
      <c r="H222" s="5"/>
      <c r="I222" s="5"/>
      <c r="J222" s="5"/>
      <c r="K222" s="5"/>
      <c r="L222" s="5"/>
      <c r="M222" s="5"/>
      <c r="N222" s="5"/>
      <c r="O222" s="5"/>
      <c r="P222" s="5"/>
      <c r="Q222" s="3"/>
      <c r="R222" s="5"/>
      <c r="S222" s="5"/>
      <c r="T222" s="5"/>
      <c r="U222" s="5"/>
      <c r="V222" s="5"/>
      <c r="W222" s="5"/>
      <c r="X222" s="3">
        <v>38138</v>
      </c>
      <c r="Y222" s="1">
        <v>-1.69</v>
      </c>
      <c r="Z222" s="1">
        <f t="array" ref="Z222">FVSCHEDULE(1,Y220:Y222*0.01)-1</f>
        <v>-1.6945458544000092E-2</v>
      </c>
      <c r="AA222" s="14">
        <v>-2.0699999999999998</v>
      </c>
      <c r="AB222" s="1">
        <f t="array" ref="AB222">FVSCHEDULE(1,AA220:AA222*0.01)-1</f>
        <v>-2.5551510957999901E-2</v>
      </c>
      <c r="AR222" s="1"/>
      <c r="AS222" s="1"/>
    </row>
    <row r="223" spans="8:45" x14ac:dyDescent="0.25">
      <c r="H223" s="5"/>
      <c r="I223" s="5"/>
      <c r="J223" s="5"/>
      <c r="K223" s="5"/>
      <c r="L223" s="5"/>
      <c r="M223" s="5"/>
      <c r="N223" s="5"/>
      <c r="O223" s="5"/>
      <c r="P223" s="5"/>
      <c r="Q223" s="3"/>
      <c r="R223" s="5"/>
      <c r="S223" s="5"/>
      <c r="T223" s="5"/>
      <c r="U223" s="5"/>
      <c r="V223" s="5"/>
      <c r="W223" s="5"/>
      <c r="X223" s="3">
        <v>38168</v>
      </c>
      <c r="Y223" s="1">
        <v>1.43</v>
      </c>
      <c r="Z223" s="1">
        <f t="array" ref="Z223">FVSCHEDULE(1,Y221:Y223*0.01)-1</f>
        <v>-9.6223466440000793E-3</v>
      </c>
      <c r="AA223" s="14">
        <v>1.45</v>
      </c>
      <c r="AB223" s="1">
        <f t="array" ref="AB223">FVSCHEDULE(1,AA221:AA223*0.01)-1</f>
        <v>-1.6633848470000046E-2</v>
      </c>
      <c r="AR223" s="1"/>
      <c r="AS223" s="1"/>
    </row>
    <row r="224" spans="8:45" x14ac:dyDescent="0.25">
      <c r="H224" s="5"/>
      <c r="I224" s="5"/>
      <c r="J224" s="5"/>
      <c r="K224" s="5"/>
      <c r="L224" s="5"/>
      <c r="M224" s="5"/>
      <c r="N224" s="5"/>
      <c r="O224" s="5"/>
      <c r="P224" s="5"/>
      <c r="Q224" s="3"/>
      <c r="R224" s="5"/>
      <c r="S224" s="5"/>
      <c r="T224" s="5"/>
      <c r="U224" s="5"/>
      <c r="V224" s="5"/>
      <c r="W224" s="5"/>
      <c r="X224" s="3">
        <v>38198</v>
      </c>
      <c r="Y224" s="1">
        <v>1.36</v>
      </c>
      <c r="Z224" s="1">
        <f t="array" ref="Z224">FVSCHEDULE(1,Y222:Y224*0.01)-1</f>
        <v>1.0719683288000104E-2</v>
      </c>
      <c r="AA224" s="14">
        <v>1.49</v>
      </c>
      <c r="AB224" s="1">
        <f t="array" ref="AB224">FVSCHEDULE(1,AA222:AA224*0.01)-1</f>
        <v>8.3029977649997644E-3</v>
      </c>
      <c r="AR224" s="1"/>
      <c r="AS224" s="1"/>
    </row>
    <row r="225" spans="8:45" x14ac:dyDescent="0.25">
      <c r="H225" s="5"/>
      <c r="I225" s="5"/>
      <c r="J225" s="5"/>
      <c r="K225" s="5"/>
      <c r="L225" s="5"/>
      <c r="M225" s="5"/>
      <c r="N225" s="5"/>
      <c r="O225" s="5"/>
      <c r="P225" s="5"/>
      <c r="Q225" s="3"/>
      <c r="R225" s="5"/>
      <c r="S225" s="5"/>
      <c r="T225" s="5"/>
      <c r="U225" s="5"/>
      <c r="V225" s="5"/>
      <c r="W225" s="5"/>
      <c r="X225" s="3">
        <v>38230</v>
      </c>
      <c r="Y225" s="1">
        <v>1.96</v>
      </c>
      <c r="Z225" s="1">
        <f t="array" ref="Z225">FVSCHEDULE(1,Y223:Y225*0.01)-1</f>
        <v>4.8245131808000163E-2</v>
      </c>
      <c r="AA225" s="14">
        <v>2.12</v>
      </c>
      <c r="AB225" s="1">
        <f t="array" ref="AB225">FVSCHEDULE(1,AA223:AA225*0.01)-1</f>
        <v>5.1443910259999948E-2</v>
      </c>
      <c r="AR225" s="1"/>
      <c r="AS225" s="1"/>
    </row>
    <row r="226" spans="8:45" x14ac:dyDescent="0.25">
      <c r="H226" s="5"/>
      <c r="I226" s="5"/>
      <c r="J226" s="5"/>
      <c r="K226" s="5"/>
      <c r="L226" s="5"/>
      <c r="M226" s="5"/>
      <c r="N226" s="5"/>
      <c r="O226" s="5"/>
      <c r="P226" s="5"/>
      <c r="Q226" s="3"/>
      <c r="R226" s="5"/>
      <c r="S226" s="5"/>
      <c r="T226" s="5"/>
      <c r="U226" s="5"/>
      <c r="V226" s="5"/>
      <c r="W226" s="5"/>
      <c r="X226" s="3">
        <v>38260</v>
      </c>
      <c r="Y226" s="1">
        <v>1.45</v>
      </c>
      <c r="Z226" s="1">
        <f t="array" ref="Z226">FVSCHEDULE(1,Y224:Y226*0.01)-1</f>
        <v>4.8451825120000125E-2</v>
      </c>
      <c r="AA226" s="14">
        <v>1.58</v>
      </c>
      <c r="AB226" s="1">
        <f t="array" ref="AB226">FVSCHEDULE(1,AA224:AA226*0.01)-1</f>
        <v>5.2791250904000053E-2</v>
      </c>
      <c r="AR226" s="1"/>
      <c r="AS226" s="1"/>
    </row>
    <row r="227" spans="8:45" x14ac:dyDescent="0.25">
      <c r="H227" s="5"/>
      <c r="I227" s="5"/>
      <c r="J227" s="5"/>
      <c r="K227" s="5"/>
      <c r="L227" s="5"/>
      <c r="M227" s="5"/>
      <c r="N227" s="5"/>
      <c r="O227" s="5"/>
      <c r="P227" s="5"/>
      <c r="Q227" s="3"/>
      <c r="R227" s="5"/>
      <c r="S227" s="5"/>
      <c r="T227" s="5"/>
      <c r="U227" s="5"/>
      <c r="V227" s="5"/>
      <c r="W227" s="5"/>
      <c r="X227" s="3">
        <v>38289</v>
      </c>
      <c r="Y227" s="1">
        <v>1.81</v>
      </c>
      <c r="Z227" s="1">
        <f t="array" ref="Z227">FVSCHEDULE(1,Y225:Y227*0.01)-1</f>
        <v>5.3106554020000196E-2</v>
      </c>
      <c r="AA227" s="14">
        <v>2.15</v>
      </c>
      <c r="AB227" s="1">
        <f t="array" ref="AB227">FVSCHEDULE(1,AA225:AA227*0.01)-1</f>
        <v>5.9637661640000283E-2</v>
      </c>
      <c r="AR227" s="1"/>
      <c r="AS227" s="1"/>
    </row>
    <row r="228" spans="8:45" x14ac:dyDescent="0.25">
      <c r="H228" s="5"/>
      <c r="I228" s="5"/>
      <c r="J228" s="5"/>
      <c r="K228" s="5"/>
      <c r="L228" s="5"/>
      <c r="M228" s="5"/>
      <c r="N228" s="5"/>
      <c r="O228" s="5"/>
      <c r="P228" s="5"/>
      <c r="Q228" s="3"/>
      <c r="R228" s="5"/>
      <c r="S228" s="5"/>
      <c r="T228" s="5"/>
      <c r="U228" s="5"/>
      <c r="V228" s="5"/>
      <c r="W228" s="5"/>
      <c r="X228" s="3">
        <v>38321</v>
      </c>
      <c r="Y228" s="1">
        <v>1.21</v>
      </c>
      <c r="Z228" s="1">
        <f t="array" ref="Z228">FVSCHEDULE(1,Y226:Y228*0.01)-1</f>
        <v>4.5360085644999826E-2</v>
      </c>
      <c r="AA228" s="14">
        <v>1.62</v>
      </c>
      <c r="AB228" s="1">
        <f t="array" ref="AB228">FVSCHEDULE(1,AA226:AA228*0.01)-1</f>
        <v>5.4449463140000098E-2</v>
      </c>
      <c r="AR228" s="1"/>
      <c r="AS228" s="1"/>
    </row>
    <row r="229" spans="8:45" x14ac:dyDescent="0.25">
      <c r="H229" s="5"/>
      <c r="I229" s="5"/>
      <c r="J229" s="5"/>
      <c r="K229" s="5"/>
      <c r="L229" s="5"/>
      <c r="M229" s="5"/>
      <c r="N229" s="5"/>
      <c r="O229" s="5"/>
      <c r="P229" s="5"/>
      <c r="Q229" s="3"/>
      <c r="R229" s="5"/>
      <c r="S229" s="5"/>
      <c r="T229" s="5"/>
      <c r="U229" s="5"/>
      <c r="V229" s="5"/>
      <c r="W229" s="5"/>
      <c r="X229" s="3">
        <v>38352</v>
      </c>
      <c r="Y229" s="1">
        <v>1.49</v>
      </c>
      <c r="Z229" s="1">
        <f t="array" ref="Z229">FVSCHEDULE(1,Y227:Y229*0.01)-1</f>
        <v>4.5772253248999917E-2</v>
      </c>
      <c r="AA229" s="14">
        <v>1.74</v>
      </c>
      <c r="AB229" s="1">
        <f t="array" ref="AB229">FVSCHEDULE(1,AA227:AA229*0.01)-1</f>
        <v>5.6110340420000071E-2</v>
      </c>
      <c r="AR229" s="1"/>
      <c r="AS229" s="1"/>
    </row>
    <row r="230" spans="8:45" x14ac:dyDescent="0.25">
      <c r="H230" s="5"/>
      <c r="I230" s="5"/>
      <c r="J230" s="5"/>
      <c r="K230" s="5"/>
      <c r="L230" s="5"/>
      <c r="M230" s="5"/>
      <c r="N230" s="5"/>
      <c r="O230" s="5"/>
      <c r="P230" s="5"/>
      <c r="Q230" s="3"/>
      <c r="R230" s="5"/>
      <c r="S230" s="5"/>
      <c r="T230" s="5"/>
      <c r="U230" s="5"/>
      <c r="V230" s="5"/>
      <c r="W230" s="5"/>
      <c r="X230" s="3">
        <v>38383</v>
      </c>
      <c r="Y230" s="1">
        <v>-0.13</v>
      </c>
      <c r="Z230" s="1">
        <f t="array" ref="Z230">FVSCHEDULE(1,Y228:Y230*0.01)-1</f>
        <v>2.5844955623000043E-2</v>
      </c>
      <c r="AA230" s="14">
        <v>-0.47</v>
      </c>
      <c r="AB230" s="1">
        <f t="array" ref="AB230">FVSCHEDULE(1,AA228:AA230*0.01)-1</f>
        <v>2.9022635163999944E-2</v>
      </c>
      <c r="AR230" s="1"/>
      <c r="AS230" s="1"/>
    </row>
    <row r="231" spans="8:45" x14ac:dyDescent="0.25">
      <c r="H231" s="5"/>
      <c r="I231" s="5"/>
      <c r="J231" s="5"/>
      <c r="K231" s="5"/>
      <c r="L231" s="5"/>
      <c r="M231" s="5"/>
      <c r="N231" s="5"/>
      <c r="O231" s="5"/>
      <c r="P231" s="5"/>
      <c r="Q231" s="3"/>
      <c r="R231" s="5"/>
      <c r="S231" s="5"/>
      <c r="T231" s="5"/>
      <c r="U231" s="5"/>
      <c r="V231" s="5"/>
      <c r="W231" s="5"/>
      <c r="X231" s="3">
        <v>38411</v>
      </c>
      <c r="Y231" s="1">
        <v>1.47</v>
      </c>
      <c r="Z231" s="1">
        <f t="array" ref="Z231">FVSCHEDULE(1,Y229:Y231*0.01)-1</f>
        <v>2.8480265260999893E-2</v>
      </c>
      <c r="AA231" s="14">
        <v>1.76</v>
      </c>
      <c r="AB231" s="1">
        <f t="array" ref="AB231">FVSCHEDULE(1,AA229:AA231*0.01)-1</f>
        <v>3.0440300671999987E-2</v>
      </c>
      <c r="AR231" s="1"/>
      <c r="AS231" s="1"/>
    </row>
    <row r="232" spans="8:45" x14ac:dyDescent="0.25">
      <c r="H232" s="5"/>
      <c r="I232" s="5"/>
      <c r="J232" s="5"/>
      <c r="K232" s="5"/>
      <c r="L232" s="5"/>
      <c r="M232" s="5"/>
      <c r="N232" s="5"/>
      <c r="O232" s="5"/>
      <c r="P232" s="5"/>
      <c r="Q232" s="3"/>
      <c r="R232" s="5"/>
      <c r="S232" s="5"/>
      <c r="T232" s="5"/>
      <c r="U232" s="5"/>
      <c r="V232" s="5"/>
      <c r="W232" s="5"/>
      <c r="X232" s="3">
        <v>38442</v>
      </c>
      <c r="Y232" s="1">
        <v>-2.91</v>
      </c>
      <c r="Z232" s="1">
        <f t="array" ref="Z232">FVSCHEDULE(1,Y230:Y232*0.01)-1</f>
        <v>-1.6108493899000154E-2</v>
      </c>
      <c r="AA232" s="14">
        <v>-3.52</v>
      </c>
      <c r="AB232" s="1">
        <f t="array" ref="AB232">FVSCHEDULE(1,AA230:AA232*0.01)-1</f>
        <v>-2.2833888256000079E-2</v>
      </c>
      <c r="AR232" s="1"/>
      <c r="AS232" s="1"/>
    </row>
    <row r="233" spans="8:45" x14ac:dyDescent="0.25">
      <c r="H233" s="5"/>
      <c r="I233" s="5"/>
      <c r="J233" s="5"/>
      <c r="K233" s="5"/>
      <c r="L233" s="5"/>
      <c r="M233" s="5"/>
      <c r="N233" s="5"/>
      <c r="O233" s="5"/>
      <c r="P233" s="5"/>
      <c r="Q233" s="3"/>
      <c r="R233" s="5"/>
      <c r="S233" s="5"/>
      <c r="T233" s="5"/>
      <c r="U233" s="5"/>
      <c r="V233" s="5"/>
      <c r="W233" s="5"/>
      <c r="X233" s="3">
        <v>38471</v>
      </c>
      <c r="Y233" s="1">
        <v>-0.97</v>
      </c>
      <c r="Z233" s="1">
        <f t="array" ref="Z233">FVSCHEDULE(1,Y231:Y233*0.01)-1</f>
        <v>-2.4383940631000134E-2</v>
      </c>
      <c r="AA233" s="14">
        <v>-1.45</v>
      </c>
      <c r="AB233" s="1">
        <f t="array" ref="AB233">FVSCHEDULE(1,AA231:AA233*0.01)-1</f>
        <v>-3.2455336959999914E-2</v>
      </c>
      <c r="AR233" s="1"/>
      <c r="AS233" s="1"/>
    </row>
    <row r="234" spans="8:45" x14ac:dyDescent="0.25">
      <c r="H234" s="5"/>
      <c r="I234" s="5"/>
      <c r="J234" s="5"/>
      <c r="K234" s="5"/>
      <c r="L234" s="5"/>
      <c r="M234" s="5"/>
      <c r="N234" s="5"/>
      <c r="O234" s="5"/>
      <c r="P234" s="5"/>
      <c r="Q234" s="3"/>
      <c r="R234" s="5"/>
      <c r="S234" s="5"/>
      <c r="T234" s="5"/>
      <c r="U234" s="5"/>
      <c r="V234" s="5"/>
      <c r="W234" s="5"/>
      <c r="X234" s="3">
        <v>38503</v>
      </c>
      <c r="Y234" s="1">
        <v>1.78</v>
      </c>
      <c r="Z234" s="1">
        <f t="array" ref="Z234">FVSCHEDULE(1,Y232:Y234*0.01)-1</f>
        <v>-2.1403345594000034E-2</v>
      </c>
      <c r="AA234" s="14">
        <v>1.97</v>
      </c>
      <c r="AB234" s="1">
        <f t="array" ref="AB234">FVSCHEDULE(1,AA232:AA234*0.01)-1</f>
        <v>-3.0458635119999911E-2</v>
      </c>
      <c r="AR234" s="1"/>
      <c r="AS234" s="1"/>
    </row>
    <row r="235" spans="8:45" x14ac:dyDescent="0.25">
      <c r="H235" s="5"/>
      <c r="I235" s="5"/>
      <c r="J235" s="5"/>
      <c r="K235" s="5"/>
      <c r="L235" s="5"/>
      <c r="M235" s="5"/>
      <c r="N235" s="5"/>
      <c r="O235" s="5"/>
      <c r="P235" s="5"/>
      <c r="Q235" s="3"/>
      <c r="R235" s="5"/>
      <c r="S235" s="5"/>
      <c r="T235" s="5"/>
      <c r="U235" s="5"/>
      <c r="V235" s="5"/>
      <c r="W235" s="5"/>
      <c r="X235" s="3">
        <v>38533</v>
      </c>
      <c r="Y235" s="1">
        <v>1.96</v>
      </c>
      <c r="Z235" s="1">
        <f t="array" ref="Z235">FVSCHEDULE(1,Y233:Y235*0.01)-1</f>
        <v>2.7682715864000063E-2</v>
      </c>
      <c r="AA235" s="14">
        <v>2.2000000000000002</v>
      </c>
      <c r="AB235" s="1">
        <f t="array" ref="AB235">FVSCHEDULE(1,AA233:AA235*0.01)-1</f>
        <v>2.702246570000022E-2</v>
      </c>
      <c r="AR235" s="1"/>
      <c r="AS235" s="1"/>
    </row>
    <row r="236" spans="8:45" x14ac:dyDescent="0.25">
      <c r="H236" s="5"/>
      <c r="I236" s="5"/>
      <c r="J236" s="5"/>
      <c r="K236" s="5"/>
      <c r="L236" s="5"/>
      <c r="M236" s="5"/>
      <c r="N236" s="5"/>
      <c r="O236" s="5"/>
      <c r="P236" s="5"/>
      <c r="Q236" s="3"/>
      <c r="R236" s="5"/>
      <c r="S236" s="5"/>
      <c r="T236" s="5"/>
      <c r="U236" s="5"/>
      <c r="V236" s="5"/>
      <c r="W236" s="5"/>
      <c r="X236" s="3">
        <v>38562</v>
      </c>
      <c r="Y236" s="1">
        <v>1.75</v>
      </c>
      <c r="Z236" s="1">
        <f t="array" ref="Z236">FVSCHEDULE(1,Y234:Y236*0.01)-1</f>
        <v>5.5909485400000181E-2</v>
      </c>
      <c r="AA236" s="14">
        <v>2.0499999999999998</v>
      </c>
      <c r="AB236" s="1">
        <f t="array" ref="AB236">FVSCHEDULE(1,AA234:AA236*0.01)-1</f>
        <v>6.3497134699999958E-2</v>
      </c>
      <c r="AR236" s="1"/>
      <c r="AS236" s="1"/>
    </row>
    <row r="237" spans="8:45" x14ac:dyDescent="0.25">
      <c r="H237" s="5"/>
      <c r="I237" s="5"/>
      <c r="J237" s="5"/>
      <c r="K237" s="5"/>
      <c r="L237" s="5"/>
      <c r="M237" s="5"/>
      <c r="N237" s="5"/>
      <c r="O237" s="5"/>
      <c r="P237" s="5"/>
      <c r="Q237" s="3"/>
      <c r="R237" s="5"/>
      <c r="S237" s="5"/>
      <c r="T237" s="5"/>
      <c r="U237" s="5"/>
      <c r="V237" s="5"/>
      <c r="W237" s="5"/>
      <c r="X237" s="3">
        <v>38595</v>
      </c>
      <c r="Y237" s="1">
        <v>0.19</v>
      </c>
      <c r="Z237" s="1">
        <f t="array" ref="Z237">FVSCHEDULE(1,Y235:Y237*0.01)-1</f>
        <v>3.9414141700000238E-2</v>
      </c>
      <c r="AA237" s="14">
        <v>0.2</v>
      </c>
      <c r="AB237" s="1">
        <f t="array" ref="AB237">FVSCHEDULE(1,AA235:AA237*0.01)-1</f>
        <v>4.5036901999999879E-2</v>
      </c>
      <c r="AR237" s="1"/>
      <c r="AS237" s="1"/>
    </row>
    <row r="238" spans="8:45" x14ac:dyDescent="0.25">
      <c r="H238" s="5"/>
      <c r="I238" s="5"/>
      <c r="J238" s="5"/>
      <c r="K238" s="5"/>
      <c r="L238" s="5"/>
      <c r="M238" s="5"/>
      <c r="N238" s="5"/>
      <c r="O238" s="5"/>
      <c r="P238" s="5"/>
      <c r="Q238" s="3"/>
      <c r="R238" s="5"/>
      <c r="S238" s="5"/>
      <c r="T238" s="5"/>
      <c r="U238" s="5"/>
      <c r="V238" s="5"/>
      <c r="W238" s="5"/>
      <c r="X238" s="3">
        <v>38625</v>
      </c>
      <c r="Y238" s="1">
        <v>-1</v>
      </c>
      <c r="Z238" s="1">
        <f t="array" ref="Z238">FVSCHEDULE(1,Y236:Y238*0.01)-1</f>
        <v>9.2389175000000545E-3</v>
      </c>
      <c r="AA238" s="14">
        <v>-1.21</v>
      </c>
      <c r="AB238" s="1">
        <f t="array" ref="AB238">FVSCHEDULE(1,AA236:AA238*0.01)-1</f>
        <v>1.0168253899999868E-2</v>
      </c>
      <c r="AR238" s="1"/>
      <c r="AS238" s="1"/>
    </row>
    <row r="239" spans="8:45" x14ac:dyDescent="0.25">
      <c r="H239" s="5"/>
      <c r="I239" s="5"/>
      <c r="J239" s="5"/>
      <c r="K239" s="5"/>
      <c r="L239" s="5"/>
      <c r="M239" s="5"/>
      <c r="N239" s="5"/>
      <c r="O239" s="5"/>
      <c r="P239" s="5"/>
      <c r="Q239" s="3"/>
      <c r="R239" s="5"/>
      <c r="S239" s="5"/>
      <c r="T239" s="5"/>
      <c r="U239" s="5"/>
      <c r="V239" s="5"/>
      <c r="W239" s="5"/>
      <c r="X239" s="3">
        <v>38656</v>
      </c>
      <c r="Y239" s="1">
        <v>-0.7</v>
      </c>
      <c r="Z239" s="1">
        <f t="array" ref="Z239">FVSCHEDULE(1,Y237:Y239*0.01)-1</f>
        <v>-1.506216699999996E-2</v>
      </c>
      <c r="AA239" s="14">
        <v>-0.84</v>
      </c>
      <c r="AB239" s="1">
        <f t="array" ref="AB239">FVSCHEDULE(1,AA237:AA239*0.01)-1</f>
        <v>-1.8439156719999961E-2</v>
      </c>
      <c r="AR239" s="1"/>
      <c r="AS239" s="1"/>
    </row>
    <row r="240" spans="8:45" x14ac:dyDescent="0.25">
      <c r="H240" s="5"/>
      <c r="I240" s="5"/>
      <c r="J240" s="5"/>
      <c r="K240" s="5"/>
      <c r="L240" s="5"/>
      <c r="M240" s="5"/>
      <c r="N240" s="5"/>
      <c r="O240" s="5"/>
      <c r="P240" s="5"/>
      <c r="Q240" s="3"/>
      <c r="R240" s="5"/>
      <c r="S240" s="5"/>
      <c r="T240" s="5"/>
      <c r="U240" s="5"/>
      <c r="V240" s="5"/>
      <c r="W240" s="5"/>
      <c r="X240" s="3">
        <v>38686</v>
      </c>
      <c r="Y240" s="1">
        <v>0.52</v>
      </c>
      <c r="Z240" s="1">
        <f t="array" ref="Z240">FVSCHEDULE(1,Y238:Y240*0.01)-1</f>
        <v>-1.1818035999999865E-2</v>
      </c>
      <c r="AA240" s="14">
        <v>0.78</v>
      </c>
      <c r="AB240" s="1">
        <f t="array" ref="AB240">FVSCHEDULE(1,AA238:AA240*0.01)-1</f>
        <v>-1.2757467207999973E-2</v>
      </c>
      <c r="AR240" s="1"/>
      <c r="AS240" s="1"/>
    </row>
    <row r="241" spans="8:45" x14ac:dyDescent="0.25">
      <c r="H241" s="5"/>
      <c r="I241" s="5"/>
      <c r="J241" s="5"/>
      <c r="K241" s="5"/>
      <c r="L241" s="5"/>
      <c r="M241" s="5"/>
      <c r="N241" s="5"/>
      <c r="O241" s="5"/>
      <c r="P241" s="5"/>
      <c r="Q241" s="3"/>
      <c r="R241" s="5"/>
      <c r="S241" s="5"/>
      <c r="T241" s="5"/>
      <c r="U241" s="5"/>
      <c r="V241" s="5"/>
      <c r="W241" s="5"/>
      <c r="X241" s="3">
        <v>38716</v>
      </c>
      <c r="Y241" s="1">
        <v>0.86</v>
      </c>
      <c r="Z241" s="1">
        <f t="array" ref="Z241">FVSCHEDULE(1,Y239:Y241*0.01)-1</f>
        <v>6.7478069599999912E-3</v>
      </c>
      <c r="AA241" s="14">
        <v>0.94</v>
      </c>
      <c r="AB241" s="1">
        <f t="array" ref="AB241">FVSCHEDULE(1,AA239:AA241*0.01)-1</f>
        <v>8.728224112000138E-3</v>
      </c>
      <c r="AR241" s="1"/>
      <c r="AS241" s="1"/>
    </row>
    <row r="242" spans="8:45" x14ac:dyDescent="0.25">
      <c r="H242" s="5"/>
      <c r="I242" s="5"/>
      <c r="J242" s="5"/>
      <c r="K242" s="5"/>
      <c r="L242" s="5"/>
      <c r="M242" s="5"/>
      <c r="N242" s="5"/>
      <c r="O242" s="5"/>
      <c r="P242" s="5"/>
      <c r="Q242" s="3"/>
      <c r="R242" s="5"/>
      <c r="S242" s="5"/>
      <c r="T242" s="5"/>
      <c r="U242" s="5"/>
      <c r="V242" s="5"/>
      <c r="W242" s="5"/>
      <c r="X242" s="3">
        <v>38748</v>
      </c>
      <c r="Y242" s="1">
        <v>1.6</v>
      </c>
      <c r="Z242" s="1">
        <f t="array" ref="Z242">FVSCHEDULE(1,Y240:Y242*0.01)-1</f>
        <v>3.0066235520000095E-2</v>
      </c>
      <c r="AA242" s="14">
        <v>1.44</v>
      </c>
      <c r="AB242" s="1">
        <f t="array" ref="AB242">FVSCHEDULE(1,AA240:AA242*0.01)-1</f>
        <v>3.1922055808000227E-2</v>
      </c>
      <c r="AR242" s="1"/>
      <c r="AS242" s="1"/>
    </row>
    <row r="243" spans="8:45" x14ac:dyDescent="0.25">
      <c r="H243" s="5"/>
      <c r="I243" s="5"/>
      <c r="J243" s="5"/>
      <c r="K243" s="5"/>
      <c r="L243" s="5"/>
      <c r="M243" s="5"/>
      <c r="N243" s="5"/>
      <c r="O243" s="5"/>
      <c r="P243" s="5"/>
      <c r="Q243" s="3"/>
      <c r="R243" s="5"/>
      <c r="S243" s="5"/>
      <c r="T243" s="5"/>
      <c r="U243" s="5"/>
      <c r="V243" s="5"/>
      <c r="W243" s="5"/>
      <c r="X243" s="3">
        <v>38776</v>
      </c>
      <c r="Y243" s="1">
        <v>0.67</v>
      </c>
      <c r="Z243" s="1">
        <f t="array" ref="Z243">FVSCHEDULE(1,Y241:Y243*0.01)-1</f>
        <v>3.1603341919999917E-2</v>
      </c>
      <c r="AA243" s="14">
        <v>0.93</v>
      </c>
      <c r="AB243" s="1">
        <f t="array" ref="AB243">FVSCHEDULE(1,AA241:AA243*0.01)-1</f>
        <v>3.345795884800018E-2</v>
      </c>
      <c r="AR243" s="1"/>
      <c r="AS243" s="1"/>
    </row>
    <row r="244" spans="8:45" x14ac:dyDescent="0.25">
      <c r="H244" s="5"/>
      <c r="I244" s="5"/>
      <c r="J244" s="5"/>
      <c r="K244" s="5"/>
      <c r="L244" s="5"/>
      <c r="M244" s="5"/>
      <c r="N244" s="5"/>
      <c r="O244" s="5"/>
      <c r="P244" s="5"/>
      <c r="Q244" s="3"/>
      <c r="R244" s="5"/>
      <c r="S244" s="5"/>
      <c r="T244" s="5"/>
      <c r="U244" s="5"/>
      <c r="V244" s="5"/>
      <c r="W244" s="5"/>
      <c r="X244" s="3">
        <v>38807</v>
      </c>
      <c r="Y244" s="1">
        <v>0.6</v>
      </c>
      <c r="Z244" s="1">
        <f t="array" ref="Z244">FVSCHEDULE(1,Y242:Y244*0.01)-1</f>
        <v>2.894404319999988E-2</v>
      </c>
      <c r="AA244" s="14">
        <v>0.46</v>
      </c>
      <c r="AB244" s="1">
        <f t="array" ref="AB244">FVSCHEDULE(1,AA242:AA244*0.01)-1</f>
        <v>2.8543556031999984E-2</v>
      </c>
      <c r="AR244" s="1"/>
      <c r="AS244" s="1"/>
    </row>
    <row r="245" spans="8:45" x14ac:dyDescent="0.25">
      <c r="H245" s="5"/>
      <c r="I245" s="5"/>
      <c r="J245" s="5"/>
      <c r="K245" s="5"/>
      <c r="L245" s="5"/>
      <c r="M245" s="5"/>
      <c r="N245" s="5"/>
      <c r="O245" s="5"/>
      <c r="P245" s="5"/>
      <c r="Q245" s="3"/>
      <c r="R245" s="5"/>
      <c r="S245" s="5"/>
      <c r="T245" s="5"/>
      <c r="U245" s="5"/>
      <c r="V245" s="5"/>
      <c r="W245" s="5"/>
      <c r="X245" s="3">
        <v>38835</v>
      </c>
      <c r="Y245" s="1">
        <v>0.62</v>
      </c>
      <c r="Z245" s="1">
        <f t="array" ref="Z245">FVSCHEDULE(1,Y243:Y245*0.01)-1</f>
        <v>1.901918923999979E-2</v>
      </c>
      <c r="AA245" s="14">
        <v>0.81</v>
      </c>
      <c r="AB245" s="1">
        <f t="array" ref="AB245">FVSCHEDULE(1,AA243:AA245*0.01)-1</f>
        <v>2.2155716517999968E-2</v>
      </c>
      <c r="AR245" s="1"/>
      <c r="AS245" s="1"/>
    </row>
    <row r="246" spans="8:45" x14ac:dyDescent="0.25">
      <c r="H246" s="5"/>
      <c r="I246" s="5"/>
      <c r="J246" s="5"/>
      <c r="K246" s="5"/>
      <c r="L246" s="5"/>
      <c r="M246" s="5"/>
      <c r="N246" s="5"/>
      <c r="O246" s="5"/>
      <c r="P246" s="5"/>
      <c r="Q246" s="3"/>
      <c r="R246" s="5"/>
      <c r="S246" s="5"/>
      <c r="T246" s="5"/>
      <c r="U246" s="5"/>
      <c r="V246" s="5"/>
      <c r="W246" s="5"/>
      <c r="X246" s="3">
        <v>38868</v>
      </c>
      <c r="Y246" s="1">
        <v>-0.01</v>
      </c>
      <c r="Z246" s="1">
        <f t="array" ref="Z246">FVSCHEDULE(1,Y244:Y246*0.01)-1</f>
        <v>1.213597627999996E-2</v>
      </c>
      <c r="AA246" s="14">
        <v>-0.3</v>
      </c>
      <c r="AB246" s="1">
        <f t="array" ref="AB246">FVSCHEDULE(1,AA244:AA246*0.01)-1</f>
        <v>9.6990482199998951E-3</v>
      </c>
      <c r="AR246" s="1"/>
      <c r="AS246" s="1"/>
    </row>
    <row r="247" spans="8:45" x14ac:dyDescent="0.25">
      <c r="H247" s="5"/>
      <c r="I247" s="5"/>
      <c r="J247" s="5"/>
      <c r="K247" s="5"/>
      <c r="L247" s="5"/>
      <c r="M247" s="5"/>
      <c r="N247" s="5"/>
      <c r="O247" s="5"/>
      <c r="P247" s="5"/>
      <c r="Q247" s="3"/>
      <c r="R247" s="5"/>
      <c r="S247" s="5"/>
      <c r="T247" s="5"/>
      <c r="U247" s="5"/>
      <c r="V247" s="5"/>
      <c r="W247" s="5"/>
      <c r="X247" s="3">
        <v>38898</v>
      </c>
      <c r="Y247" s="1">
        <v>-0.35</v>
      </c>
      <c r="Z247" s="1">
        <f t="array" ref="Z247">FVSCHEDULE(1,Y245:Y247*0.01)-1</f>
        <v>2.5780321699999664E-3</v>
      </c>
      <c r="AA247" s="14">
        <v>-0.71</v>
      </c>
      <c r="AB247" s="1">
        <f t="array" ref="AB247">FVSCHEDULE(1,AA245:AA247*0.01)-1</f>
        <v>-2.0603374700001176E-3</v>
      </c>
      <c r="AR247" s="1"/>
      <c r="AS247" s="1"/>
    </row>
    <row r="248" spans="8:45" x14ac:dyDescent="0.25">
      <c r="H248" s="5"/>
      <c r="I248" s="5"/>
      <c r="J248" s="5"/>
      <c r="K248" s="5"/>
      <c r="L248" s="5"/>
      <c r="M248" s="5"/>
      <c r="N248" s="5"/>
      <c r="O248" s="5"/>
      <c r="P248" s="5"/>
      <c r="Q248" s="3"/>
      <c r="R248" s="5"/>
      <c r="S248" s="5"/>
      <c r="T248" s="5"/>
      <c r="U248" s="5"/>
      <c r="V248" s="5"/>
      <c r="W248" s="5"/>
      <c r="X248" s="3">
        <v>38929</v>
      </c>
      <c r="Y248" s="1">
        <v>0.98</v>
      </c>
      <c r="Z248" s="1">
        <f t="array" ref="Z248">FVSCHEDULE(1,Y246:Y248*0.01)-1</f>
        <v>6.1650734300000565E-3</v>
      </c>
      <c r="AA248" s="14">
        <v>0.79</v>
      </c>
      <c r="AB248" s="1">
        <f t="array" ref="AB248">FVSCHEDULE(1,AA246:AA248*0.01)-1</f>
        <v>-2.258321729999957E-3</v>
      </c>
      <c r="AR248" s="1"/>
      <c r="AS248" s="1"/>
    </row>
    <row r="249" spans="8:45" x14ac:dyDescent="0.25">
      <c r="H249" s="5"/>
      <c r="I249" s="5"/>
      <c r="J249" s="5"/>
      <c r="K249" s="5"/>
      <c r="L249" s="5"/>
      <c r="M249" s="5"/>
      <c r="N249" s="5"/>
      <c r="O249" s="5"/>
      <c r="P249" s="5"/>
      <c r="Q249" s="3"/>
      <c r="R249" s="5"/>
      <c r="S249" s="5"/>
      <c r="T249" s="5"/>
      <c r="U249" s="5"/>
      <c r="V249" s="5"/>
      <c r="W249" s="5"/>
      <c r="X249" s="3">
        <v>38960</v>
      </c>
      <c r="Y249" s="1">
        <v>1.62</v>
      </c>
      <c r="Z249" s="1">
        <f t="array" ref="Z249">FVSCHEDULE(1,Y247:Y249*0.01)-1</f>
        <v>2.2567204340000036E-2</v>
      </c>
      <c r="AA249" s="14">
        <v>1.61</v>
      </c>
      <c r="AB249" s="1">
        <f t="array" ref="AB249">FVSCHEDULE(1,AA247:AA249*0.01)-1</f>
        <v>1.6855886951000043E-2</v>
      </c>
      <c r="AR249" s="1"/>
      <c r="AS249" s="1"/>
    </row>
    <row r="250" spans="8:45" x14ac:dyDescent="0.25">
      <c r="H250" s="5"/>
      <c r="I250" s="5"/>
      <c r="J250" s="5"/>
      <c r="K250" s="5"/>
      <c r="L250" s="5"/>
      <c r="M250" s="5"/>
      <c r="N250" s="5"/>
      <c r="O250" s="5"/>
      <c r="P250" s="5"/>
      <c r="Q250" s="3"/>
      <c r="R250" s="5"/>
      <c r="S250" s="5"/>
      <c r="T250" s="5"/>
      <c r="U250" s="5"/>
      <c r="V250" s="5"/>
      <c r="W250" s="5"/>
      <c r="X250" s="3">
        <v>38989</v>
      </c>
      <c r="Y250" s="1">
        <v>1.42</v>
      </c>
      <c r="Z250" s="1">
        <f t="array" ref="Z250">FVSCHEDULE(1,Y248:Y250*0.01)-1</f>
        <v>4.0730214391999864E-2</v>
      </c>
      <c r="AA250" s="14">
        <v>1.49</v>
      </c>
      <c r="AB250" s="1">
        <f t="array" ref="AB250">FVSCHEDULE(1,AA248:AA250*0.01)-1</f>
        <v>3.9386685130999854E-2</v>
      </c>
      <c r="AR250" s="1"/>
      <c r="AS250" s="1"/>
    </row>
    <row r="251" spans="8:45" x14ac:dyDescent="0.25">
      <c r="H251" s="5"/>
      <c r="I251" s="5"/>
      <c r="J251" s="5"/>
      <c r="K251" s="5"/>
      <c r="L251" s="5"/>
      <c r="M251" s="5"/>
      <c r="N251" s="5"/>
      <c r="O251" s="5"/>
      <c r="P251" s="5"/>
      <c r="Q251" s="3"/>
      <c r="R251" s="5"/>
      <c r="S251" s="5"/>
      <c r="T251" s="5"/>
      <c r="U251" s="5"/>
      <c r="V251" s="5"/>
      <c r="W251" s="5"/>
      <c r="X251" s="3">
        <v>39021</v>
      </c>
      <c r="Y251" s="1">
        <v>1.36</v>
      </c>
      <c r="Z251" s="1">
        <f t="array" ref="Z251">FVSCHEDULE(1,Y249:Y251*0.01)-1</f>
        <v>4.4646608544000044E-2</v>
      </c>
      <c r="AA251" s="14">
        <v>1.58</v>
      </c>
      <c r="AB251" s="1">
        <f t="array" ref="AB251">FVSCHEDULE(1,AA249:AA251*0.01)-1</f>
        <v>4.7533480261999994E-2</v>
      </c>
      <c r="AR251" s="1"/>
      <c r="AS251" s="1"/>
    </row>
    <row r="252" spans="8:45" x14ac:dyDescent="0.25">
      <c r="H252" s="5"/>
      <c r="I252" s="5"/>
      <c r="J252" s="5"/>
      <c r="K252" s="5"/>
      <c r="L252" s="5"/>
      <c r="M252" s="5"/>
      <c r="N252" s="5"/>
      <c r="O252" s="5"/>
      <c r="P252" s="5"/>
      <c r="Q252" s="3"/>
      <c r="R252" s="5"/>
      <c r="S252" s="5"/>
      <c r="T252" s="5"/>
      <c r="U252" s="5"/>
      <c r="V252" s="5"/>
      <c r="W252" s="5"/>
      <c r="X252" s="3">
        <v>39051</v>
      </c>
      <c r="Y252" s="1">
        <v>1.68</v>
      </c>
      <c r="Z252" s="1">
        <f t="array" ref="Z252">FVSCHEDULE(1,Y250:Y252*0.01)-1</f>
        <v>4.5263404416000075E-2</v>
      </c>
      <c r="AA252" s="14">
        <v>1.77</v>
      </c>
      <c r="AB252" s="1">
        <f t="array" ref="AB252">FVSCHEDULE(1,AA250:AA252*0.01)-1</f>
        <v>4.91829769340002E-2</v>
      </c>
      <c r="AR252" s="1"/>
      <c r="AS252" s="1"/>
    </row>
    <row r="253" spans="8:45" x14ac:dyDescent="0.25">
      <c r="H253" s="5"/>
      <c r="I253" s="5"/>
      <c r="J253" s="5"/>
      <c r="K253" s="5"/>
      <c r="L253" s="5"/>
      <c r="M253" s="5"/>
      <c r="N253" s="5"/>
      <c r="O253" s="5"/>
      <c r="P253" s="5"/>
      <c r="Q253" s="3"/>
      <c r="R253" s="5"/>
      <c r="S253" s="5"/>
      <c r="T253" s="5"/>
      <c r="U253" s="5"/>
      <c r="V253" s="5"/>
      <c r="W253" s="5"/>
      <c r="X253" s="3">
        <v>39080</v>
      </c>
      <c r="Y253" s="1">
        <v>1.1000000000000001</v>
      </c>
      <c r="Z253" s="1">
        <f t="array" ref="Z253">FVSCHEDULE(1,Y251:Y253*0.01)-1</f>
        <v>4.196539327999993E-2</v>
      </c>
      <c r="AA253" s="14">
        <v>1.32</v>
      </c>
      <c r="AB253" s="1">
        <f t="array" ref="AB253">FVSCHEDULE(1,AA251:AA253*0.01)-1</f>
        <v>4.7425551512000119E-2</v>
      </c>
      <c r="AR253" s="1"/>
      <c r="AS253" s="1"/>
    </row>
    <row r="254" spans="8:45" x14ac:dyDescent="0.25">
      <c r="H254" s="5"/>
      <c r="I254" s="5"/>
      <c r="J254" s="5"/>
      <c r="K254" s="5"/>
      <c r="L254" s="5"/>
      <c r="M254" s="5"/>
      <c r="N254" s="5"/>
      <c r="O254" s="5"/>
      <c r="P254" s="5"/>
      <c r="Q254" s="3"/>
      <c r="R254" s="5"/>
      <c r="S254" s="5"/>
      <c r="T254" s="5"/>
      <c r="U254" s="5"/>
      <c r="V254" s="5"/>
      <c r="W254" s="5"/>
      <c r="X254" s="3">
        <v>39113</v>
      </c>
      <c r="Y254" s="1">
        <v>1.1200000000000001</v>
      </c>
      <c r="Z254" s="1">
        <f t="array" ref="Z254">FVSCHEDULE(1,Y252:Y254*0.01)-1</f>
        <v>3.9498229759999948E-2</v>
      </c>
      <c r="AA254" s="14">
        <v>1.33</v>
      </c>
      <c r="AB254" s="1">
        <f t="array" ref="AB254">FVSCHEDULE(1,AA252:AA254*0.01)-1</f>
        <v>4.4847717412000332E-2</v>
      </c>
      <c r="AR254" s="1"/>
      <c r="AS254" s="1"/>
    </row>
    <row r="255" spans="8:45" x14ac:dyDescent="0.25">
      <c r="H255" s="5"/>
      <c r="I255" s="5"/>
      <c r="J255" s="5"/>
      <c r="K255" s="5"/>
      <c r="L255" s="5"/>
      <c r="M255" s="5"/>
      <c r="N255" s="5"/>
      <c r="O255" s="5"/>
      <c r="P255" s="5"/>
      <c r="Q255" s="3"/>
      <c r="R255" s="5"/>
      <c r="S255" s="5"/>
      <c r="T255" s="5"/>
      <c r="U255" s="5"/>
      <c r="V255" s="5"/>
      <c r="W255" s="5"/>
      <c r="X255" s="3">
        <v>39141</v>
      </c>
      <c r="Y255" s="1">
        <v>1.4</v>
      </c>
      <c r="Z255" s="1">
        <f t="array" ref="Z255">FVSCHEDULE(1,Y253:Y255*0.01)-1</f>
        <v>3.6635724799999991E-2</v>
      </c>
      <c r="AA255" s="14">
        <v>1.72</v>
      </c>
      <c r="AB255" s="1">
        <f t="array" ref="AB255">FVSCHEDULE(1,AA253:AA255*0.01)-1</f>
        <v>4.4334379632000154E-2</v>
      </c>
      <c r="AR255" s="1"/>
      <c r="AS255" s="1"/>
    </row>
    <row r="256" spans="8:45" x14ac:dyDescent="0.25">
      <c r="H256" s="5"/>
      <c r="I256" s="5"/>
      <c r="J256" s="5"/>
      <c r="K256" s="5"/>
      <c r="L256" s="5"/>
      <c r="M256" s="5"/>
      <c r="N256" s="5"/>
      <c r="O256" s="5"/>
      <c r="P256" s="5"/>
      <c r="Q256" s="3"/>
      <c r="R256" s="5"/>
      <c r="S256" s="5"/>
      <c r="T256" s="5"/>
      <c r="U256" s="5"/>
      <c r="V256" s="5"/>
      <c r="W256" s="5"/>
      <c r="X256" s="3">
        <v>39171</v>
      </c>
      <c r="Y256" s="1">
        <v>0.11</v>
      </c>
      <c r="Z256" s="1">
        <f t="array" ref="Z256">FVSCHEDULE(1,Y254:Y256*0.01)-1</f>
        <v>2.6484692480000183E-2</v>
      </c>
      <c r="AA256" s="14">
        <v>0.1</v>
      </c>
      <c r="AB256" s="1">
        <f t="array" ref="AB256">FVSCHEDULE(1,AA254:AA256*0.01)-1</f>
        <v>3.1759488760000121E-2</v>
      </c>
      <c r="AR256" s="1"/>
      <c r="AS256" s="1"/>
    </row>
    <row r="257" spans="8:45" x14ac:dyDescent="0.25">
      <c r="H257" s="5"/>
      <c r="I257" s="5"/>
      <c r="J257" s="5"/>
      <c r="K257" s="5"/>
      <c r="L257" s="5"/>
      <c r="M257" s="5"/>
      <c r="N257" s="5"/>
      <c r="O257" s="5"/>
      <c r="P257" s="5"/>
      <c r="Q257" s="3"/>
      <c r="R257" s="5"/>
      <c r="S257" s="5"/>
      <c r="T257" s="5"/>
      <c r="U257" s="5"/>
      <c r="V257" s="5"/>
      <c r="W257" s="5"/>
      <c r="X257" s="3">
        <v>39202</v>
      </c>
      <c r="Y257" s="1">
        <v>1.3</v>
      </c>
      <c r="Z257" s="1">
        <f t="array" ref="Z257">FVSCHEDULE(1,Y255:Y257*0.01)-1</f>
        <v>2.8311900200000073E-2</v>
      </c>
      <c r="AA257" s="14">
        <v>1.51</v>
      </c>
      <c r="AB257" s="1">
        <f t="array" ref="AB257">FVSCHEDULE(1,AA255:AA257*0.01)-1</f>
        <v>3.3592279719999896E-2</v>
      </c>
      <c r="AR257" s="1"/>
      <c r="AS257" s="1"/>
    </row>
    <row r="258" spans="8:45" x14ac:dyDescent="0.25">
      <c r="H258" s="5"/>
      <c r="I258" s="5"/>
      <c r="J258" s="5"/>
      <c r="K258" s="5"/>
      <c r="L258" s="5"/>
      <c r="M258" s="5"/>
      <c r="N258" s="5"/>
      <c r="O258" s="5"/>
      <c r="P258" s="5"/>
      <c r="Q258" s="3"/>
      <c r="R258" s="5"/>
      <c r="S258" s="5"/>
      <c r="T258" s="5"/>
      <c r="U258" s="5"/>
      <c r="V258" s="5"/>
      <c r="W258" s="5"/>
      <c r="X258" s="3">
        <v>39233</v>
      </c>
      <c r="Y258" s="1">
        <v>0.75</v>
      </c>
      <c r="Z258" s="1">
        <f t="array" ref="Z258">FVSCHEDULE(1,Y256:Y258*0.01)-1</f>
        <v>2.1720157249999872E-2</v>
      </c>
      <c r="AA258" s="14">
        <v>0.77</v>
      </c>
      <c r="AB258" s="1">
        <f t="array" ref="AB258">FVSCHEDULE(1,AA256:AA258*0.01)-1</f>
        <v>2.3939186269999801E-2</v>
      </c>
      <c r="AR258" s="1"/>
      <c r="AS258" s="1"/>
    </row>
    <row r="259" spans="8:45" x14ac:dyDescent="0.25">
      <c r="H259" s="5"/>
      <c r="I259" s="5"/>
      <c r="J259" s="5"/>
      <c r="K259" s="5"/>
      <c r="L259" s="5"/>
      <c r="M259" s="5"/>
      <c r="N259" s="5"/>
      <c r="O259" s="5"/>
      <c r="P259" s="5"/>
      <c r="Q259" s="3"/>
      <c r="R259" s="5"/>
      <c r="S259" s="5"/>
      <c r="T259" s="5"/>
      <c r="U259" s="5"/>
      <c r="V259" s="5"/>
      <c r="W259" s="5"/>
      <c r="X259" s="3">
        <v>39262</v>
      </c>
      <c r="Y259" s="1">
        <v>-1.8</v>
      </c>
      <c r="Z259" s="1">
        <f t="array" ref="Z259">FVSCHEDULE(1,Y257:Y259*0.01)-1</f>
        <v>2.2267449999999744E-3</v>
      </c>
      <c r="AA259" s="14">
        <v>-2.4500000000000002</v>
      </c>
      <c r="AB259" s="1">
        <f t="array" ref="AB259">FVSCHEDULE(1,AA257:AA259*0.01)-1</f>
        <v>-2.1451786150000762E-3</v>
      </c>
      <c r="AR259" s="1"/>
      <c r="AS259" s="1"/>
    </row>
    <row r="260" spans="8:45" x14ac:dyDescent="0.25">
      <c r="H260" s="5"/>
      <c r="I260" s="5"/>
      <c r="J260" s="5"/>
      <c r="K260" s="5"/>
      <c r="L260" s="5"/>
      <c r="M260" s="5"/>
      <c r="N260" s="5"/>
      <c r="O260" s="5"/>
      <c r="P260" s="5"/>
      <c r="Q260" s="3"/>
      <c r="R260" s="5"/>
      <c r="S260" s="5"/>
      <c r="T260" s="5"/>
      <c r="U260" s="5"/>
      <c r="V260" s="5"/>
      <c r="W260" s="5"/>
      <c r="X260" s="3">
        <v>39294</v>
      </c>
      <c r="Y260" s="1">
        <v>-3.54</v>
      </c>
      <c r="Z260" s="1">
        <f t="array" ref="Z260">FVSCHEDULE(1,Y258:Y260*0.01)-1</f>
        <v>-4.5658520999999896E-2</v>
      </c>
      <c r="AA260" s="14">
        <v>-4.2</v>
      </c>
      <c r="AB260" s="1">
        <f t="array" ref="AB260">FVSCHEDULE(1,AA258:AA260*0.01)-1</f>
        <v>-5.8275126700000013E-2</v>
      </c>
      <c r="AR260" s="1"/>
      <c r="AS260" s="1"/>
    </row>
    <row r="261" spans="8:45" x14ac:dyDescent="0.25">
      <c r="H261" s="5"/>
      <c r="I261" s="5"/>
      <c r="J261" s="5"/>
      <c r="K261" s="5"/>
      <c r="L261" s="5"/>
      <c r="M261" s="5"/>
      <c r="N261" s="5"/>
      <c r="O261" s="5"/>
      <c r="P261" s="5"/>
      <c r="Q261" s="3"/>
      <c r="R261" s="5"/>
      <c r="S261" s="5"/>
      <c r="T261" s="5"/>
      <c r="U261" s="5"/>
      <c r="V261" s="5"/>
      <c r="W261" s="5"/>
      <c r="X261" s="3">
        <v>39325</v>
      </c>
      <c r="Y261" s="1">
        <v>1.36</v>
      </c>
      <c r="Z261" s="1">
        <f t="array" ref="Z261">FVSCHEDULE(1,Y259:Y261*0.01)-1</f>
        <v>-3.9880374079999892E-2</v>
      </c>
      <c r="AA261" s="14">
        <v>1.86</v>
      </c>
      <c r="AB261" s="1">
        <f t="array" ref="AB261">FVSCHEDULE(1,AA259:AA261*0.01)-1</f>
        <v>-4.8088760600000113E-2</v>
      </c>
      <c r="AR261" s="1"/>
      <c r="AS261" s="1"/>
    </row>
    <row r="262" spans="8:45" x14ac:dyDescent="0.25">
      <c r="H262" s="5"/>
      <c r="I262" s="5"/>
      <c r="J262" s="5"/>
      <c r="K262" s="5"/>
      <c r="L262" s="5"/>
      <c r="M262" s="5"/>
      <c r="N262" s="5"/>
      <c r="O262" s="5"/>
      <c r="P262" s="5"/>
      <c r="Q262" s="3"/>
      <c r="R262" s="5"/>
      <c r="S262" s="5"/>
      <c r="T262" s="5"/>
      <c r="U262" s="5"/>
      <c r="V262" s="5"/>
      <c r="W262" s="5"/>
      <c r="X262" s="3">
        <v>39353</v>
      </c>
      <c r="Y262" s="1">
        <v>2.62</v>
      </c>
      <c r="Z262" s="1">
        <f t="array" ref="Z262">FVSCHEDULE(1,Y260:Y262*0.01)-1</f>
        <v>3.3347862720001231E-3</v>
      </c>
      <c r="AA262" s="14">
        <v>2.75</v>
      </c>
      <c r="AB262" s="1">
        <f t="array" ref="AB262">FVSCHEDULE(1,AA260:AA262*0.01)-1</f>
        <v>2.6538169999998917E-3</v>
      </c>
      <c r="AR262" s="1"/>
      <c r="AS262" s="1"/>
    </row>
    <row r="263" spans="8:45" x14ac:dyDescent="0.25">
      <c r="H263" s="5"/>
      <c r="I263" s="5"/>
      <c r="J263" s="5"/>
      <c r="K263" s="5"/>
      <c r="L263" s="5"/>
      <c r="M263" s="5"/>
      <c r="N263" s="5"/>
      <c r="O263" s="5"/>
      <c r="P263" s="5"/>
      <c r="Q263" s="3"/>
      <c r="R263" s="5"/>
      <c r="S263" s="5"/>
      <c r="T263" s="5"/>
      <c r="U263" s="5"/>
      <c r="V263" s="5"/>
      <c r="W263" s="5"/>
      <c r="X263" s="3">
        <v>39386</v>
      </c>
      <c r="Y263" s="1">
        <v>0.6</v>
      </c>
      <c r="Z263" s="1">
        <f t="array" ref="Z263">FVSCHEDULE(1,Y261:Y263*0.01)-1</f>
        <v>4.6397257920000046E-2</v>
      </c>
      <c r="AA263" s="14">
        <v>0.57999999999999996</v>
      </c>
      <c r="AB263" s="1">
        <f t="array" ref="AB263">FVSCHEDULE(1,AA261:AA263*0.01)-1</f>
        <v>5.268184670000009E-2</v>
      </c>
      <c r="AR263" s="1"/>
      <c r="AS263" s="1"/>
    </row>
    <row r="264" spans="8:45" x14ac:dyDescent="0.25">
      <c r="H264" s="5"/>
      <c r="I264" s="5"/>
      <c r="J264" s="5"/>
      <c r="K264" s="5"/>
      <c r="L264" s="5"/>
      <c r="M264" s="5"/>
      <c r="N264" s="5"/>
      <c r="O264" s="5"/>
      <c r="P264" s="5"/>
      <c r="Q264" s="3"/>
      <c r="R264" s="5"/>
      <c r="S264" s="5"/>
      <c r="T264" s="5"/>
      <c r="U264" s="5"/>
      <c r="V264" s="5"/>
      <c r="W264" s="5"/>
      <c r="X264" s="3">
        <v>39416</v>
      </c>
      <c r="Y264" s="1">
        <v>-2.17</v>
      </c>
      <c r="Z264" s="1">
        <f t="array" ref="Z264">FVSCHEDULE(1,Y262:Y264*0.01)-1</f>
        <v>9.9550487599999737E-3</v>
      </c>
      <c r="AA264" s="14">
        <v>-2.67</v>
      </c>
      <c r="AB264" s="1">
        <f t="array" ref="AB264">FVSCHEDULE(1,AA262:AA264*0.01)-1</f>
        <v>5.8661313500003587E-3</v>
      </c>
      <c r="AR264" s="1"/>
      <c r="AS264" s="1"/>
    </row>
    <row r="265" spans="8:45" x14ac:dyDescent="0.25">
      <c r="H265" s="5"/>
      <c r="I265" s="5"/>
      <c r="J265" s="5"/>
      <c r="K265" s="5"/>
      <c r="L265" s="5"/>
      <c r="M265" s="5"/>
      <c r="N265" s="5"/>
      <c r="O265" s="5"/>
      <c r="P265" s="5"/>
      <c r="Q265" s="3"/>
      <c r="R265" s="5"/>
      <c r="S265" s="5"/>
      <c r="T265" s="5"/>
      <c r="U265" s="5"/>
      <c r="V265" s="5"/>
      <c r="W265" s="5"/>
      <c r="X265" s="3">
        <v>39447</v>
      </c>
      <c r="Y265" s="1">
        <v>0.28999999999999998</v>
      </c>
      <c r="Z265" s="1">
        <f t="array" ref="Z265">FVSCHEDULE(1,Y263:Y265*0.01)-1</f>
        <v>-1.2976107580000118E-2</v>
      </c>
      <c r="AA265" s="14">
        <v>0.4</v>
      </c>
      <c r="AB265" s="1">
        <f t="array" ref="AB265">FVSCHEDULE(1,AA263:AA265*0.01)-1</f>
        <v>-1.7139079439999927E-2</v>
      </c>
      <c r="AR265" s="1"/>
      <c r="AS265" s="1"/>
    </row>
    <row r="266" spans="8:45" x14ac:dyDescent="0.25">
      <c r="H266" s="5"/>
      <c r="I266" s="5"/>
      <c r="J266" s="5"/>
      <c r="K266" s="5"/>
      <c r="L266" s="5"/>
      <c r="M266" s="5"/>
      <c r="N266" s="5"/>
      <c r="O266" s="5"/>
      <c r="P266" s="5"/>
      <c r="Q266" s="3"/>
      <c r="R266" s="5"/>
      <c r="S266" s="5"/>
      <c r="T266" s="5"/>
      <c r="U266" s="5"/>
      <c r="V266" s="5"/>
      <c r="W266" s="5"/>
      <c r="X266" s="3">
        <v>39478</v>
      </c>
      <c r="Y266" s="1">
        <v>-1.33</v>
      </c>
      <c r="Z266" s="1">
        <f t="array" ref="Z266">FVSCHEDULE(1,Y264:Y266*0.01)-1</f>
        <v>-3.1912053031000198E-2</v>
      </c>
      <c r="AA266" s="14">
        <v>-2.21</v>
      </c>
      <c r="AB266" s="1">
        <f t="array" ref="AB266">FVSCHEDULE(1,AA264:AA266*0.01)-1</f>
        <v>-4.4402769719999902E-2</v>
      </c>
      <c r="AR266" s="1"/>
      <c r="AS266" s="1"/>
    </row>
    <row r="267" spans="8:45" x14ac:dyDescent="0.25">
      <c r="H267" s="5"/>
      <c r="I267" s="5"/>
      <c r="J267" s="5"/>
      <c r="K267" s="5"/>
      <c r="L267" s="5"/>
      <c r="M267" s="5"/>
      <c r="N267" s="5"/>
      <c r="O267" s="5"/>
      <c r="P267" s="5"/>
      <c r="Q267" s="3"/>
      <c r="R267" s="5"/>
      <c r="S267" s="5"/>
      <c r="T267" s="5"/>
      <c r="U267" s="5"/>
      <c r="V267" s="5"/>
      <c r="W267" s="5"/>
      <c r="X267" s="3">
        <v>39507</v>
      </c>
      <c r="Y267" s="1">
        <v>-1.36</v>
      </c>
      <c r="Z267" s="1">
        <f t="array" ref="Z267">FVSCHEDULE(1,Y265:Y267*0.01)-1</f>
        <v>-2.3896605448000097E-2</v>
      </c>
      <c r="AA267" s="14">
        <v>-1.24</v>
      </c>
      <c r="AB267" s="1">
        <f t="array" ref="AB267">FVSCHEDULE(1,AA265:AA267*0.01)-1</f>
        <v>-3.0362863839999976E-2</v>
      </c>
      <c r="AR267" s="1"/>
      <c r="AS267" s="1"/>
    </row>
    <row r="268" spans="8:45" x14ac:dyDescent="0.25">
      <c r="H268" s="5"/>
      <c r="I268" s="5"/>
      <c r="J268" s="5"/>
      <c r="K268" s="5"/>
      <c r="L268" s="5"/>
      <c r="M268" s="5"/>
      <c r="N268" s="5"/>
      <c r="O268" s="5"/>
      <c r="P268" s="5"/>
      <c r="Q268" s="3"/>
      <c r="R268" s="5"/>
      <c r="S268" s="5"/>
      <c r="T268" s="5"/>
      <c r="U268" s="5"/>
      <c r="V268" s="5"/>
      <c r="W268" s="5"/>
      <c r="X268" s="3">
        <v>39538</v>
      </c>
      <c r="Y268" s="1">
        <v>-0.34</v>
      </c>
      <c r="Z268" s="1">
        <f t="array" ref="Z268">FVSCHEDULE(1,Y266:Y268*0.01)-1</f>
        <v>-3.0028274991999893E-2</v>
      </c>
      <c r="AA268" s="14">
        <v>0.04</v>
      </c>
      <c r="AB268" s="1">
        <f t="array" ref="AB268">FVSCHEDULE(1,AA266:AA268*0.01)-1</f>
        <v>-3.3839650384000053E-2</v>
      </c>
      <c r="AR268" s="1"/>
      <c r="AS268" s="1"/>
    </row>
    <row r="269" spans="8:45" x14ac:dyDescent="0.25">
      <c r="H269" s="5"/>
      <c r="I269" s="5"/>
      <c r="J269" s="5"/>
      <c r="K269" s="5"/>
      <c r="L269" s="5"/>
      <c r="M269" s="5"/>
      <c r="N269" s="5"/>
      <c r="O269" s="5"/>
      <c r="P269" s="5"/>
      <c r="Q269" s="3"/>
      <c r="R269" s="5"/>
      <c r="S269" s="5"/>
      <c r="T269" s="5"/>
      <c r="U269" s="5"/>
      <c r="V269" s="5"/>
      <c r="W269" s="5"/>
      <c r="X269" s="3">
        <v>39568</v>
      </c>
      <c r="Y269" s="1">
        <v>4.3099999999999996</v>
      </c>
      <c r="Z269" s="1">
        <f t="array" ref="Z269">FVSCHEDULE(1,Y267:Y269*0.01)-1</f>
        <v>2.5415532943999786E-2</v>
      </c>
      <c r="AA269" s="14">
        <v>4.7699999999999996</v>
      </c>
      <c r="AB269" s="1">
        <f t="array" ref="AB269">FVSCHEDULE(1,AA267:AA269*0.01)-1</f>
        <v>3.5122403407999991E-2</v>
      </c>
      <c r="AR269" s="1"/>
      <c r="AS269" s="1"/>
    </row>
    <row r="270" spans="8:45" x14ac:dyDescent="0.25">
      <c r="H270" s="5"/>
      <c r="I270" s="5"/>
      <c r="J270" s="5"/>
      <c r="K270" s="5"/>
      <c r="L270" s="5"/>
      <c r="M270" s="5"/>
      <c r="N270" s="5"/>
      <c r="O270" s="5"/>
      <c r="P270" s="5"/>
      <c r="Q270" s="3"/>
      <c r="R270" s="5"/>
      <c r="S270" s="5"/>
      <c r="T270" s="5"/>
      <c r="U270" s="5"/>
      <c r="V270" s="5"/>
      <c r="W270" s="5"/>
      <c r="X270" s="3">
        <v>39598</v>
      </c>
      <c r="Y270" s="1">
        <v>0.36</v>
      </c>
      <c r="Z270" s="1">
        <f t="array" ref="Z270">FVSCHEDULE(1,Y268:Y270*0.01)-1</f>
        <v>4.3295852456000095E-2</v>
      </c>
      <c r="AA270" s="14">
        <v>0.45</v>
      </c>
      <c r="AB270" s="1">
        <f t="array" ref="AB270">FVSCHEDULE(1,AA268:AA270*0.01)-1</f>
        <v>5.2835615859999852E-2</v>
      </c>
      <c r="AR270" s="1"/>
      <c r="AS270" s="1"/>
    </row>
    <row r="271" spans="8:45" x14ac:dyDescent="0.25">
      <c r="H271" s="5"/>
      <c r="I271" s="5"/>
      <c r="J271" s="5"/>
      <c r="K271" s="5"/>
      <c r="L271" s="5"/>
      <c r="M271" s="5"/>
      <c r="N271" s="5"/>
      <c r="O271" s="5"/>
      <c r="P271" s="5"/>
      <c r="Q271" s="3"/>
      <c r="R271" s="5"/>
      <c r="S271" s="5"/>
      <c r="T271" s="5"/>
      <c r="U271" s="5"/>
      <c r="V271" s="5"/>
      <c r="W271" s="5"/>
      <c r="X271" s="3">
        <v>39629</v>
      </c>
      <c r="Y271" s="1">
        <v>-2.8</v>
      </c>
      <c r="Z271" s="1">
        <f t="array" ref="Z271">FVSCHEDULE(1,Y269:Y271*0.01)-1</f>
        <v>1.7543215519999933E-2</v>
      </c>
      <c r="AA271" s="14">
        <v>-2.71</v>
      </c>
      <c r="AB271" s="1">
        <f t="array" ref="AB271">FVSCHEDULE(1,AA269:AA271*0.01)-1</f>
        <v>2.3894212984999941E-2</v>
      </c>
      <c r="AR271" s="1"/>
      <c r="AS271" s="1"/>
    </row>
    <row r="272" spans="8:45" x14ac:dyDescent="0.25">
      <c r="H272" s="5"/>
      <c r="I272" s="5"/>
      <c r="J272" s="5"/>
      <c r="K272" s="5"/>
      <c r="L272" s="5"/>
      <c r="M272" s="5"/>
      <c r="N272" s="5"/>
      <c r="O272" s="5"/>
      <c r="P272" s="5"/>
      <c r="Q272" s="3"/>
      <c r="R272" s="5"/>
      <c r="S272" s="5"/>
      <c r="T272" s="5"/>
      <c r="U272" s="5"/>
      <c r="V272" s="5"/>
      <c r="W272" s="5"/>
      <c r="X272" s="3">
        <v>39660</v>
      </c>
      <c r="Y272" s="1">
        <v>-1.33</v>
      </c>
      <c r="Z272" s="1">
        <f t="array" ref="Z272">FVSCHEDULE(1,Y270:Y272*0.01)-1</f>
        <v>-3.7474939360000015E-2</v>
      </c>
      <c r="AA272" s="14">
        <v>-1.32</v>
      </c>
      <c r="AB272" s="1">
        <f t="array" ref="AB272">FVSCHEDULE(1,AA270:AA272*0.01)-1</f>
        <v>-3.5622020260000054E-2</v>
      </c>
      <c r="AR272" s="1"/>
      <c r="AS272" s="1"/>
    </row>
    <row r="273" spans="8:45" x14ac:dyDescent="0.25">
      <c r="H273" s="5"/>
      <c r="I273" s="5"/>
      <c r="J273" s="5"/>
      <c r="K273" s="5"/>
      <c r="L273" s="5"/>
      <c r="M273" s="5"/>
      <c r="N273" s="5"/>
      <c r="O273" s="5"/>
      <c r="P273" s="5"/>
      <c r="Q273" s="3"/>
      <c r="R273" s="5"/>
      <c r="S273" s="5"/>
      <c r="T273" s="5"/>
      <c r="U273" s="5"/>
      <c r="V273" s="5"/>
      <c r="W273" s="5"/>
      <c r="X273" s="3">
        <v>39689</v>
      </c>
      <c r="Y273" s="1">
        <v>0.35</v>
      </c>
      <c r="Z273" s="1">
        <f t="array" ref="Z273">FVSCHEDULE(1,Y271:Y273*0.01)-1</f>
        <v>-3.7570846599999874E-2</v>
      </c>
      <c r="AA273" s="14">
        <v>0.32</v>
      </c>
      <c r="AB273" s="1">
        <f t="array" ref="AB273">FVSCHEDULE(1,AA271:AA273*0.01)-1</f>
        <v>-3.6870095295999938E-2</v>
      </c>
      <c r="AR273" s="1"/>
      <c r="AS273" s="1"/>
    </row>
    <row r="274" spans="8:45" x14ac:dyDescent="0.25">
      <c r="H274" s="5"/>
      <c r="I274" s="5"/>
      <c r="J274" s="5"/>
      <c r="K274" s="5"/>
      <c r="L274" s="5"/>
      <c r="M274" s="5"/>
      <c r="N274" s="5"/>
      <c r="O274" s="5"/>
      <c r="P274" s="5"/>
      <c r="Q274" s="3"/>
      <c r="R274" s="5"/>
      <c r="S274" s="5"/>
      <c r="T274" s="5"/>
      <c r="U274" s="5"/>
      <c r="V274" s="5"/>
      <c r="W274" s="5"/>
      <c r="X274" s="3">
        <v>39721</v>
      </c>
      <c r="Y274" s="1">
        <v>-7.98</v>
      </c>
      <c r="Z274" s="1">
        <f t="array" ref="Z274">FVSCHEDULE(1,Y272:Y274*0.01)-1</f>
        <v>-8.8860795309999907E-2</v>
      </c>
      <c r="AA274" s="14">
        <v>-8.3000000000000007</v>
      </c>
      <c r="AB274" s="1">
        <f t="array" ref="AB274">FVSCHEDULE(1,AA272:AA274*0.01)-1</f>
        <v>-9.2208734079999854E-2</v>
      </c>
      <c r="AR274" s="1"/>
      <c r="AS274" s="1"/>
    </row>
    <row r="275" spans="8:45" x14ac:dyDescent="0.25">
      <c r="H275" s="5"/>
      <c r="I275" s="5"/>
      <c r="J275" s="5"/>
      <c r="K275" s="5"/>
      <c r="L275" s="5"/>
      <c r="M275" s="5"/>
      <c r="N275" s="5"/>
      <c r="O275" s="5"/>
      <c r="P275" s="5"/>
      <c r="Q275" s="3"/>
      <c r="R275" s="5"/>
      <c r="S275" s="5"/>
      <c r="T275" s="5"/>
      <c r="U275" s="5"/>
      <c r="V275" s="5"/>
      <c r="W275" s="5"/>
      <c r="X275" s="3">
        <v>39752</v>
      </c>
      <c r="Y275" s="1">
        <v>-15.91</v>
      </c>
      <c r="Z275" s="1">
        <f t="array" ref="Z275">FVSCHEDULE(1,Y273:Y275*0.01)-1</f>
        <v>-0.22349553336999994</v>
      </c>
      <c r="AA275" s="14">
        <v>-18.43</v>
      </c>
      <c r="AB275" s="1">
        <f t="array" ref="AB275">FVSCHEDULE(1,AA273:AA275*0.01)-1</f>
        <v>-0.24960950991999986</v>
      </c>
      <c r="AR275" s="1"/>
      <c r="AS275" s="1"/>
    </row>
    <row r="276" spans="8:45" x14ac:dyDescent="0.25">
      <c r="H276" s="5"/>
      <c r="I276" s="5"/>
      <c r="J276" s="5"/>
      <c r="K276" s="5"/>
      <c r="L276" s="5"/>
      <c r="M276" s="5"/>
      <c r="N276" s="5"/>
      <c r="O276" s="5"/>
      <c r="P276" s="5"/>
      <c r="Q276" s="3"/>
      <c r="R276" s="5"/>
      <c r="S276" s="5"/>
      <c r="T276" s="5"/>
      <c r="U276" s="5"/>
      <c r="V276" s="5"/>
      <c r="W276" s="5"/>
      <c r="X276" s="3">
        <v>39780</v>
      </c>
      <c r="Y276" s="1">
        <v>-9.31</v>
      </c>
      <c r="Z276" s="1">
        <f t="array" ref="Z276">FVSCHEDULE(1,Y274:Y276*0.01)-1</f>
        <v>-0.29824424435800001</v>
      </c>
      <c r="AA276" s="14">
        <v>-8.83</v>
      </c>
      <c r="AB276" s="1">
        <f t="array" ref="AB276">FVSCHEDULE(1,AA274:AA276*0.01)-1</f>
        <v>-0.31805122627000004</v>
      </c>
      <c r="AR276" s="1"/>
      <c r="AS276" s="1"/>
    </row>
    <row r="277" spans="8:45" x14ac:dyDescent="0.25">
      <c r="H277" s="5"/>
      <c r="I277" s="5"/>
      <c r="J277" s="5"/>
      <c r="K277" s="5"/>
      <c r="L277" s="5"/>
      <c r="M277" s="5"/>
      <c r="N277" s="5"/>
      <c r="O277" s="5"/>
      <c r="P277" s="5"/>
      <c r="Q277" s="3"/>
      <c r="R277" s="5"/>
      <c r="S277" s="5"/>
      <c r="T277" s="5"/>
      <c r="U277" s="5"/>
      <c r="V277" s="5"/>
      <c r="W277" s="5"/>
      <c r="X277" s="3">
        <v>39813</v>
      </c>
      <c r="Y277" s="1">
        <v>7.68</v>
      </c>
      <c r="Z277" s="1">
        <f t="array" ref="Z277">FVSCHEDULE(1,Y275:Y277*0.01)-1</f>
        <v>-0.17881917227199995</v>
      </c>
      <c r="AA277" s="14">
        <v>5.44</v>
      </c>
      <c r="AB277" s="1">
        <f t="array" ref="AB277">FVSCHEDULE(1,AA275:AA277*0.01)-1</f>
        <v>-0.215870461264</v>
      </c>
      <c r="AR277" s="1"/>
      <c r="AS277" s="1"/>
    </row>
    <row r="278" spans="8:45" x14ac:dyDescent="0.25">
      <c r="H278" s="5"/>
      <c r="I278" s="5"/>
      <c r="J278" s="5"/>
      <c r="K278" s="5"/>
      <c r="L278" s="5"/>
      <c r="M278" s="5"/>
      <c r="N278" s="5"/>
      <c r="O278" s="5"/>
      <c r="P278" s="5"/>
      <c r="Q278" s="3"/>
      <c r="R278" s="5"/>
      <c r="S278" s="5"/>
      <c r="T278" s="5"/>
      <c r="U278" s="5"/>
      <c r="V278" s="5"/>
      <c r="W278" s="5"/>
      <c r="X278" s="3">
        <v>39843</v>
      </c>
      <c r="Y278" s="1">
        <v>5.99</v>
      </c>
      <c r="Z278" s="1">
        <f t="array" ref="Z278">FVSCHEDULE(1,Y276:Y278*0.01)-1</f>
        <v>3.5045260208000029E-2</v>
      </c>
      <c r="AA278" s="14">
        <v>6.81</v>
      </c>
      <c r="AB278" s="1">
        <f t="array" ref="AB278">FVSCHEDULE(1,AA276:AA278*0.01)-1</f>
        <v>2.6760770287999947E-2</v>
      </c>
      <c r="AR278" s="1"/>
      <c r="AS278" s="1"/>
    </row>
    <row r="279" spans="8:45" x14ac:dyDescent="0.25">
      <c r="H279" s="5"/>
      <c r="I279" s="5"/>
      <c r="J279" s="5"/>
      <c r="K279" s="5"/>
      <c r="L279" s="5"/>
      <c r="M279" s="5"/>
      <c r="N279" s="5"/>
      <c r="O279" s="5"/>
      <c r="P279" s="5"/>
      <c r="Q279" s="3"/>
      <c r="R279" s="5"/>
      <c r="S279" s="5"/>
      <c r="T279" s="5"/>
      <c r="U279" s="5"/>
      <c r="V279" s="5"/>
      <c r="W279" s="5"/>
      <c r="X279" s="3">
        <v>39871</v>
      </c>
      <c r="Y279" s="1">
        <v>-3.1</v>
      </c>
      <c r="Z279" s="1">
        <f t="array" ref="Z279">FVSCHEDULE(1,Y277:Y279*0.01)-1</f>
        <v>0.10592001007999996</v>
      </c>
      <c r="AA279" s="14">
        <v>-2.94</v>
      </c>
      <c r="AB279" s="1">
        <f t="array" ref="AB279">FVSCHEDULE(1,AA277:AA279*0.01)-1</f>
        <v>9.3094223584000213E-2</v>
      </c>
      <c r="AR279" s="1"/>
      <c r="AS279" s="1"/>
    </row>
    <row r="280" spans="8:45" x14ac:dyDescent="0.25">
      <c r="H280" s="5"/>
      <c r="I280" s="5"/>
      <c r="J280" s="5"/>
      <c r="K280" s="5"/>
      <c r="L280" s="5"/>
      <c r="M280" s="5"/>
      <c r="N280" s="5"/>
      <c r="O280" s="5"/>
      <c r="P280" s="5"/>
      <c r="Q280" s="3"/>
      <c r="R280" s="5"/>
      <c r="S280" s="5"/>
      <c r="T280" s="5"/>
      <c r="U280" s="5"/>
      <c r="V280" s="5"/>
      <c r="W280" s="5"/>
      <c r="X280" s="3">
        <v>39903</v>
      </c>
      <c r="Y280" s="1">
        <v>3.19</v>
      </c>
      <c r="Z280" s="1">
        <f t="array" ref="Z280">FVSCHEDULE(1,Y278:Y280*0.01)-1</f>
        <v>5.9805774890000052E-2</v>
      </c>
      <c r="AA280" s="14">
        <v>2.42</v>
      </c>
      <c r="AB280" s="1">
        <f t="array" ref="AB280">FVSCHEDULE(1,AA278:AA280*0.01)-1</f>
        <v>6.1785948212000008E-2</v>
      </c>
      <c r="AR280" s="1"/>
      <c r="AS280" s="1"/>
    </row>
    <row r="281" spans="8:45" x14ac:dyDescent="0.25">
      <c r="H281" s="5"/>
      <c r="I281" s="5"/>
      <c r="J281" s="5"/>
      <c r="K281" s="5"/>
      <c r="L281" s="5"/>
      <c r="M281" s="5"/>
      <c r="N281" s="5"/>
      <c r="O281" s="5"/>
      <c r="P281" s="5"/>
      <c r="Q281" s="3"/>
      <c r="R281" s="5"/>
      <c r="S281" s="5"/>
      <c r="T281" s="5"/>
      <c r="U281" s="5"/>
      <c r="V281" s="5"/>
      <c r="W281" s="5"/>
      <c r="X281" s="3">
        <v>39933</v>
      </c>
      <c r="Y281" s="1">
        <v>12.1</v>
      </c>
      <c r="Z281" s="1">
        <f t="array" ref="Z281">FVSCHEDULE(1,Y279:Y281*0.01)-1</f>
        <v>0.12090034309999997</v>
      </c>
      <c r="AA281" s="14">
        <v>12.35</v>
      </c>
      <c r="AB281" s="1">
        <f t="array" ref="AB281">FVSCHEDULE(1,AA279:AA281*0.01)-1</f>
        <v>0.11685845222000002</v>
      </c>
      <c r="AR281" s="1"/>
      <c r="AS281" s="1"/>
    </row>
    <row r="282" spans="8:45" x14ac:dyDescent="0.25">
      <c r="H282" s="5"/>
      <c r="I282" s="5"/>
      <c r="J282" s="5"/>
      <c r="K282" s="5"/>
      <c r="L282" s="5"/>
      <c r="M282" s="5"/>
      <c r="N282" s="5"/>
      <c r="O282" s="5"/>
      <c r="P282" s="5"/>
      <c r="Q282" s="3"/>
      <c r="R282" s="5"/>
      <c r="S282" s="5"/>
      <c r="T282" s="5"/>
      <c r="U282" s="5"/>
      <c r="V282" s="5"/>
      <c r="W282" s="5"/>
      <c r="X282" s="3">
        <v>39962</v>
      </c>
      <c r="Y282" s="1">
        <v>6.73</v>
      </c>
      <c r="Z282" s="1">
        <f t="array" ref="Z282">FVSCHEDULE(1,Y280:Y282*0.01)-1</f>
        <v>0.23460984126999995</v>
      </c>
      <c r="AA282" s="14">
        <v>6.74</v>
      </c>
      <c r="AB282" s="1">
        <f t="array" ref="AB282">FVSCHEDULE(1,AA280:AA282*0.01)-1</f>
        <v>0.22824511837999983</v>
      </c>
      <c r="AR282" s="1"/>
      <c r="AS282" s="1"/>
    </row>
    <row r="283" spans="8:45" x14ac:dyDescent="0.25">
      <c r="H283" s="5"/>
      <c r="I283" s="5"/>
      <c r="J283" s="5"/>
      <c r="K283" s="5"/>
      <c r="L283" s="5"/>
      <c r="M283" s="5"/>
      <c r="N283" s="5"/>
      <c r="O283" s="5"/>
      <c r="P283" s="5"/>
      <c r="Q283" s="3"/>
      <c r="R283" s="5"/>
      <c r="S283" s="5"/>
      <c r="T283" s="5"/>
      <c r="U283" s="5"/>
      <c r="V283" s="5"/>
      <c r="W283" s="5"/>
      <c r="X283" s="3">
        <v>39994</v>
      </c>
      <c r="Y283" s="1">
        <v>2.86</v>
      </c>
      <c r="Z283" s="1">
        <f t="array" ref="Z283">FVSCHEDULE(1,Y281:Y283*0.01)-1</f>
        <v>0.2306615783799999</v>
      </c>
      <c r="AA283" s="14">
        <v>3</v>
      </c>
      <c r="AB283" s="1">
        <f t="array" ref="AB283">FVSCHEDULE(1,AA281:AA283*0.01)-1</f>
        <v>0.23520061699999983</v>
      </c>
      <c r="AR283" s="1"/>
      <c r="AS283" s="1"/>
    </row>
    <row r="284" spans="8:45" x14ac:dyDescent="0.25">
      <c r="H284" s="5"/>
      <c r="I284" s="5"/>
      <c r="J284" s="5"/>
      <c r="K284" s="5"/>
      <c r="L284" s="5"/>
      <c r="M284" s="5"/>
      <c r="N284" s="5"/>
      <c r="O284" s="5"/>
      <c r="P284" s="5"/>
      <c r="Q284" s="3"/>
      <c r="R284" s="5"/>
      <c r="S284" s="5"/>
      <c r="T284" s="5"/>
      <c r="U284" s="5"/>
      <c r="V284" s="5"/>
      <c r="W284" s="5"/>
      <c r="X284" s="3">
        <v>40025</v>
      </c>
      <c r="Y284" s="1">
        <v>6.09</v>
      </c>
      <c r="Z284" s="1">
        <f t="array" ref="Z284">FVSCHEDULE(1,Y282:Y284*0.01)-1</f>
        <v>0.16468230910199977</v>
      </c>
      <c r="AA284" s="14">
        <v>7.29</v>
      </c>
      <c r="AB284" s="1">
        <f t="array" ref="AB284">FVSCHEDULE(1,AA282:AA284*0.01)-1</f>
        <v>0.17956986379999984</v>
      </c>
      <c r="AR284" s="1"/>
      <c r="AS284" s="1"/>
    </row>
    <row r="285" spans="8:45" x14ac:dyDescent="0.25">
      <c r="H285" s="5"/>
      <c r="I285" s="5"/>
      <c r="J285" s="5"/>
      <c r="K285" s="5"/>
      <c r="L285" s="5"/>
      <c r="M285" s="5"/>
      <c r="N285" s="5"/>
      <c r="O285" s="5"/>
      <c r="P285" s="5"/>
      <c r="Q285" s="3"/>
      <c r="R285" s="5"/>
      <c r="S285" s="5"/>
      <c r="T285" s="5"/>
      <c r="U285" s="5"/>
      <c r="V285" s="5"/>
      <c r="W285" s="5"/>
      <c r="X285" s="3">
        <v>40056</v>
      </c>
      <c r="Y285" s="1">
        <v>1.86</v>
      </c>
      <c r="Z285" s="1">
        <f t="array" ref="Z285">FVSCHEDULE(1,Y283:Y285*0.01)-1</f>
        <v>0.11153883636399975</v>
      </c>
      <c r="AA285" s="14">
        <v>1.31</v>
      </c>
      <c r="AB285" s="1">
        <f t="array" ref="AB285">FVSCHEDULE(1,AA283:AA285*0.01)-1</f>
        <v>0.11956363969999995</v>
      </c>
      <c r="AR285" s="1"/>
      <c r="AS285" s="1"/>
    </row>
    <row r="286" spans="8:45" x14ac:dyDescent="0.25">
      <c r="H286" s="5"/>
      <c r="I286" s="5"/>
      <c r="J286" s="5"/>
      <c r="K286" s="5"/>
      <c r="L286" s="5"/>
      <c r="M286" s="5"/>
      <c r="N286" s="5"/>
      <c r="O286" s="5"/>
      <c r="P286" s="5"/>
      <c r="Q286" s="3"/>
      <c r="R286" s="5"/>
      <c r="S286" s="5"/>
      <c r="T286" s="5"/>
      <c r="U286" s="5"/>
      <c r="V286" s="5"/>
      <c r="W286" s="5"/>
      <c r="X286" s="3">
        <v>40086</v>
      </c>
      <c r="Y286" s="1">
        <v>5.7</v>
      </c>
      <c r="Z286" s="1">
        <f t="array" ref="Z286">FVSCHEDULE(1,Y284:Y286*0.01)-1</f>
        <v>0.14222880617999989</v>
      </c>
      <c r="AA286" s="14">
        <v>6.42</v>
      </c>
      <c r="AB286" s="1">
        <f t="array" ref="AB286">FVSCHEDULE(1,AA284:AA286*0.01)-1</f>
        <v>0.15673750035800027</v>
      </c>
      <c r="AR286" s="1"/>
      <c r="AS286" s="1"/>
    </row>
    <row r="287" spans="8:45" x14ac:dyDescent="0.25">
      <c r="H287" s="5"/>
      <c r="I287" s="5"/>
      <c r="J287" s="5"/>
      <c r="K287" s="5"/>
      <c r="L287" s="5"/>
      <c r="M287" s="5"/>
      <c r="N287" s="5"/>
      <c r="O287" s="5"/>
      <c r="P287" s="5"/>
      <c r="Q287" s="3"/>
      <c r="R287" s="5"/>
      <c r="S287" s="5"/>
      <c r="T287" s="5"/>
      <c r="U287" s="5"/>
      <c r="V287" s="5"/>
      <c r="W287" s="5"/>
      <c r="X287" s="3">
        <v>40116</v>
      </c>
      <c r="Y287" s="1">
        <v>1.8</v>
      </c>
      <c r="Z287" s="1">
        <f t="array" ref="Z287">FVSCHEDULE(1,Y285:Y287*0.01)-1</f>
        <v>9.6040083599999937E-2</v>
      </c>
      <c r="AA287" s="14">
        <v>1.91</v>
      </c>
      <c r="AB287" s="1">
        <f t="array" ref="AB287">FVSCHEDULE(1,AA285:AA287*0.01)-1</f>
        <v>9.873351348199999E-2</v>
      </c>
      <c r="AR287" s="1"/>
      <c r="AS287" s="1"/>
    </row>
    <row r="288" spans="8:45" x14ac:dyDescent="0.25">
      <c r="H288" s="5"/>
      <c r="I288" s="5"/>
      <c r="J288" s="5"/>
      <c r="K288" s="5"/>
      <c r="L288" s="5"/>
      <c r="M288" s="5"/>
      <c r="N288" s="5"/>
      <c r="O288" s="5"/>
      <c r="P288" s="5"/>
      <c r="Q288" s="3"/>
      <c r="R288" s="5"/>
      <c r="S288" s="5"/>
      <c r="T288" s="5"/>
      <c r="U288" s="5"/>
      <c r="V288" s="5"/>
      <c r="W288" s="5"/>
      <c r="X288" s="3">
        <v>40147</v>
      </c>
      <c r="Y288" s="1">
        <v>1.01</v>
      </c>
      <c r="Z288" s="1">
        <f t="array" ref="Z288">FVSCHEDULE(1,Y286:Y288*0.01)-1</f>
        <v>8.6893862599999983E-2</v>
      </c>
      <c r="AA288" s="14">
        <v>0.77</v>
      </c>
      <c r="AB288" s="1">
        <f t="array" ref="AB288">FVSCHEDULE(1,AA286:AA288*0.01)-1</f>
        <v>9.2877071893999963E-2</v>
      </c>
      <c r="AR288" s="1"/>
      <c r="AS288" s="1"/>
    </row>
    <row r="289" spans="8:45" x14ac:dyDescent="0.25">
      <c r="H289" s="5"/>
      <c r="I289" s="5"/>
      <c r="J289" s="5"/>
      <c r="K289" s="5"/>
      <c r="L289" s="5"/>
      <c r="M289" s="5"/>
      <c r="N289" s="5"/>
      <c r="O289" s="5"/>
      <c r="P289" s="5"/>
      <c r="Q289" s="3"/>
      <c r="R289" s="5"/>
      <c r="S289" s="5"/>
      <c r="T289" s="5"/>
      <c r="U289" s="5"/>
      <c r="V289" s="5"/>
      <c r="W289" s="5"/>
      <c r="X289" s="3">
        <v>40178</v>
      </c>
      <c r="Y289" s="1">
        <v>3.28</v>
      </c>
      <c r="Z289" s="1">
        <f t="array" ref="Z289">FVSCHEDULE(1,Y287:Y289*0.01)-1</f>
        <v>6.2009443040000001E-2</v>
      </c>
      <c r="AA289" s="14">
        <v>3.66</v>
      </c>
      <c r="AB289" s="1">
        <f t="array" ref="AB289">FVSCHEDULE(1,AA287:AA289*0.01)-1</f>
        <v>6.4533332761999906E-2</v>
      </c>
      <c r="AR289" s="1"/>
      <c r="AS289" s="1"/>
    </row>
    <row r="290" spans="8:45" x14ac:dyDescent="0.25">
      <c r="H290" s="5"/>
      <c r="I290" s="5"/>
      <c r="J290" s="5"/>
      <c r="K290" s="5"/>
      <c r="L290" s="5"/>
      <c r="M290" s="5"/>
      <c r="N290" s="5"/>
      <c r="O290" s="5"/>
      <c r="P290" s="5"/>
      <c r="Q290" s="3"/>
      <c r="R290" s="5"/>
      <c r="S290" s="5"/>
      <c r="T290" s="5"/>
      <c r="U290" s="5"/>
      <c r="V290" s="5"/>
      <c r="W290" s="5"/>
      <c r="X290" s="3">
        <v>40207</v>
      </c>
      <c r="Y290" s="1">
        <v>1.27</v>
      </c>
      <c r="Z290" s="1">
        <f t="array" ref="Z290">FVSCHEDULE(1,Y288:Y290*0.01)-1</f>
        <v>5.6480317255999779E-2</v>
      </c>
      <c r="AA290" s="14">
        <v>1.1399999999999999</v>
      </c>
      <c r="AB290" s="1">
        <f t="array" ref="AB290">FVSCHEDULE(1,AA288:AA290*0.01)-1</f>
        <v>5.6490052748000119E-2</v>
      </c>
      <c r="AR290" s="1"/>
      <c r="AS290" s="1"/>
    </row>
    <row r="291" spans="8:45" x14ac:dyDescent="0.25">
      <c r="H291" s="5"/>
      <c r="I291" s="5"/>
      <c r="J291" s="5"/>
      <c r="K291" s="5"/>
      <c r="L291" s="5"/>
      <c r="M291" s="5"/>
      <c r="N291" s="5"/>
      <c r="O291" s="5"/>
      <c r="P291" s="5"/>
      <c r="Q291" s="3"/>
      <c r="R291" s="5"/>
      <c r="S291" s="5"/>
      <c r="T291" s="5"/>
      <c r="U291" s="5"/>
      <c r="V291" s="5"/>
      <c r="W291" s="5"/>
      <c r="X291" s="3">
        <v>40235</v>
      </c>
      <c r="Y291" s="1">
        <v>0.17</v>
      </c>
      <c r="Z291" s="1">
        <f t="array" ref="Z291">FVSCHEDULE(1,Y289:Y291*0.01)-1</f>
        <v>4.7694618151999713E-2</v>
      </c>
      <c r="AA291" s="14">
        <v>-7.0000000000000007E-2</v>
      </c>
      <c r="AB291" s="1">
        <f t="array" ref="AB291">FVSCHEDULE(1,AA289:AA291*0.01)-1</f>
        <v>4.768334793200002E-2</v>
      </c>
      <c r="AR291" s="1"/>
      <c r="AS291" s="1"/>
    </row>
    <row r="292" spans="8:45" x14ac:dyDescent="0.25">
      <c r="H292" s="5"/>
      <c r="I292" s="5"/>
      <c r="J292" s="5"/>
      <c r="K292" s="5"/>
      <c r="L292" s="5"/>
      <c r="M292" s="5"/>
      <c r="N292" s="5"/>
      <c r="O292" s="5"/>
      <c r="P292" s="5"/>
      <c r="Q292" s="3"/>
      <c r="R292" s="5"/>
      <c r="S292" s="5"/>
      <c r="T292" s="5"/>
      <c r="U292" s="5"/>
      <c r="V292" s="5"/>
      <c r="W292" s="5"/>
      <c r="X292" s="3">
        <v>40268</v>
      </c>
      <c r="Y292" s="1">
        <v>3.13</v>
      </c>
      <c r="Z292" s="1">
        <f t="array" ref="Z292">FVSCHEDULE(1,Y290:Y292*0.01)-1</f>
        <v>4.617298576700013E-2</v>
      </c>
      <c r="AA292" s="14">
        <v>3.19</v>
      </c>
      <c r="AB292" s="1">
        <f t="array" ref="AB292">FVSCHEDULE(1,AA290:AA292*0.01)-1</f>
        <v>4.2933095438000057E-2</v>
      </c>
      <c r="AR292" s="1"/>
      <c r="AS292" s="1"/>
    </row>
    <row r="293" spans="8:45" x14ac:dyDescent="0.25">
      <c r="H293" s="5"/>
      <c r="I293" s="5"/>
      <c r="J293" s="5"/>
      <c r="K293" s="5"/>
      <c r="L293" s="5"/>
      <c r="M293" s="5"/>
      <c r="N293" s="5"/>
      <c r="O293" s="5"/>
      <c r="P293" s="5"/>
      <c r="Q293" s="3"/>
      <c r="R293" s="5"/>
      <c r="S293" s="5"/>
      <c r="T293" s="5"/>
      <c r="U293" s="5"/>
      <c r="V293" s="5"/>
      <c r="W293" s="5"/>
      <c r="X293" s="3">
        <v>40298</v>
      </c>
      <c r="Y293" s="1">
        <v>2.34</v>
      </c>
      <c r="Z293" s="1">
        <f t="array" ref="Z293">FVSCHEDULE(1,Y291:Y293*0.01)-1</f>
        <v>5.7226655114000158E-2</v>
      </c>
      <c r="AA293" s="14">
        <v>2.84</v>
      </c>
      <c r="AB293" s="1">
        <f t="array" ref="AB293">FVSCHEDULE(1,AA291:AA293*0.01)-1</f>
        <v>6.0463115828000014E-2</v>
      </c>
      <c r="AR293" s="1"/>
      <c r="AS293" s="1"/>
    </row>
    <row r="294" spans="8:45" x14ac:dyDescent="0.25">
      <c r="H294" s="5"/>
      <c r="I294" s="5"/>
      <c r="J294" s="5"/>
      <c r="K294" s="5"/>
      <c r="L294" s="5"/>
      <c r="M294" s="5"/>
      <c r="N294" s="5"/>
      <c r="O294" s="5"/>
      <c r="P294" s="5"/>
      <c r="Q294" s="3"/>
      <c r="R294" s="5"/>
      <c r="S294" s="5"/>
      <c r="T294" s="5"/>
      <c r="U294" s="5"/>
      <c r="V294" s="5"/>
      <c r="W294" s="5"/>
      <c r="X294" s="3">
        <v>40329</v>
      </c>
      <c r="Y294" s="1">
        <v>-3.59</v>
      </c>
      <c r="Z294" s="1">
        <f t="array" ref="Z294">FVSCHEDULE(1,Y292:Y294*0.01)-1</f>
        <v>1.7542396122000259E-2</v>
      </c>
      <c r="AA294" s="14">
        <v>-4.42</v>
      </c>
      <c r="AB294" s="1">
        <f t="array" ref="AB294">FVSCHEDULE(1,AA292:AA294*0.01)-1</f>
        <v>1.430065656800017E-2</v>
      </c>
      <c r="AR294" s="1"/>
      <c r="AS294" s="1"/>
    </row>
    <row r="295" spans="8:45" x14ac:dyDescent="0.25">
      <c r="H295" s="5"/>
      <c r="I295" s="5"/>
      <c r="J295" s="5"/>
      <c r="K295" s="5"/>
      <c r="L295" s="5"/>
      <c r="M295" s="5"/>
      <c r="N295" s="5"/>
      <c r="O295" s="5"/>
      <c r="P295" s="5"/>
      <c r="Q295" s="3"/>
      <c r="R295" s="5"/>
      <c r="S295" s="5"/>
      <c r="T295" s="5"/>
      <c r="U295" s="5"/>
      <c r="V295" s="5"/>
      <c r="W295" s="5"/>
      <c r="X295" s="3">
        <v>40359</v>
      </c>
      <c r="Y295" s="1">
        <v>1.24</v>
      </c>
      <c r="Z295" s="1">
        <f t="array" ref="Z295">FVSCHEDULE(1,Y293:Y295*0.01)-1</f>
        <v>-1.1054767439999669E-3</v>
      </c>
      <c r="AA295" s="14">
        <v>1.22</v>
      </c>
      <c r="AB295" s="1">
        <f t="array" ref="AB295">FVSCHEDULE(1,AA293:AA295*0.01)-1</f>
        <v>-5.0633544160000321E-3</v>
      </c>
      <c r="AR295" s="1"/>
      <c r="AS295" s="1"/>
    </row>
    <row r="296" spans="8:45" x14ac:dyDescent="0.25">
      <c r="H296" s="5"/>
      <c r="I296" s="5"/>
      <c r="J296" s="5"/>
      <c r="K296" s="5"/>
      <c r="L296" s="5"/>
      <c r="M296" s="5"/>
      <c r="N296" s="5"/>
      <c r="O296" s="5"/>
      <c r="P296" s="5"/>
      <c r="Q296" s="3"/>
      <c r="R296" s="5"/>
      <c r="S296" s="5"/>
      <c r="T296" s="5"/>
      <c r="U296" s="5"/>
      <c r="V296" s="5"/>
      <c r="W296" s="5"/>
      <c r="X296" s="3">
        <v>40389</v>
      </c>
      <c r="Y296" s="1">
        <v>3.56</v>
      </c>
      <c r="Z296" s="1">
        <f t="array" ref="Z296">FVSCHEDULE(1,Y294:Y296*0.01)-1</f>
        <v>1.0802392304000152E-2</v>
      </c>
      <c r="AA296" s="14">
        <v>4.3</v>
      </c>
      <c r="AB296" s="1">
        <f t="array" ref="AB296">FVSCHEDULE(1,AA294:AA296*0.01)-1</f>
        <v>9.0615726799998519E-3</v>
      </c>
      <c r="AR296" s="1"/>
      <c r="AS296" s="1"/>
    </row>
    <row r="297" spans="8:45" x14ac:dyDescent="0.25">
      <c r="H297" s="5"/>
      <c r="I297" s="5"/>
      <c r="J297" s="5"/>
      <c r="K297" s="5"/>
      <c r="L297" s="5"/>
      <c r="M297" s="5"/>
      <c r="N297" s="5"/>
      <c r="O297" s="5"/>
      <c r="P297" s="5"/>
      <c r="Q297" s="3"/>
      <c r="R297" s="5"/>
      <c r="S297" s="5"/>
      <c r="T297" s="5"/>
      <c r="U297" s="5"/>
      <c r="V297" s="5"/>
      <c r="W297" s="5"/>
      <c r="X297" s="3">
        <v>40421</v>
      </c>
      <c r="Y297" s="1">
        <v>0.04</v>
      </c>
      <c r="Z297" s="1">
        <f t="array" ref="Z297">FVSCHEDULE(1,Y295:Y297*0.01)-1</f>
        <v>4.8860816575999833E-2</v>
      </c>
      <c r="AA297" s="14">
        <v>-0.32</v>
      </c>
      <c r="AB297" s="1">
        <f t="array" ref="AB297">FVSCHEDULE(1,AA295:AA297*0.01)-1</f>
        <v>5.2346281279999962E-2</v>
      </c>
      <c r="AR297" s="1"/>
      <c r="AS297" s="1"/>
    </row>
    <row r="298" spans="8:45" x14ac:dyDescent="0.25">
      <c r="H298" s="5"/>
      <c r="I298" s="5"/>
      <c r="J298" s="5"/>
      <c r="K298" s="5"/>
      <c r="L298" s="5"/>
      <c r="M298" s="5"/>
      <c r="N298" s="5"/>
      <c r="O298" s="5"/>
      <c r="P298" s="5"/>
      <c r="Q298" s="3"/>
      <c r="R298" s="5"/>
      <c r="S298" s="5"/>
      <c r="T298" s="5"/>
      <c r="U298" s="5"/>
      <c r="V298" s="5"/>
      <c r="W298" s="5"/>
      <c r="X298" s="3">
        <v>40451</v>
      </c>
      <c r="Y298" s="1">
        <v>3.01</v>
      </c>
      <c r="Z298" s="1">
        <f t="array" ref="Z298">FVSCHEDULE(1,Y296:Y298*0.01)-1</f>
        <v>6.7198268624000024E-2</v>
      </c>
      <c r="AA298" s="14">
        <v>3.38</v>
      </c>
      <c r="AB298" s="1">
        <f t="array" ref="AB298">FVSCHEDULE(1,AA296:AA298*0.01)-1</f>
        <v>7.4802989119999941E-2</v>
      </c>
      <c r="AR298" s="1"/>
      <c r="AS298" s="1"/>
    </row>
    <row r="299" spans="8:45" x14ac:dyDescent="0.25">
      <c r="H299" s="5"/>
      <c r="I299" s="5"/>
      <c r="J299" s="5"/>
      <c r="K299" s="5"/>
      <c r="L299" s="5"/>
      <c r="M299" s="5"/>
      <c r="N299" s="5"/>
      <c r="O299" s="5"/>
      <c r="P299" s="5"/>
      <c r="Q299" s="3"/>
      <c r="R299" s="5"/>
      <c r="S299" s="5"/>
      <c r="T299" s="5"/>
      <c r="U299" s="5"/>
      <c r="V299" s="5"/>
      <c r="W299" s="5"/>
      <c r="X299" s="3">
        <v>40480</v>
      </c>
      <c r="Y299" s="1">
        <v>2.58</v>
      </c>
      <c r="Z299" s="1">
        <f t="array" ref="Z299">FVSCHEDULE(1,Y297:Y299*0.01)-1</f>
        <v>5.7099250632000054E-2</v>
      </c>
      <c r="AA299" s="14">
        <v>3.09</v>
      </c>
      <c r="AB299" s="1">
        <f t="array" ref="AB299">FVSCHEDULE(1,AA297:AA299*0.01)-1</f>
        <v>6.2334037856000002E-2</v>
      </c>
      <c r="AR299" s="1"/>
      <c r="AS299" s="1"/>
    </row>
    <row r="300" spans="8:45" x14ac:dyDescent="0.25">
      <c r="H300" s="5"/>
      <c r="I300" s="5"/>
      <c r="J300" s="5"/>
      <c r="K300" s="5"/>
      <c r="L300" s="5"/>
      <c r="M300" s="5"/>
      <c r="N300" s="5"/>
      <c r="O300" s="5"/>
      <c r="P300" s="5"/>
      <c r="Q300" s="3"/>
      <c r="R300" s="5"/>
      <c r="S300" s="5"/>
      <c r="T300" s="5"/>
      <c r="U300" s="5"/>
      <c r="V300" s="5"/>
      <c r="W300" s="5"/>
      <c r="X300" s="3">
        <v>40512</v>
      </c>
      <c r="Y300" s="1">
        <v>-1.17</v>
      </c>
      <c r="Z300" s="1">
        <f t="array" ref="Z300">FVSCHEDULE(1,Y298:Y300*0.01)-1</f>
        <v>4.4313464013999937E-2</v>
      </c>
      <c r="AA300" s="14">
        <v>-1.56</v>
      </c>
      <c r="AB300" s="1">
        <f t="array" ref="AB300">FVSCHEDULE(1,AA298:AA300*0.01)-1</f>
        <v>4.9118807047999979E-2</v>
      </c>
      <c r="AR300" s="1"/>
      <c r="AS300" s="1"/>
    </row>
    <row r="301" spans="8:45" x14ac:dyDescent="0.25">
      <c r="H301" s="5"/>
      <c r="I301" s="5"/>
      <c r="J301" s="5"/>
      <c r="K301" s="5"/>
      <c r="L301" s="5"/>
      <c r="M301" s="5"/>
      <c r="N301" s="5"/>
      <c r="O301" s="5"/>
      <c r="P301" s="5"/>
      <c r="Q301" s="3"/>
      <c r="R301" s="5"/>
      <c r="S301" s="5"/>
      <c r="T301" s="5"/>
      <c r="U301" s="5"/>
      <c r="V301" s="5"/>
      <c r="W301" s="5"/>
      <c r="X301" s="3">
        <v>40543</v>
      </c>
      <c r="Y301" s="1">
        <v>1.81</v>
      </c>
      <c r="Z301" s="1">
        <f t="array" ref="Z301">FVSCHEDULE(1,Y299:Y301*0.01)-1</f>
        <v>3.214788633400012E-2</v>
      </c>
      <c r="AA301" s="14">
        <v>2</v>
      </c>
      <c r="AB301" s="1">
        <f t="array" ref="AB301">FVSCHEDULE(1,AA299:AA301*0.01)-1</f>
        <v>3.5114319200000077E-2</v>
      </c>
      <c r="AR301" s="1"/>
      <c r="AS301" s="1"/>
    </row>
    <row r="302" spans="8:45" x14ac:dyDescent="0.25">
      <c r="H302" s="5"/>
      <c r="I302" s="5"/>
      <c r="J302" s="5"/>
      <c r="K302" s="5"/>
      <c r="L302" s="5"/>
      <c r="M302" s="5"/>
      <c r="N302" s="5"/>
      <c r="O302" s="5"/>
      <c r="P302" s="5"/>
      <c r="Q302" s="3"/>
      <c r="R302" s="5"/>
      <c r="S302" s="5"/>
      <c r="T302" s="5"/>
      <c r="U302" s="5"/>
      <c r="V302" s="5"/>
      <c r="W302" s="5"/>
      <c r="X302" s="3">
        <v>40574</v>
      </c>
      <c r="Y302" s="1">
        <v>2.21</v>
      </c>
      <c r="Z302" s="1">
        <f t="array" ref="Z302">FVSCHEDULE(1,Y300:Y302*0.01)-1</f>
        <v>2.8424989883000018E-2</v>
      </c>
      <c r="AA302" s="14">
        <v>2.59</v>
      </c>
      <c r="AB302" s="1">
        <f t="array" ref="AB302">FVSCHEDULE(1,AA300:AA302*0.01)-1</f>
        <v>3.0093879200000062E-2</v>
      </c>
      <c r="AR302" s="1"/>
      <c r="AS302" s="1"/>
    </row>
    <row r="303" spans="8:45" x14ac:dyDescent="0.25">
      <c r="H303" s="5"/>
      <c r="I303" s="5"/>
      <c r="J303" s="5"/>
      <c r="K303" s="5"/>
      <c r="L303" s="5"/>
      <c r="M303" s="5"/>
      <c r="N303" s="5"/>
      <c r="O303" s="5"/>
      <c r="P303" s="5"/>
      <c r="Q303" s="3"/>
      <c r="R303" s="5"/>
      <c r="S303" s="5"/>
      <c r="T303" s="5"/>
      <c r="U303" s="5"/>
      <c r="V303" s="5"/>
      <c r="W303" s="5"/>
      <c r="X303" s="3">
        <v>40602</v>
      </c>
      <c r="Y303" s="1">
        <v>1.31</v>
      </c>
      <c r="Z303" s="1">
        <f t="array" ref="Z303">FVSCHEDULE(1,Y301:Y303*0.01)-1</f>
        <v>5.4231870131000059E-2</v>
      </c>
      <c r="AA303" s="14">
        <v>1.64</v>
      </c>
      <c r="AB303" s="1">
        <f t="array" ref="AB303">FVSCHEDULE(1,AA301:AA303*0.01)-1</f>
        <v>6.3579255200000073E-2</v>
      </c>
      <c r="AR303" s="1"/>
      <c r="AS303" s="1"/>
    </row>
    <row r="304" spans="8:45" x14ac:dyDescent="0.25">
      <c r="H304" s="5"/>
      <c r="I304" s="5"/>
      <c r="J304" s="5"/>
      <c r="K304" s="5"/>
      <c r="L304" s="5"/>
      <c r="M304" s="5"/>
      <c r="N304" s="5"/>
      <c r="O304" s="5"/>
      <c r="P304" s="5"/>
      <c r="Q304" s="3"/>
      <c r="R304" s="5"/>
      <c r="S304" s="5"/>
      <c r="T304" s="5"/>
      <c r="U304" s="5"/>
      <c r="V304" s="5"/>
      <c r="W304" s="5"/>
      <c r="X304" s="3">
        <v>40633</v>
      </c>
      <c r="Y304" s="1">
        <v>0.32</v>
      </c>
      <c r="Z304" s="1">
        <f t="array" ref="Z304">FVSCHEDULE(1,Y302:Y304*0.01)-1</f>
        <v>3.8803076432000205E-2</v>
      </c>
      <c r="AA304" s="14">
        <v>0.34</v>
      </c>
      <c r="AB304" s="1">
        <f t="array" ref="AB304">FVSCHEDULE(1,AA302:AA304*0.01)-1</f>
        <v>4.6270024184000169E-2</v>
      </c>
      <c r="AR304" s="1"/>
      <c r="AS304" s="1"/>
    </row>
    <row r="305" spans="8:45" x14ac:dyDescent="0.25">
      <c r="H305" s="5"/>
      <c r="I305" s="5"/>
      <c r="J305" s="5"/>
      <c r="K305" s="5"/>
      <c r="L305" s="5"/>
      <c r="M305" s="5"/>
      <c r="N305" s="5"/>
      <c r="O305" s="5"/>
      <c r="P305" s="5"/>
      <c r="Q305" s="3"/>
      <c r="R305" s="5"/>
      <c r="S305" s="5"/>
      <c r="T305" s="5"/>
      <c r="U305" s="5"/>
      <c r="V305" s="5"/>
      <c r="W305" s="5"/>
      <c r="X305" s="3">
        <v>40662</v>
      </c>
      <c r="Y305" s="1">
        <v>1.55</v>
      </c>
      <c r="Z305" s="1">
        <f t="array" ref="Z305">FVSCHEDULE(1,Y303:Y305*0.01)-1</f>
        <v>3.2095219760000182E-2</v>
      </c>
      <c r="AA305" s="14">
        <v>1.88</v>
      </c>
      <c r="AB305" s="1">
        <f t="array" ref="AB305">FVSCHEDULE(1,AA303:AA305*0.01)-1</f>
        <v>3.9029048288000023E-2</v>
      </c>
      <c r="AR305" s="1"/>
      <c r="AS305" s="1"/>
    </row>
    <row r="306" spans="8:45" x14ac:dyDescent="0.25">
      <c r="H306" s="5"/>
      <c r="I306" s="5"/>
      <c r="J306" s="5"/>
      <c r="K306" s="5"/>
      <c r="L306" s="5"/>
      <c r="M306" s="5"/>
      <c r="N306" s="5"/>
      <c r="O306" s="5"/>
      <c r="P306" s="5"/>
      <c r="Q306" s="3"/>
      <c r="R306" s="5"/>
      <c r="S306" s="5"/>
      <c r="T306" s="5"/>
      <c r="U306" s="5"/>
      <c r="V306" s="5"/>
      <c r="W306" s="5"/>
      <c r="X306" s="3">
        <v>40694</v>
      </c>
      <c r="Y306" s="1">
        <v>0.49</v>
      </c>
      <c r="Z306" s="1">
        <f t="array" ref="Z306">FVSCHEDULE(1,Y304:Y306*0.01)-1</f>
        <v>2.3741473040000072E-2</v>
      </c>
      <c r="AA306" s="14">
        <v>0.41</v>
      </c>
      <c r="AB306" s="1">
        <f t="array" ref="AB306">FVSCHEDULE(1,AA304:AA306*0.01)-1</f>
        <v>2.6455202072000139E-2</v>
      </c>
      <c r="AR306" s="1"/>
      <c r="AS306" s="1"/>
    </row>
    <row r="307" spans="8:45" x14ac:dyDescent="0.25">
      <c r="H307" s="5"/>
      <c r="I307" s="5"/>
      <c r="J307" s="5"/>
      <c r="K307" s="5"/>
      <c r="L307" s="5"/>
      <c r="M307" s="5"/>
      <c r="N307" s="5"/>
      <c r="O307" s="5"/>
      <c r="P307" s="5"/>
      <c r="Q307" s="3"/>
      <c r="R307" s="5"/>
      <c r="S307" s="5"/>
      <c r="T307" s="5"/>
      <c r="U307" s="5"/>
      <c r="V307" s="5"/>
      <c r="W307" s="5"/>
      <c r="X307" s="3">
        <v>40724</v>
      </c>
      <c r="Y307" s="1">
        <v>-0.97</v>
      </c>
      <c r="Z307" s="1">
        <f t="array" ref="Z307">FVSCHEDULE(1,Y305:Y307*0.01)-1</f>
        <v>1.0577333284999879E-2</v>
      </c>
      <c r="AA307" s="14">
        <v>-1.32</v>
      </c>
      <c r="AB307" s="1">
        <f t="array" ref="AB307">FVSCHEDULE(1,AA305:AA307*0.01)-1</f>
        <v>9.4737825439998868E-3</v>
      </c>
      <c r="AR307" s="1"/>
      <c r="AS307" s="1"/>
    </row>
    <row r="308" spans="8:45" x14ac:dyDescent="0.25">
      <c r="H308" s="5"/>
      <c r="I308" s="5"/>
      <c r="J308" s="5"/>
      <c r="K308" s="5"/>
      <c r="L308" s="5"/>
      <c r="M308" s="5"/>
      <c r="N308" s="5"/>
      <c r="O308" s="5"/>
      <c r="P308" s="5"/>
      <c r="Q308" s="3"/>
      <c r="R308" s="5"/>
      <c r="S308" s="5"/>
      <c r="T308" s="5"/>
      <c r="U308" s="5"/>
      <c r="V308" s="5"/>
      <c r="W308" s="5"/>
      <c r="X308" s="3">
        <v>40753</v>
      </c>
      <c r="Y308" s="1">
        <v>1.1599999999999999</v>
      </c>
      <c r="Z308" s="1">
        <f t="array" ref="Z308">FVSCHEDULE(1,Y306:Y308*0.01)-1</f>
        <v>6.696238651999975E-3</v>
      </c>
      <c r="AA308" s="14">
        <v>1.47</v>
      </c>
      <c r="AB308" s="1">
        <f t="array" ref="AB308">FVSCHEDULE(1,AA306:AA308*0.01)-1</f>
        <v>5.4113144359999588E-3</v>
      </c>
      <c r="AR308" s="1"/>
      <c r="AS308" s="1"/>
    </row>
    <row r="309" spans="8:45" x14ac:dyDescent="0.25">
      <c r="H309" s="5"/>
      <c r="I309" s="5"/>
      <c r="J309" s="5"/>
      <c r="K309" s="5"/>
      <c r="L309" s="5"/>
      <c r="M309" s="5"/>
      <c r="N309" s="5"/>
      <c r="O309" s="5"/>
      <c r="P309" s="5"/>
      <c r="Q309" s="3"/>
      <c r="R309" s="5"/>
      <c r="S309" s="5"/>
      <c r="T309" s="5"/>
      <c r="U309" s="5"/>
      <c r="V309" s="5"/>
      <c r="W309" s="5"/>
      <c r="X309" s="3">
        <v>40786</v>
      </c>
      <c r="Y309" s="1">
        <v>-4</v>
      </c>
      <c r="Z309" s="1">
        <f t="array" ref="Z309">FVSCHEDULE(1,Y307:Y309*0.01)-1</f>
        <v>-3.828401920000013E-2</v>
      </c>
      <c r="AA309" s="14">
        <v>-4.87</v>
      </c>
      <c r="AB309" s="1">
        <f t="array" ref="AB309">FVSCHEDULE(1,AA307:AA309*0.01)-1</f>
        <v>-4.7457640251999944E-2</v>
      </c>
      <c r="AR309" s="1"/>
      <c r="AS309" s="1"/>
    </row>
    <row r="310" spans="8:45" x14ac:dyDescent="0.25">
      <c r="H310" s="5"/>
      <c r="I310" s="5"/>
      <c r="J310" s="5"/>
      <c r="K310" s="5"/>
      <c r="L310" s="5"/>
      <c r="M310" s="5"/>
      <c r="N310" s="5"/>
      <c r="O310" s="5"/>
      <c r="P310" s="5"/>
      <c r="Q310" s="3"/>
      <c r="R310" s="5"/>
      <c r="S310" s="5"/>
      <c r="T310" s="5"/>
      <c r="U310" s="5"/>
      <c r="V310" s="5"/>
      <c r="W310" s="5"/>
      <c r="X310" s="3">
        <v>40816</v>
      </c>
      <c r="Y310" s="1">
        <v>-3.27</v>
      </c>
      <c r="Z310" s="1">
        <f t="array" ref="Z310">FVSCHEDULE(1,Y308:Y310*0.01)-1</f>
        <v>-6.0620147199999974E-2</v>
      </c>
      <c r="AA310" s="14">
        <v>-3.58</v>
      </c>
      <c r="AB310" s="1">
        <f t="array" ref="AB310">FVSCHEDULE(1,AA308:AA310*0.01)-1</f>
        <v>-6.9273061138000025E-2</v>
      </c>
      <c r="AR310" s="1"/>
      <c r="AS310" s="1"/>
    </row>
    <row r="311" spans="8:45" x14ac:dyDescent="0.25">
      <c r="H311" s="5"/>
      <c r="I311" s="5"/>
      <c r="J311" s="5"/>
      <c r="K311" s="5"/>
      <c r="L311" s="5"/>
      <c r="M311" s="5"/>
      <c r="N311" s="5"/>
      <c r="O311" s="5"/>
      <c r="P311" s="5"/>
      <c r="Q311" s="3"/>
      <c r="R311" s="5"/>
      <c r="S311" s="5"/>
      <c r="T311" s="5"/>
      <c r="U311" s="5"/>
      <c r="V311" s="5"/>
      <c r="W311" s="5"/>
      <c r="X311" s="3">
        <v>40847</v>
      </c>
      <c r="Y311" s="1">
        <v>5.99</v>
      </c>
      <c r="Z311" s="1">
        <f t="array" ref="Z311">FVSCHEDULE(1,Y309:Y311*0.01)-1</f>
        <v>-1.5768380799999981E-2</v>
      </c>
      <c r="AA311" s="14">
        <v>7.23</v>
      </c>
      <c r="AB311" s="1">
        <f t="array" ref="AB311">FVSCHEDULE(1,AA309:AA311*0.01)-1</f>
        <v>-1.6439837841999982E-2</v>
      </c>
      <c r="AR311" s="1"/>
      <c r="AS311" s="1"/>
    </row>
    <row r="312" spans="8:45" x14ac:dyDescent="0.25">
      <c r="H312" s="5"/>
      <c r="I312" s="5"/>
      <c r="J312" s="5"/>
      <c r="K312" s="5"/>
      <c r="L312" s="5"/>
      <c r="M312" s="5"/>
      <c r="N312" s="5"/>
      <c r="O312" s="5"/>
      <c r="P312" s="5"/>
      <c r="Q312" s="3"/>
      <c r="R312" s="5"/>
      <c r="S312" s="5"/>
      <c r="T312" s="5"/>
      <c r="U312" s="5"/>
      <c r="V312" s="5"/>
      <c r="W312" s="5"/>
      <c r="X312" s="3">
        <v>40877</v>
      </c>
      <c r="Y312" s="1">
        <v>-2.16</v>
      </c>
      <c r="Z312" s="1">
        <f t="array" ref="Z312">FVSCHEDULE(1,Y310:Y312*0.01)-1</f>
        <v>3.0960585680002151E-3</v>
      </c>
      <c r="AA312" s="14">
        <v>-2.94</v>
      </c>
      <c r="AB312" s="1">
        <f t="array" ref="AB312">FVSCHEDULE(1,AA310:AA312*0.01)-1</f>
        <v>3.5146571960000816E-3</v>
      </c>
      <c r="AR312" s="1"/>
      <c r="AS312" s="1"/>
    </row>
    <row r="313" spans="8:45" x14ac:dyDescent="0.25">
      <c r="H313" s="5"/>
      <c r="I313" s="5"/>
      <c r="J313" s="5"/>
      <c r="K313" s="5"/>
      <c r="L313" s="5"/>
      <c r="M313" s="5"/>
      <c r="N313" s="5"/>
      <c r="O313" s="5"/>
      <c r="P313" s="5"/>
      <c r="Q313" s="3"/>
      <c r="R313" s="5"/>
      <c r="S313" s="5"/>
      <c r="T313" s="5"/>
      <c r="U313" s="5"/>
      <c r="V313" s="5"/>
      <c r="W313" s="5"/>
      <c r="X313" s="3">
        <v>40907</v>
      </c>
      <c r="Y313" s="1">
        <v>2.66</v>
      </c>
      <c r="Z313" s="1">
        <f t="array" ref="Z313">FVSCHEDULE(1,Y311:Y313*0.01)-1</f>
        <v>6.4590523856000059E-2</v>
      </c>
      <c r="AA313" s="14">
        <v>3.32</v>
      </c>
      <c r="AB313" s="1">
        <f t="array" ref="AB313">FVSCHEDULE(1,AA311:AA313*0.01)-1</f>
        <v>7.5328089415999999E-2</v>
      </c>
      <c r="AR313" s="1"/>
      <c r="AS313" s="1"/>
    </row>
    <row r="314" spans="8:45" x14ac:dyDescent="0.25">
      <c r="H314" s="5"/>
      <c r="I314" s="5"/>
      <c r="J314" s="5"/>
      <c r="K314" s="5"/>
      <c r="L314" s="5"/>
      <c r="M314" s="5"/>
      <c r="N314" s="5"/>
      <c r="O314" s="5"/>
      <c r="P314" s="5"/>
      <c r="Q314" s="3"/>
      <c r="R314" s="5"/>
      <c r="S314" s="5"/>
      <c r="T314" s="5"/>
      <c r="U314" s="5"/>
      <c r="V314" s="5"/>
      <c r="W314" s="5"/>
      <c r="X314" s="3">
        <v>40939</v>
      </c>
      <c r="Y314" s="1">
        <v>3.04</v>
      </c>
      <c r="Z314" s="1">
        <f t="array" ref="Z314">FVSCHEDULE(1,Y312:Y314*0.01)-1</f>
        <v>3.4959973376000208E-2</v>
      </c>
      <c r="AA314" s="14">
        <v>3.38</v>
      </c>
      <c r="AB314" s="1">
        <f t="array" ref="AB314">FVSCHEDULE(1,AA312:AA314*0.01)-1</f>
        <v>3.6719368496000104E-2</v>
      </c>
      <c r="AR314" s="1"/>
      <c r="AS314" s="1"/>
    </row>
    <row r="315" spans="8:45" x14ac:dyDescent="0.25">
      <c r="H315" s="5"/>
      <c r="I315" s="5"/>
      <c r="J315" s="5"/>
      <c r="K315" s="5"/>
      <c r="L315" s="5"/>
      <c r="M315" s="5"/>
      <c r="N315" s="5"/>
      <c r="O315" s="5"/>
      <c r="P315" s="5"/>
      <c r="Q315" s="3"/>
      <c r="R315" s="5"/>
      <c r="S315" s="5"/>
      <c r="T315" s="5"/>
      <c r="U315" s="5"/>
      <c r="V315" s="5"/>
      <c r="W315" s="5"/>
      <c r="X315" s="3">
        <v>40968</v>
      </c>
      <c r="Y315" s="1">
        <v>2.37</v>
      </c>
      <c r="Z315" s="1">
        <f t="array" ref="Z315">FVSCHEDULE(1,Y313:Y315*0.01)-1</f>
        <v>8.2878704767999967E-2</v>
      </c>
      <c r="AA315" s="14">
        <v>2.84</v>
      </c>
      <c r="AB315" s="1">
        <f t="array" ref="AB315">FVSCHEDULE(1,AA313:AA315*0.01)-1</f>
        <v>9.8456829344000019E-2</v>
      </c>
      <c r="AR315" s="1"/>
      <c r="AS315" s="1"/>
    </row>
    <row r="316" spans="8:45" x14ac:dyDescent="0.25">
      <c r="H316" s="5"/>
      <c r="I316" s="5"/>
      <c r="J316" s="5"/>
      <c r="K316" s="5"/>
      <c r="L316" s="5"/>
      <c r="M316" s="5"/>
      <c r="N316" s="5"/>
      <c r="O316" s="5"/>
      <c r="P316" s="5"/>
      <c r="Q316" s="3"/>
      <c r="R316" s="5"/>
      <c r="S316" s="5"/>
      <c r="T316" s="5"/>
      <c r="U316" s="5"/>
      <c r="V316" s="5"/>
      <c r="W316" s="5"/>
      <c r="X316" s="3">
        <v>40998</v>
      </c>
      <c r="Y316" s="1">
        <v>-0.14000000000000001</v>
      </c>
      <c r="Z316" s="1">
        <f t="array" ref="Z316">FVSCHEDULE(1,Y314:Y316*0.01)-1</f>
        <v>5.3343731328000077E-2</v>
      </c>
      <c r="AA316" s="14">
        <v>-0.46</v>
      </c>
      <c r="AB316" s="1">
        <f t="array" ref="AB316">FVSCHEDULE(1,AA314:AA316*0.01)-1</f>
        <v>5.8269384367999777E-2</v>
      </c>
      <c r="AR316" s="1"/>
      <c r="AS316" s="1"/>
    </row>
    <row r="317" spans="8:45" x14ac:dyDescent="0.25">
      <c r="H317" s="5"/>
      <c r="I317" s="5"/>
      <c r="J317" s="5"/>
      <c r="K317" s="5"/>
      <c r="L317" s="5"/>
      <c r="M317" s="5"/>
      <c r="N317" s="5"/>
      <c r="O317" s="5"/>
      <c r="P317" s="5"/>
      <c r="Q317" s="3"/>
      <c r="R317" s="5"/>
      <c r="S317" s="5"/>
      <c r="T317" s="5"/>
      <c r="U317" s="5"/>
      <c r="V317" s="5"/>
      <c r="W317" s="5"/>
      <c r="X317" s="3">
        <v>41029</v>
      </c>
      <c r="Y317" s="1">
        <v>1.05</v>
      </c>
      <c r="Z317" s="1">
        <f t="array" ref="Z317">FVSCHEDULE(1,Y315:Y317*0.01)-1</f>
        <v>3.3000621610000058E-2</v>
      </c>
      <c r="AA317" s="14">
        <v>1.1000000000000001</v>
      </c>
      <c r="AB317" s="1">
        <f t="array" ref="AB317">FVSCHEDULE(1,AA315:AA317*0.01)-1</f>
        <v>3.4929722959999854E-2</v>
      </c>
      <c r="AR317" s="1"/>
      <c r="AS317" s="1"/>
    </row>
    <row r="318" spans="8:45" x14ac:dyDescent="0.25">
      <c r="H318" s="5"/>
      <c r="I318" s="5"/>
      <c r="J318" s="5"/>
      <c r="K318" s="5"/>
      <c r="L318" s="5"/>
      <c r="M318" s="5"/>
      <c r="N318" s="5"/>
      <c r="O318" s="5"/>
      <c r="P318" s="5"/>
      <c r="Q318" s="3"/>
      <c r="R318" s="5"/>
      <c r="S318" s="5"/>
      <c r="T318" s="5"/>
      <c r="U318" s="5"/>
      <c r="V318" s="5"/>
      <c r="W318" s="5"/>
      <c r="X318" s="3">
        <v>41060</v>
      </c>
      <c r="Y318" s="1">
        <v>-1.31</v>
      </c>
      <c r="Z318" s="1">
        <f t="array" ref="Z318">FVSCHEDULE(1,Y316:Y318*0.01)-1</f>
        <v>-4.1337174300000168E-3</v>
      </c>
      <c r="AA318" s="14">
        <v>-1.84</v>
      </c>
      <c r="AB318" s="1">
        <f t="array" ref="AB318">FVSCHEDULE(1,AA316:AA318*0.01)-1</f>
        <v>-1.2167428960000004E-2</v>
      </c>
      <c r="AR318" s="1"/>
      <c r="AS318" s="1"/>
    </row>
    <row r="319" spans="8:45" x14ac:dyDescent="0.25">
      <c r="H319" s="5"/>
      <c r="I319" s="5"/>
      <c r="J319" s="5"/>
      <c r="K319" s="5"/>
      <c r="L319" s="5"/>
      <c r="M319" s="5"/>
      <c r="N319" s="5"/>
      <c r="O319" s="5"/>
      <c r="P319" s="5"/>
      <c r="Q319" s="3"/>
      <c r="R319" s="5"/>
      <c r="S319" s="5"/>
      <c r="T319" s="5"/>
      <c r="U319" s="5"/>
      <c r="V319" s="5"/>
      <c r="W319" s="5"/>
      <c r="X319" s="3">
        <v>41089</v>
      </c>
      <c r="Y319" s="1">
        <v>2.11</v>
      </c>
      <c r="Z319" s="1">
        <f t="array" ref="Z319">FVSCHEDULE(1,Y317:Y319*0.01)-1</f>
        <v>1.8304687694999711E-2</v>
      </c>
      <c r="AA319" s="14">
        <v>2.66</v>
      </c>
      <c r="AB319" s="1">
        <f t="array" ref="AB319">FVSCHEDULE(1,AA317:AA319*0.01)-1</f>
        <v>1.8795376159999932E-2</v>
      </c>
      <c r="AR319" s="1"/>
      <c r="AS319" s="1"/>
    </row>
    <row r="320" spans="8:45" x14ac:dyDescent="0.25">
      <c r="H320" s="5"/>
      <c r="I320" s="5"/>
      <c r="J320" s="5"/>
      <c r="K320" s="5"/>
      <c r="L320" s="5"/>
      <c r="M320" s="5"/>
      <c r="N320" s="5"/>
      <c r="O320" s="5"/>
      <c r="P320" s="5"/>
      <c r="Q320" s="3"/>
      <c r="R320" s="5"/>
      <c r="S320" s="5"/>
      <c r="T320" s="5"/>
      <c r="U320" s="5"/>
      <c r="V320" s="5"/>
      <c r="W320" s="5"/>
      <c r="X320" s="3">
        <v>41121</v>
      </c>
      <c r="Y320" s="1">
        <v>1.9</v>
      </c>
      <c r="Z320" s="1">
        <f t="array" ref="Z320">FVSCHEDULE(1,Y318:Y320*0.01)-1</f>
        <v>2.6870338209999733E-2</v>
      </c>
      <c r="AA320" s="14">
        <v>2.4</v>
      </c>
      <c r="AB320" s="1">
        <f t="array" ref="AB320">FVSCHEDULE(1,AA318:AA320*0.01)-1</f>
        <v>3.1895613440000137E-2</v>
      </c>
      <c r="AR320" s="1"/>
      <c r="AS320" s="1"/>
    </row>
    <row r="321" spans="8:45" x14ac:dyDescent="0.25">
      <c r="H321" s="5"/>
      <c r="I321" s="5"/>
      <c r="J321" s="5"/>
      <c r="K321" s="5"/>
      <c r="L321" s="5"/>
      <c r="M321" s="5"/>
      <c r="N321" s="5"/>
      <c r="O321" s="5"/>
      <c r="P321" s="5"/>
      <c r="Q321" s="3"/>
      <c r="R321" s="5"/>
      <c r="S321" s="5"/>
      <c r="T321" s="5"/>
      <c r="U321" s="5"/>
      <c r="V321" s="5"/>
      <c r="W321" s="5"/>
      <c r="X321" s="3">
        <v>41152</v>
      </c>
      <c r="Y321" s="1">
        <v>1.17</v>
      </c>
      <c r="Z321" s="1">
        <f t="array" ref="Z321">FVSCHEDULE(1,Y319:Y321*0.01)-1</f>
        <v>5.2674760529999975E-2</v>
      </c>
      <c r="AA321" s="14">
        <v>1.29</v>
      </c>
      <c r="AB321" s="1">
        <f t="array" ref="AB321">FVSCHEDULE(1,AA319:AA321*0.01)-1</f>
        <v>6.47993753599998E-2</v>
      </c>
      <c r="AR321" s="1"/>
      <c r="AS321" s="1"/>
    </row>
    <row r="322" spans="8:45" x14ac:dyDescent="0.25">
      <c r="H322" s="5"/>
      <c r="I322" s="5"/>
      <c r="J322" s="5"/>
      <c r="K322" s="5"/>
      <c r="L322" s="5"/>
      <c r="M322" s="5"/>
      <c r="N322" s="5"/>
      <c r="O322" s="5"/>
      <c r="P322" s="5"/>
      <c r="Q322" s="3"/>
      <c r="R322" s="5"/>
      <c r="S322" s="5"/>
      <c r="T322" s="5"/>
      <c r="U322" s="5"/>
      <c r="V322" s="5"/>
      <c r="W322" s="5"/>
      <c r="X322" s="3">
        <v>41180</v>
      </c>
      <c r="Y322" s="1">
        <v>1.39</v>
      </c>
      <c r="Z322" s="1">
        <f t="array" ref="Z322">FVSCHEDULE(1,Y320:Y322*0.01)-1</f>
        <v>4.5252119969999782E-2</v>
      </c>
      <c r="AA322" s="14">
        <v>1.73</v>
      </c>
      <c r="AB322" s="1">
        <f t="array" ref="AB322">FVSCHEDULE(1,AA320:AA322*0.01)-1</f>
        <v>5.515332608000012E-2</v>
      </c>
      <c r="AR322" s="1"/>
      <c r="AS322" s="1"/>
    </row>
    <row r="323" spans="8:45" x14ac:dyDescent="0.25">
      <c r="H323" s="5"/>
      <c r="I323" s="5"/>
      <c r="J323" s="5"/>
      <c r="K323" s="5"/>
      <c r="L323" s="5"/>
      <c r="M323" s="5"/>
      <c r="N323" s="5"/>
      <c r="O323" s="5"/>
      <c r="P323" s="5"/>
      <c r="Q323" s="3"/>
      <c r="R323" s="5"/>
      <c r="S323" s="5"/>
      <c r="T323" s="5"/>
      <c r="U323" s="5"/>
      <c r="V323" s="5"/>
      <c r="W323" s="5"/>
      <c r="X323" s="3">
        <v>41213</v>
      </c>
      <c r="Y323" s="1">
        <v>0.88</v>
      </c>
      <c r="Z323" s="1">
        <f t="array" ref="Z323">FVSCHEDULE(1,Y321:Y323*0.01)-1</f>
        <v>3.4789341143999897E-2</v>
      </c>
      <c r="AA323" s="14">
        <v>0.95</v>
      </c>
      <c r="AB323" s="1">
        <f t="array" ref="AB323">FVSCHEDULE(1,AA321:AA323*0.01)-1</f>
        <v>4.0212190115000102E-2</v>
      </c>
      <c r="AR323" s="1"/>
      <c r="AS323" s="1"/>
    </row>
    <row r="324" spans="8:45" x14ac:dyDescent="0.25">
      <c r="H324" s="5"/>
      <c r="I324" s="5"/>
      <c r="J324" s="5"/>
      <c r="K324" s="5"/>
      <c r="L324" s="5"/>
      <c r="M324" s="5"/>
      <c r="N324" s="5"/>
      <c r="O324" s="5"/>
      <c r="P324" s="5"/>
      <c r="Q324" s="3"/>
      <c r="R324" s="5"/>
      <c r="S324" s="5"/>
      <c r="T324" s="5"/>
      <c r="U324" s="5"/>
      <c r="V324" s="5"/>
      <c r="W324" s="5"/>
      <c r="X324" s="3">
        <v>41243</v>
      </c>
      <c r="Y324" s="1">
        <v>0.8</v>
      </c>
      <c r="Z324" s="1">
        <f t="array" ref="Z324">FVSCHEDULE(1,Y322:Y324*0.01)-1</f>
        <v>3.1004898559999994E-2</v>
      </c>
      <c r="AA324" s="14">
        <v>0.86</v>
      </c>
      <c r="AB324" s="1">
        <f t="array" ref="AB324">FVSCHEDULE(1,AA322:AA324*0.01)-1</f>
        <v>3.5796243410000095E-2</v>
      </c>
      <c r="AR324" s="1"/>
      <c r="AS324" s="1"/>
    </row>
    <row r="325" spans="8:45" x14ac:dyDescent="0.25">
      <c r="H325" s="5"/>
      <c r="I325" s="5"/>
      <c r="J325" s="5"/>
      <c r="K325" s="5"/>
      <c r="L325" s="5"/>
      <c r="M325" s="5"/>
      <c r="N325" s="5"/>
      <c r="O325" s="5"/>
      <c r="P325" s="5"/>
      <c r="Q325" s="3"/>
      <c r="R325" s="5"/>
      <c r="S325" s="5"/>
      <c r="T325" s="5"/>
      <c r="U325" s="5"/>
      <c r="V325" s="5"/>
      <c r="W325" s="5"/>
      <c r="X325" s="3">
        <v>41274</v>
      </c>
      <c r="Y325" s="1">
        <v>1.58</v>
      </c>
      <c r="Z325" s="1">
        <f t="array" ref="Z325">FVSCHEDULE(1,Y323:Y325*0.01)-1</f>
        <v>3.2936952320000046E-2</v>
      </c>
      <c r="AA325" s="14">
        <v>1.97</v>
      </c>
      <c r="AB325" s="1">
        <f t="array" ref="AB325">FVSCHEDULE(1,AA323:AA325*0.01)-1</f>
        <v>3.8239879490000073E-2</v>
      </c>
      <c r="AR325" s="1"/>
      <c r="AS325" s="1"/>
    </row>
    <row r="326" spans="8:45" x14ac:dyDescent="0.25">
      <c r="H326" s="5"/>
      <c r="I326" s="5"/>
      <c r="J326" s="5"/>
      <c r="K326" s="5"/>
      <c r="L326" s="5"/>
      <c r="M326" s="5"/>
      <c r="N326" s="5"/>
      <c r="O326" s="5"/>
      <c r="P326" s="5"/>
      <c r="Q326" s="3"/>
      <c r="R326" s="5"/>
      <c r="S326" s="5"/>
      <c r="T326" s="5"/>
      <c r="U326" s="5"/>
      <c r="V326" s="5"/>
      <c r="W326" s="5"/>
      <c r="X326" s="3">
        <v>41305</v>
      </c>
      <c r="Y326" s="1">
        <v>1.34</v>
      </c>
      <c r="Z326" s="1">
        <f t="array" ref="Z326">FVSCHEDULE(1,Y324:Y326*0.01)-1</f>
        <v>3.7647013760000236E-2</v>
      </c>
      <c r="AA326" s="14">
        <v>1.59</v>
      </c>
      <c r="AB326" s="1">
        <f t="array" ref="AB326">FVSCHEDULE(1,AA324:AA326*0.01)-1</f>
        <v>4.482208377800001E-2</v>
      </c>
      <c r="AR326" s="1"/>
      <c r="AS326" s="1"/>
    </row>
    <row r="327" spans="8:45" x14ac:dyDescent="0.25">
      <c r="H327" s="5"/>
      <c r="I327" s="5"/>
      <c r="J327" s="5"/>
      <c r="K327" s="5"/>
      <c r="L327" s="5"/>
      <c r="M327" s="5"/>
      <c r="N327" s="5"/>
      <c r="O327" s="5"/>
      <c r="P327" s="5"/>
      <c r="Q327" s="3"/>
      <c r="R327" s="5"/>
      <c r="S327" s="5"/>
      <c r="T327" s="5"/>
      <c r="U327" s="5"/>
      <c r="V327" s="5"/>
      <c r="W327" s="5"/>
      <c r="X327" s="3">
        <v>41333</v>
      </c>
      <c r="Y327" s="1">
        <v>0.51</v>
      </c>
      <c r="Z327" s="1">
        <f t="array" ref="Z327">FVSCHEDULE(1,Y325:Y327*0.01)-1</f>
        <v>3.4661719772000277E-2</v>
      </c>
      <c r="AA327" s="14">
        <v>0.4</v>
      </c>
      <c r="AB327" s="1">
        <f t="array" ref="AB327">FVSCHEDULE(1,AA325:AA327*0.01)-1</f>
        <v>4.0056882920000092E-2</v>
      </c>
      <c r="AR327" s="1"/>
      <c r="AS327" s="1"/>
    </row>
    <row r="328" spans="8:45" x14ac:dyDescent="0.25">
      <c r="H328" s="5"/>
      <c r="I328" s="5"/>
      <c r="J328" s="5"/>
      <c r="K328" s="5"/>
      <c r="L328" s="5"/>
      <c r="M328" s="5"/>
      <c r="N328" s="5"/>
      <c r="O328" s="5"/>
      <c r="P328" s="5"/>
      <c r="Q328" s="3"/>
      <c r="R328" s="5"/>
      <c r="S328" s="5"/>
      <c r="T328" s="5"/>
      <c r="U328" s="5"/>
      <c r="V328" s="5"/>
      <c r="W328" s="5"/>
      <c r="X328" s="3">
        <v>41362</v>
      </c>
      <c r="Y328" s="1">
        <v>1.02</v>
      </c>
      <c r="Z328" s="1">
        <f t="array" ref="Z328">FVSCHEDULE(1,Y326:Y328*0.01)-1</f>
        <v>2.8957737068000311E-2</v>
      </c>
      <c r="AA328" s="14">
        <v>1.2</v>
      </c>
      <c r="AB328" s="1">
        <f t="array" ref="AB328">FVSCHEDULE(1,AA326:AA328*0.01)-1</f>
        <v>3.2203163200000162E-2</v>
      </c>
      <c r="AR328" s="1"/>
      <c r="AS328" s="1"/>
    </row>
    <row r="329" spans="8:45" x14ac:dyDescent="0.25">
      <c r="H329" s="5"/>
      <c r="I329" s="5"/>
      <c r="J329" s="5"/>
      <c r="K329" s="5"/>
      <c r="L329" s="5"/>
      <c r="M329" s="5"/>
      <c r="N329" s="5"/>
      <c r="O329" s="5"/>
      <c r="P329" s="5"/>
      <c r="Q329" s="3"/>
      <c r="R329" s="5"/>
      <c r="S329" s="5"/>
      <c r="T329" s="5"/>
      <c r="U329" s="5"/>
      <c r="V329" s="5"/>
      <c r="W329" s="5"/>
      <c r="X329" s="3">
        <v>41394</v>
      </c>
      <c r="Y329" s="1">
        <v>1.81</v>
      </c>
      <c r="Z329" s="1">
        <f t="array" ref="Z329">FVSCHEDULE(1,Y327:Y329*0.01)-1</f>
        <v>3.3729891562000125E-2</v>
      </c>
      <c r="AA329" s="14">
        <v>2.23</v>
      </c>
      <c r="AB329" s="1">
        <f t="array" ref="AB329">FVSCHEDULE(1,AA327:AA329*0.01)-1</f>
        <v>3.8705870400000064E-2</v>
      </c>
      <c r="AR329" s="1"/>
      <c r="AS329" s="1"/>
    </row>
    <row r="330" spans="8:45" x14ac:dyDescent="0.25">
      <c r="H330" s="5"/>
      <c r="I330" s="5"/>
      <c r="J330" s="5"/>
      <c r="K330" s="5"/>
      <c r="L330" s="5"/>
      <c r="M330" s="5"/>
      <c r="N330" s="5"/>
      <c r="O330" s="5"/>
      <c r="P330" s="5"/>
      <c r="Q330" s="3"/>
      <c r="R330" s="5"/>
      <c r="S330" s="5"/>
      <c r="T330" s="5"/>
      <c r="U330" s="5"/>
      <c r="V330" s="5"/>
      <c r="W330" s="5"/>
      <c r="X330" s="3">
        <v>41425</v>
      </c>
      <c r="Y330" s="1">
        <v>-0.57999999999999996</v>
      </c>
      <c r="Z330" s="1">
        <f t="array" ref="Z330">FVSCHEDULE(1,Y328:Y330*0.01)-1</f>
        <v>2.2519409203999974E-2</v>
      </c>
      <c r="AA330" s="14">
        <v>-0.89</v>
      </c>
      <c r="AB330" s="1">
        <f t="array" ref="AB330">FVSCHEDULE(1,AA328:AA330*0.01)-1</f>
        <v>2.5359948359999995E-2</v>
      </c>
      <c r="AR330" s="1"/>
      <c r="AS330" s="1"/>
    </row>
    <row r="331" spans="8:45" x14ac:dyDescent="0.25">
      <c r="H331" s="5"/>
      <c r="I331" s="5"/>
      <c r="J331" s="5"/>
      <c r="K331" s="5"/>
      <c r="L331" s="5"/>
      <c r="M331" s="5"/>
      <c r="N331" s="5"/>
      <c r="O331" s="5"/>
      <c r="P331" s="5"/>
      <c r="Q331" s="3"/>
      <c r="R331" s="5"/>
      <c r="S331" s="5"/>
      <c r="T331" s="5"/>
      <c r="U331" s="5"/>
      <c r="V331" s="5"/>
      <c r="W331" s="5"/>
      <c r="X331" s="3">
        <v>41453</v>
      </c>
      <c r="Y331" s="1">
        <v>-2.62</v>
      </c>
      <c r="Z331" s="1">
        <f t="array" ref="Z331">FVSCHEDULE(1,Y329:Y331*0.01)-1</f>
        <v>-1.4324489523999895E-2</v>
      </c>
      <c r="AA331" s="14">
        <v>-3.51</v>
      </c>
      <c r="AB331" s="1">
        <f t="array" ref="AB331">FVSCHEDULE(1,AA329:AA331*0.01)-1</f>
        <v>-2.2361843703000095E-2</v>
      </c>
      <c r="AR331" s="1"/>
      <c r="AS331" s="1"/>
    </row>
    <row r="332" spans="8:45" x14ac:dyDescent="0.25">
      <c r="H332" s="5"/>
      <c r="I332" s="5"/>
      <c r="J332" s="5"/>
      <c r="K332" s="5"/>
      <c r="L332" s="5"/>
      <c r="M332" s="5"/>
      <c r="N332" s="5"/>
      <c r="O332" s="5"/>
      <c r="P332" s="5"/>
      <c r="Q332" s="3"/>
      <c r="R332" s="5"/>
      <c r="S332" s="5"/>
      <c r="T332" s="5"/>
      <c r="U332" s="5"/>
      <c r="V332" s="5"/>
      <c r="W332" s="5"/>
      <c r="X332" s="3">
        <v>41486</v>
      </c>
      <c r="Y332" s="1">
        <v>1.9</v>
      </c>
      <c r="Z332" s="1">
        <f t="array" ref="Z332">FVSCHEDULE(1,Y330:Y332*0.01)-1</f>
        <v>-1.3453152760000142E-2</v>
      </c>
      <c r="AA332" s="14">
        <v>2.0699999999999998</v>
      </c>
      <c r="AB332" s="1">
        <f t="array" ref="AB332">FVSCHEDULE(1,AA330:AA332*0.01)-1</f>
        <v>-2.3891943527000081E-2</v>
      </c>
      <c r="AR332" s="1"/>
      <c r="AS332" s="1"/>
    </row>
    <row r="333" spans="8:45" x14ac:dyDescent="0.25">
      <c r="H333" s="5"/>
      <c r="I333" s="5"/>
      <c r="J333" s="5"/>
      <c r="K333" s="5"/>
      <c r="L333" s="5"/>
      <c r="M333" s="5"/>
      <c r="N333" s="5"/>
      <c r="O333" s="5"/>
      <c r="P333" s="5"/>
      <c r="Q333" s="3"/>
      <c r="R333" s="5"/>
      <c r="S333" s="5"/>
      <c r="T333" s="5"/>
      <c r="U333" s="5"/>
      <c r="V333" s="5"/>
      <c r="W333" s="5"/>
      <c r="X333" s="3">
        <v>41516</v>
      </c>
      <c r="Y333" s="1">
        <v>-0.61</v>
      </c>
      <c r="Z333" s="1">
        <f t="array" ref="Z333">FVSCHEDULE(1,Y331:Y333*0.01)-1</f>
        <v>-1.3750843420000103E-2</v>
      </c>
      <c r="AA333" s="14">
        <v>-1.41</v>
      </c>
      <c r="AB333" s="1">
        <f t="array" ref="AB333">FVSCHEDULE(1,AA331:AA333*0.01)-1</f>
        <v>-2.9013285363000074E-2</v>
      </c>
      <c r="AR333" s="1"/>
      <c r="AS333" s="1"/>
    </row>
    <row r="334" spans="8:45" x14ac:dyDescent="0.25">
      <c r="H334" s="5"/>
      <c r="I334" s="5"/>
      <c r="J334" s="5"/>
      <c r="K334" s="5"/>
      <c r="L334" s="5"/>
      <c r="M334" s="5"/>
      <c r="N334" s="5"/>
      <c r="O334" s="5"/>
      <c r="P334" s="5"/>
      <c r="Q334" s="3"/>
      <c r="R334" s="5"/>
      <c r="S334" s="5"/>
      <c r="T334" s="5"/>
      <c r="U334" s="5"/>
      <c r="V334" s="5"/>
      <c r="W334" s="5"/>
      <c r="X334" s="3">
        <v>41547</v>
      </c>
      <c r="Y334" s="1">
        <v>0.99</v>
      </c>
      <c r="Z334" s="1">
        <f t="array" ref="Z334">FVSCHEDULE(1,Y332:Y334*0.01)-1</f>
        <v>2.2810662589999975E-2</v>
      </c>
      <c r="AA334" s="14">
        <v>1.1299999999999999</v>
      </c>
      <c r="AB334" s="1">
        <f t="array" ref="AB334">FVSCHEDULE(1,AA332:AA334*0.01)-1</f>
        <v>1.7679411869000017E-2</v>
      </c>
      <c r="AR334" s="1"/>
      <c r="AS334" s="1"/>
    </row>
    <row r="335" spans="8:45" x14ac:dyDescent="0.25">
      <c r="H335" s="5"/>
      <c r="I335" s="5"/>
      <c r="J335" s="5"/>
      <c r="K335" s="5"/>
      <c r="L335" s="5"/>
      <c r="M335" s="5"/>
      <c r="N335" s="5"/>
      <c r="O335" s="5"/>
      <c r="P335" s="5"/>
      <c r="Q335" s="3"/>
      <c r="R335" s="5"/>
      <c r="S335" s="5"/>
      <c r="T335" s="5"/>
      <c r="U335" s="5"/>
      <c r="V335" s="5"/>
      <c r="W335" s="5"/>
      <c r="X335" s="3">
        <v>41578</v>
      </c>
      <c r="Y335" s="1">
        <v>2.5099999999999998</v>
      </c>
      <c r="Z335" s="1">
        <f t="array" ref="Z335">FVSCHEDULE(1,Y333:Y335*0.01)-1</f>
        <v>2.8933474210999899E-2</v>
      </c>
      <c r="AA335" s="14">
        <v>3.33</v>
      </c>
      <c r="AB335" s="1">
        <f t="array" ref="AB335">FVSCHEDULE(1,AA333:AA335*0.01)-1</f>
        <v>3.0242124311000262E-2</v>
      </c>
      <c r="AR335" s="1"/>
      <c r="AS335" s="1"/>
    </row>
    <row r="336" spans="8:45" x14ac:dyDescent="0.25">
      <c r="H336" s="5"/>
      <c r="I336" s="5"/>
      <c r="J336" s="5"/>
      <c r="K336" s="5"/>
      <c r="L336" s="5"/>
      <c r="M336" s="5"/>
      <c r="N336" s="5"/>
      <c r="O336" s="5"/>
      <c r="P336" s="5"/>
      <c r="Q336" s="3"/>
      <c r="R336" s="5"/>
      <c r="S336" s="5"/>
      <c r="T336" s="5"/>
      <c r="U336" s="5"/>
      <c r="V336" s="5"/>
      <c r="W336" s="5"/>
      <c r="X336" s="3">
        <v>41607</v>
      </c>
      <c r="Y336" s="1">
        <v>0.51</v>
      </c>
      <c r="Z336" s="1">
        <f t="array" ref="Z336">FVSCHEDULE(1,Y334:Y336*0.01)-1</f>
        <v>4.0528257299000003E-2</v>
      </c>
      <c r="AA336" s="14">
        <v>0.31</v>
      </c>
      <c r="AB336" s="1">
        <f t="array" ref="AB336">FVSCHEDULE(1,AA334:AA336*0.01)-1</f>
        <v>4.821571649900025E-2</v>
      </c>
      <c r="AR336" s="1"/>
      <c r="AS336" s="1"/>
    </row>
    <row r="337" spans="8:45" x14ac:dyDescent="0.25">
      <c r="H337" s="5"/>
      <c r="I337" s="5"/>
      <c r="J337" s="5"/>
      <c r="K337" s="5"/>
      <c r="L337" s="5"/>
      <c r="M337" s="5"/>
      <c r="N337" s="5"/>
      <c r="O337" s="5"/>
      <c r="P337" s="5"/>
      <c r="Q337" s="3"/>
      <c r="R337" s="5"/>
      <c r="S337" s="5"/>
      <c r="T337" s="5"/>
      <c r="U337" s="5"/>
      <c r="V337" s="5"/>
      <c r="W337" s="5"/>
      <c r="X337" s="3">
        <v>41639</v>
      </c>
      <c r="Y337" s="1">
        <v>0.54</v>
      </c>
      <c r="Z337" s="1">
        <f t="array" ref="Z337">FVSCHEDULE(1,Y335:Y337*0.01)-1</f>
        <v>3.5891781254000055E-2</v>
      </c>
      <c r="AA337" s="14">
        <v>0.48</v>
      </c>
      <c r="AB337" s="1">
        <f t="array" ref="AB337">FVSCHEDULE(1,AA335:AA337*0.01)-1</f>
        <v>4.1478445504000039E-2</v>
      </c>
      <c r="AR337" s="1"/>
      <c r="AS337" s="1"/>
    </row>
    <row r="338" spans="8:45" x14ac:dyDescent="0.25">
      <c r="H338" s="5"/>
      <c r="I338" s="5"/>
      <c r="J338" s="5"/>
      <c r="K338" s="5"/>
      <c r="L338" s="5"/>
      <c r="M338" s="5"/>
      <c r="N338" s="5"/>
      <c r="O338" s="5"/>
      <c r="P338" s="5"/>
      <c r="Q338" s="3"/>
      <c r="R338" s="5"/>
      <c r="S338" s="5"/>
      <c r="T338" s="5"/>
      <c r="U338" s="5"/>
      <c r="V338" s="5"/>
      <c r="W338" s="5"/>
      <c r="X338" s="3">
        <v>41670</v>
      </c>
      <c r="Y338" s="1">
        <v>0.7</v>
      </c>
      <c r="Z338" s="1">
        <f t="array" ref="Z338">FVSCHEDULE(1,Y336:Y338*0.01)-1</f>
        <v>1.7601232780000142E-2</v>
      </c>
      <c r="AA338" s="14">
        <v>0.87</v>
      </c>
      <c r="AB338" s="1">
        <f t="array" ref="AB338">FVSCHEDULE(1,AA336:AA338*0.01)-1</f>
        <v>1.6683739455999991E-2</v>
      </c>
      <c r="AR338" s="1"/>
      <c r="AS338" s="1"/>
    </row>
    <row r="339" spans="8:45" x14ac:dyDescent="0.25">
      <c r="H339" s="5"/>
      <c r="I339" s="5"/>
      <c r="J339" s="5"/>
      <c r="K339" s="5"/>
      <c r="L339" s="5"/>
      <c r="M339" s="5"/>
      <c r="N339" s="5"/>
      <c r="O339" s="5"/>
      <c r="P339" s="5"/>
      <c r="Q339" s="3"/>
      <c r="R339" s="5"/>
      <c r="S339" s="5"/>
      <c r="T339" s="5"/>
      <c r="U339" s="5"/>
      <c r="V339" s="5"/>
      <c r="W339" s="5"/>
      <c r="X339" s="3">
        <v>41698</v>
      </c>
      <c r="Y339" s="1">
        <v>2.02</v>
      </c>
      <c r="Z339" s="1">
        <f t="array" ref="Z339">FVSCHEDULE(1,Y337:Y339*0.01)-1</f>
        <v>3.2889043559999998E-2</v>
      </c>
      <c r="AA339" s="14">
        <v>2.98</v>
      </c>
      <c r="AB339" s="1">
        <f t="array" ref="AB339">FVSCHEDULE(1,AA337:AA339*0.01)-1</f>
        <v>4.3745304447999844E-2</v>
      </c>
      <c r="AR339" s="1"/>
      <c r="AS339" s="1"/>
    </row>
    <row r="340" spans="8:45" x14ac:dyDescent="0.25">
      <c r="H340" s="5"/>
      <c r="I340" s="5"/>
      <c r="J340" s="5"/>
      <c r="K340" s="5"/>
      <c r="L340" s="5"/>
      <c r="M340" s="5"/>
      <c r="N340" s="5"/>
      <c r="O340" s="5"/>
      <c r="P340" s="5"/>
      <c r="Q340" s="3"/>
      <c r="R340" s="5"/>
      <c r="S340" s="5"/>
      <c r="T340" s="5"/>
      <c r="U340" s="5"/>
      <c r="V340" s="5"/>
      <c r="W340" s="5"/>
      <c r="X340" s="3">
        <v>41729</v>
      </c>
      <c r="Y340" s="1">
        <v>0.24</v>
      </c>
      <c r="Z340" s="1">
        <f t="array" ref="Z340">FVSCHEDULE(1,Y338:Y340*0.01)-1</f>
        <v>2.9807019359999742E-2</v>
      </c>
      <c r="AA340" s="14">
        <v>0.03</v>
      </c>
      <c r="AB340" s="1">
        <f t="array" ref="AB340">FVSCHEDULE(1,AA338:AA340*0.01)-1</f>
        <v>3.9070887777999941E-2</v>
      </c>
      <c r="AR340" s="1"/>
      <c r="AS340" s="1"/>
    </row>
    <row r="341" spans="8:45" x14ac:dyDescent="0.25">
      <c r="H341" s="5"/>
      <c r="I341" s="5"/>
      <c r="J341" s="5"/>
      <c r="K341" s="5"/>
      <c r="L341" s="5"/>
      <c r="M341" s="5"/>
      <c r="N341" s="5"/>
      <c r="O341" s="5"/>
      <c r="P341" s="5"/>
      <c r="Q341" s="3"/>
      <c r="R341" s="5"/>
      <c r="S341" s="5"/>
      <c r="T341" s="5"/>
      <c r="U341" s="5"/>
      <c r="V341" s="5"/>
      <c r="W341" s="5"/>
      <c r="X341" s="3">
        <v>41759</v>
      </c>
      <c r="Y341" s="1">
        <v>0.63</v>
      </c>
      <c r="Z341" s="1">
        <f t="array" ref="Z341">FVSCHEDULE(1,Y339:Y341*0.01)-1</f>
        <v>2.9091165424000032E-2</v>
      </c>
      <c r="AA341" s="14">
        <v>0.62</v>
      </c>
      <c r="AB341" s="1">
        <f t="array" ref="AB341">FVSCHEDULE(1,AA339:AA341*0.01)-1</f>
        <v>3.6495615428000061E-2</v>
      </c>
      <c r="AR341" s="1"/>
      <c r="AS341" s="1"/>
    </row>
    <row r="342" spans="8:45" x14ac:dyDescent="0.25">
      <c r="H342" s="5"/>
      <c r="I342" s="5"/>
      <c r="J342" s="5"/>
      <c r="K342" s="5"/>
      <c r="L342" s="5"/>
      <c r="M342" s="5"/>
      <c r="N342" s="5"/>
      <c r="O342" s="5"/>
      <c r="P342" s="5"/>
      <c r="Q342" s="3"/>
      <c r="R342" s="5"/>
      <c r="S342" s="5"/>
      <c r="T342" s="5"/>
      <c r="U342" s="5"/>
      <c r="V342" s="5"/>
      <c r="W342" s="5"/>
      <c r="X342" s="3">
        <v>41789</v>
      </c>
      <c r="Y342" s="1">
        <v>0.92</v>
      </c>
      <c r="Z342" s="1">
        <f t="array" ref="Z342">FVSCHEDULE(1,Y340:Y342*0.01)-1</f>
        <v>1.7995299103999995E-2</v>
      </c>
      <c r="AA342" s="14">
        <v>1.36</v>
      </c>
      <c r="AB342" s="1">
        <f t="array" ref="AB342">FVSCHEDULE(1,AA340:AA342*0.01)-1</f>
        <v>2.0190285296000088E-2</v>
      </c>
      <c r="AR342" s="1"/>
      <c r="AS342" s="1"/>
    </row>
    <row r="343" spans="8:45" x14ac:dyDescent="0.25">
      <c r="H343" s="5"/>
      <c r="I343" s="5"/>
      <c r="J343" s="5"/>
      <c r="K343" s="5"/>
      <c r="L343" s="5"/>
      <c r="M343" s="5"/>
      <c r="N343" s="5"/>
      <c r="O343" s="5"/>
      <c r="P343" s="5"/>
      <c r="Q343" s="3"/>
      <c r="R343" s="5"/>
      <c r="S343" s="5"/>
      <c r="T343" s="5"/>
      <c r="U343" s="5"/>
      <c r="V343" s="5"/>
      <c r="W343" s="5"/>
      <c r="X343" s="3">
        <v>41820</v>
      </c>
      <c r="Y343" s="1">
        <v>0.84</v>
      </c>
      <c r="Z343" s="1">
        <f t="array" ref="Z343">FVSCHEDULE(1,Y341:Y343*0.01)-1</f>
        <v>2.408864686400003E-2</v>
      </c>
      <c r="AA343" s="14">
        <v>1.17</v>
      </c>
      <c r="AB343" s="1">
        <f t="array" ref="AB343">FVSCHEDULE(1,AA341:AA343*0.01)-1</f>
        <v>3.1816966544000014E-2</v>
      </c>
      <c r="AR343" s="1"/>
      <c r="AS343" s="1"/>
    </row>
    <row r="344" spans="8:45" x14ac:dyDescent="0.25">
      <c r="H344" s="5"/>
      <c r="I344" s="5"/>
      <c r="J344" s="5"/>
      <c r="K344" s="5"/>
      <c r="L344" s="5"/>
      <c r="M344" s="5"/>
      <c r="N344" s="5"/>
      <c r="O344" s="5"/>
      <c r="P344" s="5"/>
      <c r="Q344" s="3"/>
      <c r="R344" s="5"/>
      <c r="S344" s="5"/>
      <c r="T344" s="5"/>
      <c r="U344" s="5"/>
      <c r="V344" s="5"/>
      <c r="W344" s="5"/>
      <c r="X344" s="3">
        <v>41851</v>
      </c>
      <c r="Y344" s="1">
        <v>-1.33</v>
      </c>
      <c r="Z344" s="1">
        <f t="array" ref="Z344">FVSCHEDULE(1,Y342:Y344*0.01)-1</f>
        <v>4.1421721759999919E-3</v>
      </c>
      <c r="AA344" s="14">
        <v>-1.79</v>
      </c>
      <c r="AB344" s="1">
        <f t="array" ref="AB344">FVSCHEDULE(1,AA342:AA344*0.01)-1</f>
        <v>7.1034017519999715E-3</v>
      </c>
      <c r="AR344" s="1"/>
      <c r="AS344" s="1"/>
    </row>
    <row r="345" spans="8:45" x14ac:dyDescent="0.25">
      <c r="H345" s="5"/>
      <c r="I345" s="5"/>
      <c r="J345" s="5"/>
      <c r="K345" s="5"/>
      <c r="L345" s="5"/>
      <c r="M345" s="5"/>
      <c r="N345" s="5"/>
      <c r="O345" s="5"/>
      <c r="P345" s="5"/>
      <c r="Q345" s="3"/>
      <c r="R345" s="5"/>
      <c r="S345" s="5"/>
      <c r="T345" s="5"/>
      <c r="U345" s="5"/>
      <c r="V345" s="5"/>
      <c r="W345" s="5"/>
      <c r="X345" s="3">
        <v>41880</v>
      </c>
      <c r="Y345" s="1">
        <v>1.59</v>
      </c>
      <c r="Z345" s="1">
        <f t="array" ref="Z345">FVSCHEDULE(1,Y343:Y345*0.01)-1</f>
        <v>1.0808593651999931E-2</v>
      </c>
      <c r="AA345" s="14">
        <v>2.19</v>
      </c>
      <c r="AB345" s="1">
        <f t="array" ref="AB345">FVSCHEDULE(1,AA343:AA345*0.01)-1</f>
        <v>1.5350203483000202E-2</v>
      </c>
      <c r="AR345" s="1"/>
      <c r="AS345" s="1"/>
    </row>
    <row r="346" spans="8:45" x14ac:dyDescent="0.25">
      <c r="H346" s="5"/>
      <c r="I346" s="5"/>
      <c r="J346" s="5"/>
      <c r="K346" s="5"/>
      <c r="L346" s="5"/>
      <c r="M346" s="5"/>
      <c r="N346" s="5"/>
      <c r="O346" s="5"/>
      <c r="P346" s="5"/>
      <c r="Q346" s="3"/>
      <c r="R346" s="5"/>
      <c r="S346" s="5"/>
      <c r="T346" s="5"/>
      <c r="U346" s="5"/>
      <c r="V346" s="5"/>
      <c r="W346" s="5"/>
      <c r="X346" s="3">
        <v>41912</v>
      </c>
      <c r="Y346" s="1">
        <v>-2.09</v>
      </c>
      <c r="Z346" s="1">
        <f t="array" ref="Z346">FVSCHEDULE(1,Y344:Y346*0.01)-1</f>
        <v>-1.85613902770001E-2</v>
      </c>
      <c r="AA346" s="14">
        <v>-2.91</v>
      </c>
      <c r="AB346" s="1">
        <f t="array" ref="AB346">FVSCHEDULE(1,AA344:AA346*0.01)-1</f>
        <v>-2.55970025090001E-2</v>
      </c>
      <c r="AR346" s="1"/>
      <c r="AS346" s="1"/>
    </row>
    <row r="347" spans="8:45" x14ac:dyDescent="0.25">
      <c r="H347" s="5"/>
      <c r="I347" s="5"/>
      <c r="J347" s="5"/>
      <c r="K347" s="5"/>
      <c r="L347" s="5"/>
      <c r="M347" s="5"/>
      <c r="N347" s="5"/>
      <c r="O347" s="5"/>
      <c r="P347" s="5"/>
      <c r="Q347" s="3"/>
      <c r="R347" s="5"/>
      <c r="S347" s="5"/>
      <c r="T347" s="5"/>
      <c r="U347" s="5"/>
      <c r="V347" s="5"/>
      <c r="W347" s="5"/>
      <c r="X347" s="3">
        <v>41943</v>
      </c>
      <c r="Y347" s="1">
        <v>1.19</v>
      </c>
      <c r="Z347" s="1">
        <f t="array" ref="Z347">FVSCHEDULE(1,Y345:Y347*0.01)-1</f>
        <v>6.5042355110001004E-3</v>
      </c>
      <c r="AA347" s="14">
        <v>1.71</v>
      </c>
      <c r="AB347" s="1">
        <f t="array" ref="AB347">FVSCHEDULE(1,AA345:AA347*0.01)-1</f>
        <v>9.1286923409998888E-3</v>
      </c>
      <c r="AR347" s="1"/>
      <c r="AS347" s="1"/>
    </row>
    <row r="348" spans="8:45" x14ac:dyDescent="0.25">
      <c r="H348" s="5"/>
      <c r="I348" s="5"/>
      <c r="J348" s="5"/>
      <c r="K348" s="5"/>
      <c r="L348" s="5"/>
      <c r="M348" s="5"/>
      <c r="N348" s="5"/>
      <c r="O348" s="5"/>
      <c r="P348" s="5"/>
      <c r="Q348" s="3"/>
      <c r="R348" s="5"/>
      <c r="S348" s="5"/>
      <c r="T348" s="5"/>
      <c r="U348" s="5"/>
      <c r="V348" s="5"/>
      <c r="W348" s="5"/>
      <c r="X348" s="3">
        <v>41971</v>
      </c>
      <c r="Y348" s="1">
        <v>-0.73</v>
      </c>
      <c r="Z348" s="1">
        <f t="array" ref="Z348">FVSCHEDULE(1,Y346:Y348*0.01)-1</f>
        <v>-1.6481194417000022E-2</v>
      </c>
      <c r="AA348" s="14">
        <v>-1.31</v>
      </c>
      <c r="AB348" s="1">
        <f t="array" ref="AB348">FVSCHEDULE(1,AA346:AA348*0.01)-1</f>
        <v>-2.5433891309000201E-2</v>
      </c>
      <c r="AR348" s="1"/>
      <c r="AS348" s="1"/>
    </row>
    <row r="349" spans="8:45" x14ac:dyDescent="0.25">
      <c r="H349" s="5"/>
      <c r="I349" s="5"/>
      <c r="J349" s="5"/>
      <c r="K349" s="5"/>
      <c r="L349" s="5"/>
      <c r="M349" s="5"/>
      <c r="N349" s="5"/>
      <c r="O349" s="5"/>
      <c r="P349" s="5"/>
      <c r="Q349" s="3"/>
      <c r="R349" s="5"/>
      <c r="S349" s="5"/>
      <c r="T349" s="5"/>
      <c r="U349" s="5"/>
      <c r="V349" s="5"/>
      <c r="W349" s="5"/>
      <c r="X349" s="3">
        <v>42004</v>
      </c>
      <c r="Y349" s="1">
        <v>-1.45</v>
      </c>
      <c r="Z349" s="1">
        <f t="array" ref="Z349">FVSCHEDULE(1,Y347:Y349*0.01)-1</f>
        <v>-1.0052310384999874E-2</v>
      </c>
      <c r="AA349" s="14">
        <v>-2.0699999999999998</v>
      </c>
      <c r="AB349" s="1">
        <f t="array" ref="AB349">FVSCHEDULE(1,AA347:AA349*0.01)-1</f>
        <v>-1.700217299300022E-2</v>
      </c>
      <c r="AR349" s="1"/>
      <c r="AS349" s="1"/>
    </row>
    <row r="350" spans="8:45" x14ac:dyDescent="0.25">
      <c r="H350" s="5"/>
      <c r="I350" s="5"/>
      <c r="J350" s="5"/>
      <c r="K350" s="5"/>
      <c r="L350" s="5"/>
      <c r="M350" s="5"/>
      <c r="N350" s="5"/>
      <c r="O350" s="5"/>
      <c r="P350" s="5"/>
      <c r="Q350" s="3"/>
      <c r="R350" s="5"/>
      <c r="S350" s="5"/>
      <c r="T350" s="5"/>
      <c r="U350" s="5"/>
      <c r="V350" s="5"/>
      <c r="W350" s="5"/>
      <c r="X350" s="3">
        <v>42034</v>
      </c>
      <c r="Y350" s="1">
        <v>0.66</v>
      </c>
      <c r="Z350" s="1">
        <f t="array" ref="Z350">FVSCHEDULE(1,Y348:Y350*0.01)-1</f>
        <v>-1.5237331390000053E-2</v>
      </c>
      <c r="AA350" s="14">
        <v>0.78</v>
      </c>
      <c r="AB350" s="1">
        <f t="array" ref="AB350">FVSCHEDULE(1,AA348:AA350*0.01)-1</f>
        <v>-2.5990354874000032E-2</v>
      </c>
      <c r="AR350" s="1"/>
      <c r="AS350" s="1"/>
    </row>
    <row r="351" spans="8:45" x14ac:dyDescent="0.25">
      <c r="H351" s="5"/>
      <c r="I351" s="5"/>
      <c r="J351" s="5"/>
      <c r="K351" s="5"/>
      <c r="L351" s="5"/>
      <c r="M351" s="5"/>
      <c r="N351" s="5"/>
      <c r="O351" s="5"/>
      <c r="P351" s="5"/>
      <c r="Q351" s="3"/>
      <c r="R351" s="5"/>
      <c r="S351" s="5"/>
      <c r="T351" s="5"/>
      <c r="U351" s="5"/>
      <c r="V351" s="5"/>
      <c r="W351" s="5"/>
      <c r="X351" s="3">
        <v>42062</v>
      </c>
      <c r="Y351" s="1">
        <v>2.41</v>
      </c>
      <c r="Z351" s="1">
        <f t="array" ref="Z351">FVSCHEDULE(1,Y349:Y351*0.01)-1</f>
        <v>1.5911603629999993E-2</v>
      </c>
      <c r="AA351" s="14">
        <v>3.1</v>
      </c>
      <c r="AB351" s="1">
        <f t="array" ref="AB351">FVSCHEDULE(1,AA349:AA351*0.01)-1</f>
        <v>1.7533634739999915E-2</v>
      </c>
      <c r="AR351" s="1"/>
      <c r="AS351" s="1"/>
    </row>
    <row r="352" spans="8:45" x14ac:dyDescent="0.25">
      <c r="H352" s="5"/>
      <c r="I352" s="5"/>
      <c r="J352" s="5"/>
      <c r="K352" s="5"/>
      <c r="L352" s="5"/>
      <c r="M352" s="5"/>
      <c r="N352" s="5"/>
      <c r="O352" s="5"/>
      <c r="P352" s="5"/>
      <c r="Q352" s="3"/>
      <c r="R352" s="5"/>
      <c r="S352" s="5"/>
      <c r="T352" s="5"/>
      <c r="U352" s="5"/>
      <c r="V352" s="5"/>
      <c r="W352" s="5"/>
      <c r="X352" s="3">
        <v>42094</v>
      </c>
      <c r="Y352" s="1">
        <v>-0.55000000000000004</v>
      </c>
      <c r="Z352" s="1">
        <f t="array" ref="Z352">FVSCHEDULE(1,Y350:Y352*0.01)-1</f>
        <v>2.5189335170000104E-2</v>
      </c>
      <c r="AA352" s="14">
        <v>-1.08</v>
      </c>
      <c r="AB352" s="1">
        <f t="array" ref="AB352">FVSCHEDULE(1,AA350:AA352*0.01)-1</f>
        <v>2.7820148559999813E-2</v>
      </c>
      <c r="AR352" s="1"/>
      <c r="AS352" s="1"/>
    </row>
    <row r="353" spans="8:45" x14ac:dyDescent="0.25">
      <c r="H353" s="5"/>
      <c r="I353" s="5"/>
      <c r="J353" s="5"/>
      <c r="K353" s="5"/>
      <c r="L353" s="5"/>
      <c r="M353" s="5"/>
      <c r="N353" s="5"/>
      <c r="O353" s="5"/>
      <c r="P353" s="5"/>
      <c r="Q353" s="3"/>
      <c r="R353" s="5"/>
      <c r="S353" s="5"/>
      <c r="T353" s="5"/>
      <c r="U353" s="5"/>
      <c r="V353" s="5"/>
      <c r="W353" s="5"/>
      <c r="X353" s="3">
        <v>42124</v>
      </c>
      <c r="Y353" s="1">
        <v>1.21</v>
      </c>
      <c r="Z353" s="1">
        <f t="array" ref="Z353">FVSCHEDULE(1,Y351:Y353*0.01)-1</f>
        <v>3.0790906145000241E-2</v>
      </c>
      <c r="AA353" s="14">
        <v>1.54</v>
      </c>
      <c r="AB353" s="1">
        <f t="array" ref="AB353">FVSCHEDULE(1,AA351:AA353*0.01)-1</f>
        <v>3.5571124080000072E-2</v>
      </c>
      <c r="AR353" s="1"/>
      <c r="AS353" s="1"/>
    </row>
    <row r="354" spans="8:45" x14ac:dyDescent="0.25">
      <c r="H354" s="5"/>
      <c r="I354" s="5"/>
      <c r="J354" s="5"/>
      <c r="K354" s="5"/>
      <c r="L354" s="5"/>
      <c r="M354" s="5"/>
      <c r="N354" s="5"/>
      <c r="O354" s="5"/>
      <c r="P354" s="5"/>
      <c r="Q354" s="3"/>
      <c r="R354" s="5"/>
      <c r="S354" s="5"/>
      <c r="T354" s="5"/>
      <c r="U354" s="5"/>
      <c r="V354" s="5"/>
      <c r="W354" s="5"/>
      <c r="X354" s="3">
        <v>42153</v>
      </c>
      <c r="Y354" s="1">
        <v>0.30399999999999999</v>
      </c>
      <c r="Z354" s="1">
        <f t="array" ref="Z354">FVSCHEDULE(1,Y352:Y354*0.01)-1</f>
        <v>9.5933116880000391E-3</v>
      </c>
      <c r="AA354" s="14">
        <v>0.15</v>
      </c>
      <c r="AB354" s="1">
        <f t="array" ref="AB354">FVSCHEDULE(1,AA352:AA354*0.01)-1</f>
        <v>5.9403305200000922E-3</v>
      </c>
      <c r="AR354" s="1"/>
      <c r="AS354" s="1"/>
    </row>
    <row r="355" spans="8:45" x14ac:dyDescent="0.25">
      <c r="H355" s="5"/>
      <c r="I355" s="5"/>
      <c r="J355" s="5"/>
      <c r="K355" s="5"/>
      <c r="L355" s="5"/>
      <c r="M355" s="5"/>
      <c r="N355" s="5"/>
      <c r="O355" s="5"/>
      <c r="P355" s="5"/>
      <c r="Q355" s="3"/>
      <c r="R355" s="5"/>
      <c r="S355" s="5"/>
      <c r="T355" s="5"/>
      <c r="U355" s="5"/>
      <c r="V355" s="5"/>
      <c r="W355" s="5"/>
      <c r="X355" s="3">
        <v>42185</v>
      </c>
      <c r="Y355" s="1">
        <v>-1.4890000000000001</v>
      </c>
      <c r="Z355" s="1">
        <f t="array" ref="Z355">FVSCHEDULE(1,Y353:Y355*0.01)-1</f>
        <v>6.0801686240008479E-5</v>
      </c>
      <c r="AA355" s="14">
        <v>-2.19</v>
      </c>
      <c r="AB355" s="1">
        <f t="array" ref="AB355">FVSCHEDULE(1,AA353:AA355*0.01)-1</f>
        <v>-5.347515889999932E-3</v>
      </c>
      <c r="AR355" s="1"/>
      <c r="AS355" s="1"/>
    </row>
    <row r="356" spans="8:45" x14ac:dyDescent="0.25">
      <c r="H356" s="5"/>
      <c r="I356" s="5"/>
      <c r="J356" s="5"/>
      <c r="K356" s="5"/>
      <c r="L356" s="5"/>
      <c r="M356" s="5"/>
      <c r="N356" s="5"/>
      <c r="O356" s="5"/>
      <c r="P356" s="5"/>
      <c r="Q356" s="3"/>
      <c r="R356" s="5"/>
      <c r="S356" s="5"/>
      <c r="T356" s="5"/>
      <c r="U356" s="5"/>
      <c r="V356" s="5"/>
      <c r="W356" s="5"/>
      <c r="X356" s="3">
        <v>42216</v>
      </c>
      <c r="Y356" s="1">
        <v>-0.58199999999999996</v>
      </c>
      <c r="Z356" s="1">
        <f t="array" ref="Z356">FVSCHEDULE(1,Y354:Y356*0.01)-1</f>
        <v>-1.764603515420804E-2</v>
      </c>
      <c r="AA356" s="14">
        <v>-0.72</v>
      </c>
      <c r="AB356" s="1">
        <f t="array" ref="AB356">FVSCHEDULE(1,AA354:AA356*0.01)-1</f>
        <v>-2.7485733479999941E-2</v>
      </c>
      <c r="AR356" s="1"/>
      <c r="AS356" s="1"/>
    </row>
    <row r="357" spans="8:45" x14ac:dyDescent="0.25">
      <c r="H357" s="5"/>
      <c r="I357" s="5"/>
      <c r="J357" s="5"/>
      <c r="K357" s="5"/>
      <c r="L357" s="5"/>
      <c r="M357" s="5"/>
      <c r="N357" s="5"/>
      <c r="O357" s="5"/>
      <c r="P357" s="5"/>
      <c r="Q357" s="3"/>
      <c r="R357" s="5"/>
      <c r="S357" s="5"/>
      <c r="T357" s="5"/>
      <c r="U357" s="5"/>
      <c r="V357" s="5"/>
      <c r="W357" s="5"/>
      <c r="X357" s="3">
        <v>42247</v>
      </c>
      <c r="Y357" s="1">
        <v>-1.742</v>
      </c>
      <c r="Z357" s="1">
        <f t="array" ref="Z357">FVSCHEDULE(1,Y355:Y357*0.01)-1</f>
        <v>-3.7684081613715947E-2</v>
      </c>
      <c r="AA357" s="14">
        <v>-2.2000000000000002</v>
      </c>
      <c r="AB357" s="1">
        <f t="array" ref="AB357">FVSCHEDULE(1,AA355:AA357*0.01)-1</f>
        <v>-5.0305588960000036E-2</v>
      </c>
      <c r="AR357" s="1"/>
      <c r="AS357" s="1"/>
    </row>
    <row r="358" spans="8:45" x14ac:dyDescent="0.25">
      <c r="H358" s="5"/>
      <c r="I358" s="5"/>
      <c r="J358" s="5"/>
      <c r="K358" s="5"/>
      <c r="L358" s="5"/>
      <c r="M358" s="5"/>
      <c r="N358" s="5"/>
      <c r="O358" s="5"/>
      <c r="P358" s="5"/>
      <c r="Q358" s="3"/>
      <c r="R358" s="5"/>
      <c r="S358" s="5"/>
      <c r="T358" s="5"/>
      <c r="U358" s="5"/>
      <c r="V358" s="5"/>
      <c r="W358" s="5"/>
      <c r="X358" s="3">
        <v>42277</v>
      </c>
      <c r="Y358" s="1">
        <v>-2.6019999999999999</v>
      </c>
      <c r="Z358" s="1">
        <f t="array" ref="Z358">FVSCHEDULE(1,Y356:Y358*0.01)-1</f>
        <v>-4.8556548822088152E-2</v>
      </c>
      <c r="AA358" s="14">
        <v>-3.33</v>
      </c>
      <c r="AB358" s="1">
        <f t="array" ref="AB358">FVSCHEDULE(1,AA356:AA358*0.01)-1</f>
        <v>-6.1374514719999995E-2</v>
      </c>
      <c r="AR358" s="1"/>
      <c r="AS358" s="1"/>
    </row>
    <row r="359" spans="8:45" x14ac:dyDescent="0.25">
      <c r="H359" s="5"/>
      <c r="I359" s="5"/>
      <c r="J359" s="5"/>
      <c r="K359" s="5"/>
      <c r="L359" s="5"/>
      <c r="M359" s="5"/>
      <c r="N359" s="5"/>
      <c r="O359" s="5"/>
      <c r="P359" s="5"/>
      <c r="Q359" s="3"/>
      <c r="R359" s="5"/>
      <c r="S359" s="5"/>
      <c r="T359" s="5"/>
      <c r="U359" s="5"/>
      <c r="V359" s="5"/>
      <c r="W359" s="5"/>
      <c r="X359" s="3">
        <v>42307</v>
      </c>
      <c r="Y359" s="1">
        <v>2.7490000000000001</v>
      </c>
      <c r="Z359" s="1">
        <f t="array" ref="Z359">FVSCHEDULE(1,Y357:Y359*0.01)-1</f>
        <v>-1.667843685168402E-2</v>
      </c>
      <c r="AA359" s="14">
        <v>3.6</v>
      </c>
      <c r="AB359" s="1">
        <f t="array" ref="AB359">FVSCHEDULE(1,AA357:AA359*0.01)-1</f>
        <v>-2.0531826400000064E-2</v>
      </c>
      <c r="AR359" s="1"/>
      <c r="AS359" s="1"/>
    </row>
    <row r="360" spans="8:45" x14ac:dyDescent="0.25">
      <c r="H360" s="5"/>
      <c r="I360" s="5"/>
      <c r="J360" s="5"/>
      <c r="K360" s="5"/>
      <c r="L360" s="5"/>
      <c r="M360" s="5"/>
      <c r="N360" s="5"/>
      <c r="O360" s="5"/>
      <c r="P360" s="5"/>
      <c r="Q360" s="3"/>
      <c r="R360" s="5"/>
      <c r="S360" s="5"/>
      <c r="T360" s="5"/>
      <c r="U360" s="5"/>
      <c r="V360" s="5"/>
      <c r="W360" s="5"/>
      <c r="X360" s="3">
        <v>42338</v>
      </c>
      <c r="Y360" s="1">
        <v>-2.2229999999999999</v>
      </c>
      <c r="Z360" s="1">
        <f t="array" ref="Z360">FVSCHEDULE(1,Y358:Y360*0.01)-1</f>
        <v>-2.1492067007745863E-2</v>
      </c>
      <c r="AA360" s="14">
        <v>-2.86</v>
      </c>
      <c r="AB360" s="1">
        <f t="array" ref="AB360">FVSCHEDULE(1,AA358:AA360*0.01)-1</f>
        <v>-2.7141734319999888E-2</v>
      </c>
      <c r="AR360" s="1"/>
      <c r="AS360" s="1"/>
    </row>
    <row r="361" spans="8:45" x14ac:dyDescent="0.25">
      <c r="H361" s="5"/>
      <c r="I361" s="5"/>
      <c r="J361" s="5"/>
      <c r="K361" s="5"/>
      <c r="L361" s="5"/>
      <c r="M361" s="5"/>
      <c r="N361" s="5"/>
      <c r="O361" s="5"/>
      <c r="P361" s="5"/>
      <c r="Q361" s="3"/>
      <c r="R361" s="5"/>
      <c r="S361" s="5"/>
      <c r="T361" s="5"/>
      <c r="U361" s="5"/>
      <c r="V361" s="5"/>
      <c r="W361" s="5"/>
      <c r="X361" s="3">
        <v>42369</v>
      </c>
      <c r="Y361" s="1">
        <v>-2.5190000000000001</v>
      </c>
      <c r="Z361" s="1">
        <f t="array" ref="Z361">FVSCHEDULE(1,Y359:Y361*0.01)-1</f>
        <v>-2.0658208422986934E-2</v>
      </c>
      <c r="AA361" s="14">
        <v>-3.1</v>
      </c>
      <c r="AB361" s="1">
        <f t="array" ref="AB361">FVSCHEDULE(1,AA359:AA361*0.01)-1</f>
        <v>-2.4827082399999978E-2</v>
      </c>
      <c r="AR361" s="1"/>
      <c r="AS361" s="1"/>
    </row>
    <row r="362" spans="8:45" x14ac:dyDescent="0.25">
      <c r="H362" s="5"/>
      <c r="I362" s="5"/>
      <c r="J362" s="5"/>
      <c r="K362" s="5"/>
      <c r="L362" s="5"/>
      <c r="M362" s="5"/>
      <c r="N362" s="5"/>
      <c r="O362" s="5"/>
      <c r="P362" s="5"/>
      <c r="Q362" s="3"/>
      <c r="R362" s="5"/>
      <c r="S362" s="5"/>
      <c r="T362" s="5"/>
      <c r="U362" s="5"/>
      <c r="V362" s="5"/>
      <c r="W362" s="5"/>
      <c r="X362" s="3">
        <v>42398</v>
      </c>
      <c r="Y362" s="1">
        <v>-1.607</v>
      </c>
      <c r="Z362" s="1">
        <f t="array" ref="Z362">FVSCHEDULE(1,Y360:Y362*0.01)-1</f>
        <v>-6.2176985677358965E-2</v>
      </c>
      <c r="AA362" s="14">
        <v>-1.64</v>
      </c>
      <c r="AB362" s="1">
        <f t="array" ref="AB362">FVSCHEDULE(1,AA360:AA362*0.01)-1</f>
        <v>-7.4150500240000028E-2</v>
      </c>
      <c r="AR362" s="1"/>
      <c r="AS362" s="1"/>
    </row>
    <row r="363" spans="8:45" x14ac:dyDescent="0.25">
      <c r="H363" s="5"/>
      <c r="I363" s="5"/>
      <c r="J363" s="5"/>
      <c r="K363" s="5"/>
      <c r="L363" s="5"/>
      <c r="M363" s="5"/>
      <c r="N363" s="5"/>
      <c r="O363" s="5"/>
      <c r="P363" s="5"/>
      <c r="Q363" s="3"/>
      <c r="R363" s="5"/>
      <c r="S363" s="5"/>
      <c r="T363" s="5"/>
      <c r="U363" s="5"/>
      <c r="V363" s="5"/>
      <c r="W363" s="5"/>
      <c r="X363" s="3">
        <v>42429</v>
      </c>
      <c r="Y363" s="1">
        <v>0.57199999999999995</v>
      </c>
      <c r="Z363" s="1">
        <f t="array" ref="Z363">FVSCHEDULE(1,Y361:Y363*0.01)-1</f>
        <v>-3.536888842512409E-2</v>
      </c>
      <c r="AA363" s="14">
        <v>0.68</v>
      </c>
      <c r="AB363" s="1">
        <f t="array" ref="AB363">FVSCHEDULE(1,AA361:AA363*0.01)-1</f>
        <v>-4.0410462880000164E-2</v>
      </c>
      <c r="AR363" s="1"/>
      <c r="AS363" s="1"/>
    </row>
    <row r="364" spans="8:45" x14ac:dyDescent="0.25">
      <c r="H364" s="5"/>
      <c r="I364" s="5"/>
      <c r="J364" s="5"/>
      <c r="K364" s="5"/>
      <c r="L364" s="5"/>
      <c r="M364" s="5"/>
      <c r="N364" s="5"/>
      <c r="O364" s="5"/>
      <c r="P364" s="5"/>
      <c r="Q364" s="3"/>
      <c r="R364" s="5"/>
      <c r="S364" s="5"/>
      <c r="T364" s="5"/>
      <c r="U364" s="5"/>
      <c r="V364" s="5"/>
      <c r="W364" s="5"/>
      <c r="X364" s="3">
        <v>42460</v>
      </c>
      <c r="Y364" s="1">
        <v>4.444</v>
      </c>
      <c r="Z364" s="1">
        <f t="array" ref="Z364">FVSCHEDULE(1,Y362:Y364*0.01)-1</f>
        <v>3.3534040657424047E-2</v>
      </c>
      <c r="AA364" s="14">
        <v>5.08</v>
      </c>
      <c r="AB364" s="1">
        <f t="array" ref="AB364">FVSCHEDULE(1,AA362:AA364*0.01)-1</f>
        <v>4.0595134783999898E-2</v>
      </c>
      <c r="AR364" s="1"/>
      <c r="AS364" s="1"/>
    </row>
    <row r="365" spans="8:45" x14ac:dyDescent="0.25">
      <c r="H365" s="5"/>
      <c r="I365" s="5"/>
      <c r="J365" s="5"/>
      <c r="K365" s="5"/>
      <c r="L365" s="5"/>
      <c r="M365" s="5"/>
      <c r="N365" s="5"/>
      <c r="O365" s="5"/>
      <c r="P365" s="5"/>
      <c r="Q365" s="3"/>
      <c r="R365" s="5"/>
      <c r="S365" s="5"/>
      <c r="T365" s="5"/>
      <c r="U365" s="5"/>
      <c r="V365" s="5"/>
      <c r="W365" s="5"/>
      <c r="X365" s="3">
        <v>42489</v>
      </c>
      <c r="Y365" s="1">
        <v>3.915</v>
      </c>
      <c r="Z365" s="1">
        <f t="array" ref="Z365">FVSCHEDULE(1,Y363:Y365*0.01)-1</f>
        <v>9.1537912604719995E-2</v>
      </c>
      <c r="AA365" s="14">
        <v>4.7</v>
      </c>
      <c r="AB365" s="1">
        <f t="array" ref="AB365">FVSCHEDULE(1,AA363:AA365*0.01)-1</f>
        <v>0.10766887567999972</v>
      </c>
      <c r="AR365" s="1"/>
      <c r="AS365" s="1"/>
    </row>
    <row r="366" spans="8:45" x14ac:dyDescent="0.25">
      <c r="H366" s="5"/>
      <c r="I366" s="5"/>
      <c r="J366" s="5"/>
      <c r="K366" s="5"/>
      <c r="L366" s="5"/>
      <c r="M366" s="5"/>
      <c r="N366" s="5"/>
      <c r="O366" s="5"/>
      <c r="P366" s="5"/>
      <c r="Q366" s="3"/>
      <c r="R366" s="5"/>
      <c r="S366" s="5"/>
      <c r="T366" s="5"/>
      <c r="U366" s="5"/>
      <c r="V366" s="5"/>
      <c r="W366" s="5"/>
      <c r="X366" s="3">
        <v>42521</v>
      </c>
      <c r="Y366" s="1">
        <v>0.61699999999999999</v>
      </c>
      <c r="Z366" s="1">
        <f t="array" ref="Z366">FVSCHEDULE(1,Y364:Y366*0.01)-1</f>
        <v>9.2026311026420116E-2</v>
      </c>
      <c r="AA366" s="14">
        <v>0.53</v>
      </c>
      <c r="AB366" s="1">
        <f t="array" ref="AB366">FVSCHEDULE(1,AA364:AA366*0.01)-1</f>
        <v>0.10601859428000004</v>
      </c>
      <c r="AR366" s="1"/>
      <c r="AS366" s="1"/>
    </row>
    <row r="367" spans="8:45" x14ac:dyDescent="0.25">
      <c r="H367" s="5"/>
      <c r="I367" s="5"/>
      <c r="J367" s="5"/>
      <c r="K367" s="5"/>
      <c r="L367" s="5"/>
      <c r="M367" s="5"/>
      <c r="N367" s="5"/>
      <c r="O367" s="5"/>
      <c r="P367" s="5"/>
      <c r="Q367" s="3"/>
      <c r="R367" s="5"/>
      <c r="S367" s="5"/>
      <c r="T367" s="5"/>
      <c r="U367" s="5"/>
      <c r="V367" s="5"/>
      <c r="W367" s="5"/>
      <c r="X367" s="3">
        <v>42551</v>
      </c>
      <c r="Y367" s="1">
        <v>0.92</v>
      </c>
      <c r="Z367" s="1">
        <f t="array" ref="Z367">FVSCHEDULE(1,Y365:Y367*0.01)-1</f>
        <v>5.5180721810599964E-2</v>
      </c>
      <c r="AA367" s="14">
        <v>0.9</v>
      </c>
      <c r="AB367" s="1">
        <f t="array" ref="AB367">FVSCHEDULE(1,AA365:AA367*0.01)-1</f>
        <v>6.2022041899999936E-2</v>
      </c>
      <c r="AR367" s="1"/>
      <c r="AS367" s="1"/>
    </row>
    <row r="368" spans="8:45" x14ac:dyDescent="0.25">
      <c r="H368" s="5"/>
      <c r="I368" s="5"/>
      <c r="J368" s="5"/>
      <c r="K368" s="5"/>
      <c r="L368" s="5"/>
      <c r="M368" s="5"/>
      <c r="N368" s="5"/>
      <c r="O368" s="5"/>
      <c r="P368" s="5"/>
      <c r="Q368" s="3"/>
      <c r="R368" s="5"/>
      <c r="S368" s="5"/>
      <c r="T368" s="5"/>
      <c r="U368" s="5"/>
      <c r="V368" s="5"/>
      <c r="W368" s="5"/>
      <c r="X368" s="3">
        <v>42580</v>
      </c>
      <c r="Y368" s="1">
        <v>2.7040000000000002</v>
      </c>
      <c r="Z368" s="1">
        <f t="array" ref="Z368">FVSCHEDULE(1,Y366:Y368*0.01)-1</f>
        <v>4.2883903698559989E-2</v>
      </c>
      <c r="AA368" s="14">
        <v>3.17</v>
      </c>
      <c r="AB368" s="1">
        <f t="array" ref="AB368">FVSCHEDULE(1,AA366:AA368*0.01)-1</f>
        <v>4.6502522090000165E-2</v>
      </c>
      <c r="AR368" s="1"/>
      <c r="AS368" s="1"/>
    </row>
    <row r="369" spans="8:45" x14ac:dyDescent="0.25">
      <c r="H369" s="5"/>
      <c r="I369" s="5"/>
      <c r="J369" s="5"/>
      <c r="K369" s="5"/>
      <c r="L369" s="5"/>
      <c r="M369" s="5"/>
      <c r="N369" s="5"/>
      <c r="O369" s="5"/>
      <c r="P369" s="5"/>
      <c r="Q369" s="3"/>
      <c r="R369" s="5"/>
      <c r="S369" s="5"/>
      <c r="T369" s="5"/>
      <c r="U369" s="5"/>
      <c r="V369" s="5"/>
      <c r="W369" s="5"/>
      <c r="X369" s="3">
        <v>42613</v>
      </c>
      <c r="Y369" s="1">
        <v>2.0920000000000001</v>
      </c>
      <c r="Z369" s="1">
        <f t="array" ref="Z369">FVSCHEDULE(1,Y367:Y369*0.01)-1</f>
        <v>5.8172113026560224E-2</v>
      </c>
      <c r="AA369" s="14">
        <v>2.84</v>
      </c>
      <c r="AB369" s="1">
        <f t="array" ref="AB369">FVSCHEDULE(1,AA367:AA369*0.01)-1</f>
        <v>7.0549282520000034E-2</v>
      </c>
      <c r="AR369" s="1"/>
      <c r="AS369" s="1"/>
    </row>
    <row r="370" spans="8:45" x14ac:dyDescent="0.25">
      <c r="H370" s="5"/>
      <c r="I370" s="5"/>
      <c r="J370" s="5"/>
      <c r="K370" s="5"/>
      <c r="L370" s="5"/>
      <c r="M370" s="5"/>
      <c r="N370" s="5"/>
      <c r="O370" s="5"/>
      <c r="P370" s="5"/>
      <c r="Q370" s="3"/>
      <c r="R370" s="5"/>
      <c r="S370" s="5"/>
      <c r="T370" s="5"/>
      <c r="U370" s="5"/>
      <c r="V370" s="5"/>
      <c r="W370" s="5"/>
      <c r="X370" s="3">
        <v>42643</v>
      </c>
      <c r="Y370" s="1">
        <v>0.66600000000000004</v>
      </c>
      <c r="Z370" s="1">
        <f t="array" ref="Z370">FVSCHEDULE(1,Y368:Y370*0.01)-1</f>
        <v>5.5508857807488043E-2</v>
      </c>
      <c r="AA370" s="14">
        <v>0.47</v>
      </c>
      <c r="AB370" s="1">
        <f t="array" ref="AB370">FVSCHEDULE(1,AA368:AA370*0.01)-1</f>
        <v>6.5986981315999893E-2</v>
      </c>
      <c r="AR370" s="1"/>
      <c r="AS370" s="1"/>
    </row>
    <row r="371" spans="8:45" x14ac:dyDescent="0.25">
      <c r="H371" s="5"/>
      <c r="I371" s="5"/>
      <c r="J371" s="5"/>
      <c r="K371" s="5"/>
      <c r="L371" s="5"/>
      <c r="M371" s="5"/>
      <c r="N371" s="5"/>
      <c r="O371" s="5"/>
      <c r="P371" s="5"/>
      <c r="Q371" s="3"/>
      <c r="R371" s="5"/>
      <c r="S371" s="5"/>
      <c r="T371" s="5"/>
      <c r="U371" s="5"/>
      <c r="V371" s="5"/>
      <c r="W371" s="5"/>
      <c r="X371" s="3">
        <v>42674</v>
      </c>
      <c r="Y371" s="1">
        <v>0.38600000000000001</v>
      </c>
      <c r="Z371" s="1">
        <f t="array" ref="Z371">FVSCHEDULE(1,Y369:Y371*0.01)-1</f>
        <v>3.16863238029923E-2</v>
      </c>
      <c r="AA371" s="14">
        <v>0.12</v>
      </c>
      <c r="AB371" s="1">
        <f t="array" ref="AB371">FVSCHEDULE(1,AA369:AA371*0.01)-1</f>
        <v>3.447336017599989E-2</v>
      </c>
      <c r="AR371" s="1"/>
      <c r="AS371" s="1"/>
    </row>
    <row r="372" spans="8:45" x14ac:dyDescent="0.25">
      <c r="H372" s="5"/>
      <c r="I372" s="5"/>
      <c r="J372" s="5"/>
      <c r="K372" s="5"/>
      <c r="L372" s="5"/>
      <c r="M372" s="5"/>
      <c r="N372" s="5"/>
      <c r="O372" s="5"/>
      <c r="P372" s="5"/>
      <c r="Q372" s="3"/>
      <c r="R372" s="5"/>
      <c r="S372" s="5"/>
      <c r="T372" s="5"/>
      <c r="U372" s="5"/>
      <c r="V372" s="5"/>
      <c r="W372" s="5"/>
      <c r="X372" s="3">
        <v>42704</v>
      </c>
      <c r="Y372" s="1">
        <v>-0.47499999999999998</v>
      </c>
      <c r="Z372" s="1">
        <f t="array" ref="Z372">FVSCHEDULE(1,Y370:Y372*0.01)-1</f>
        <v>5.7456154889001798E-3</v>
      </c>
      <c r="AA372" s="14">
        <v>-0.83</v>
      </c>
      <c r="AB372" s="1">
        <f t="array" ref="AB372">FVSCHEDULE(1,AA370:AA372*0.01)-1</f>
        <v>-2.4433768120000199E-3</v>
      </c>
      <c r="AR372" s="1"/>
      <c r="AS372" s="1"/>
    </row>
    <row r="373" spans="8:45" x14ac:dyDescent="0.25">
      <c r="H373" s="5"/>
      <c r="I373" s="5"/>
      <c r="J373" s="5"/>
      <c r="K373" s="5"/>
      <c r="L373" s="5"/>
      <c r="M373" s="5"/>
      <c r="N373" s="5"/>
      <c r="O373" s="5"/>
      <c r="P373" s="5"/>
      <c r="Q373" s="3"/>
      <c r="R373" s="5"/>
      <c r="S373" s="5"/>
      <c r="T373" s="5"/>
      <c r="U373" s="5"/>
      <c r="V373" s="5"/>
      <c r="W373" s="5"/>
      <c r="X373" s="3">
        <v>42734</v>
      </c>
      <c r="Y373" s="1">
        <v>1.8460000000000001</v>
      </c>
      <c r="Z373" s="1">
        <f t="array" ref="Z373">FVSCHEDULE(1,Y371:Y373*0.01)-1</f>
        <v>1.753489713589973E-2</v>
      </c>
      <c r="AA373" s="14">
        <v>2.23</v>
      </c>
      <c r="AB373" s="1">
        <f t="array" ref="AB373">FVSCHEDULE(1,AA371:AA373*0.01)-1</f>
        <v>1.503148789200015E-2</v>
      </c>
      <c r="AR373" s="1"/>
      <c r="AS373" s="1"/>
    </row>
    <row r="374" spans="8:45" x14ac:dyDescent="0.25">
      <c r="H374" s="5"/>
      <c r="I374" s="5"/>
      <c r="J374" s="5"/>
      <c r="K374" s="5"/>
      <c r="L374" s="5"/>
      <c r="M374" s="5"/>
      <c r="N374" s="5"/>
      <c r="O374" s="5"/>
      <c r="P374" s="5"/>
      <c r="Q374" s="3"/>
      <c r="R374" s="5"/>
      <c r="S374" s="5"/>
      <c r="T374" s="5"/>
      <c r="U374" s="5"/>
      <c r="V374" s="5"/>
      <c r="W374" s="5"/>
      <c r="X374" s="3">
        <v>42766</v>
      </c>
      <c r="Y374" s="1">
        <v>1.452</v>
      </c>
      <c r="Z374" s="1">
        <f t="array" ref="Z374">FVSCHEDULE(1,Y372:Y374*0.01)-1</f>
        <v>2.8340111013799962E-2</v>
      </c>
      <c r="AA374" s="14">
        <v>1.67</v>
      </c>
      <c r="AB374" s="1">
        <f t="array" ref="AB374">FVSCHEDULE(1,AA372:AA374*0.01)-1</f>
        <v>3.0745618996999902E-2</v>
      </c>
      <c r="AR374" s="1"/>
      <c r="AS374" s="1"/>
    </row>
    <row r="375" spans="8:45" x14ac:dyDescent="0.25">
      <c r="H375" s="5"/>
      <c r="I375" s="5"/>
      <c r="J375" s="5"/>
      <c r="K375" s="5"/>
      <c r="L375" s="5"/>
      <c r="M375" s="5"/>
      <c r="N375" s="5"/>
      <c r="O375" s="5"/>
      <c r="P375" s="5"/>
      <c r="Q375" s="3"/>
      <c r="R375" s="5"/>
      <c r="S375" s="5"/>
      <c r="T375" s="5"/>
      <c r="U375" s="5"/>
      <c r="V375" s="5"/>
      <c r="W375" s="5"/>
      <c r="X375" s="3">
        <v>42794</v>
      </c>
      <c r="Y375" s="1">
        <v>1.4550000000000001</v>
      </c>
      <c r="Z375" s="1">
        <f t="array" ref="Z375">FVSCHEDULE(1,Y373:Y375*0.01)-1</f>
        <v>4.8281798170360046E-2</v>
      </c>
      <c r="AA375" s="14">
        <v>1.81</v>
      </c>
      <c r="AB375" s="1">
        <f t="array" ref="AB375">FVSCHEDULE(1,AA373:AA375*0.01)-1</f>
        <v>5.818505062099999E-2</v>
      </c>
      <c r="AR375" s="1"/>
      <c r="AS375" s="1"/>
    </row>
    <row r="376" spans="8:45" x14ac:dyDescent="0.25">
      <c r="H376" s="5"/>
      <c r="I376" s="5"/>
      <c r="J376" s="5"/>
      <c r="K376" s="5"/>
      <c r="L376" s="5"/>
      <c r="M376" s="5"/>
      <c r="N376" s="5"/>
      <c r="O376" s="5"/>
      <c r="P376" s="5"/>
      <c r="Q376" s="3"/>
      <c r="R376" s="5"/>
      <c r="S376" s="5"/>
      <c r="T376" s="5"/>
      <c r="U376" s="5"/>
      <c r="V376" s="5"/>
      <c r="W376" s="5"/>
      <c r="X376" s="3">
        <v>42825</v>
      </c>
      <c r="Y376" s="1">
        <v>-0.223</v>
      </c>
      <c r="Z376" s="1">
        <f t="array" ref="Z376">FVSCHEDULE(1,Y374:Y376*0.01)-1</f>
        <v>2.6985968776820135E-2</v>
      </c>
      <c r="AA376" s="14">
        <v>-0.56999999999999995</v>
      </c>
      <c r="AB376" s="1">
        <f t="array" ref="AB376">FVSCHEDULE(1,AA374:AA376*0.01)-1</f>
        <v>2.9202187060999751E-2</v>
      </c>
      <c r="AR376" s="1"/>
      <c r="AS376" s="1"/>
    </row>
    <row r="377" spans="8:45" x14ac:dyDescent="0.25">
      <c r="H377" s="5"/>
      <c r="I377" s="5"/>
      <c r="J377" s="5"/>
      <c r="K377" s="5"/>
      <c r="L377" s="5"/>
      <c r="M377" s="5"/>
      <c r="N377" s="5"/>
      <c r="O377" s="5"/>
      <c r="P377" s="5"/>
      <c r="Q377" s="3"/>
      <c r="R377" s="5"/>
      <c r="S377" s="5"/>
      <c r="T377" s="5"/>
      <c r="U377" s="5"/>
      <c r="V377" s="5"/>
      <c r="W377" s="5"/>
      <c r="X377" s="3">
        <v>42853</v>
      </c>
      <c r="Y377" s="1">
        <v>1.155</v>
      </c>
      <c r="Z377" s="1">
        <f t="array" ref="Z377">FVSCHEDULE(1,Y375:Y377*0.01)-1</f>
        <v>2.3979474742925166E-2</v>
      </c>
      <c r="AA377" s="14">
        <v>1.37</v>
      </c>
      <c r="AB377" s="1">
        <f t="array" ref="AB377">FVSCHEDULE(1,AA375:AA377*0.01)-1</f>
        <v>2.6165296570999974E-2</v>
      </c>
      <c r="AR377" s="1"/>
      <c r="AS377" s="1"/>
    </row>
    <row r="378" spans="8:45" x14ac:dyDescent="0.25">
      <c r="H378" s="5"/>
      <c r="I378" s="5"/>
      <c r="J378" s="5"/>
      <c r="K378" s="5"/>
      <c r="L378" s="5"/>
      <c r="M378" s="5"/>
      <c r="N378" s="5"/>
      <c r="O378" s="5"/>
      <c r="P378" s="5"/>
      <c r="Q378" s="3"/>
      <c r="R378" s="5"/>
      <c r="S378" s="5"/>
      <c r="T378" s="5"/>
      <c r="U378" s="5"/>
      <c r="V378" s="5"/>
      <c r="W378" s="5"/>
      <c r="X378" s="3">
        <v>42886</v>
      </c>
      <c r="Y378" s="1">
        <v>0.87</v>
      </c>
      <c r="Z378" s="1">
        <f t="array" ref="Z378">FVSCHEDULE(1,Y376:Y378*0.01)-1</f>
        <v>1.8075103418450089E-2</v>
      </c>
      <c r="AA378" s="14">
        <v>1.07</v>
      </c>
      <c r="AB378" s="1">
        <f t="array" ref="AB378">FVSCHEDULE(1,AA376:AA378*0.01)-1</f>
        <v>1.8706674436999915E-2</v>
      </c>
      <c r="AR378" s="1"/>
      <c r="AS378" s="1"/>
    </row>
    <row r="379" spans="8:45" x14ac:dyDescent="0.25">
      <c r="H379" s="5"/>
      <c r="I379" s="5"/>
      <c r="J379" s="5"/>
      <c r="K379" s="5"/>
      <c r="L379" s="5"/>
      <c r="M379" s="5"/>
      <c r="N379" s="5"/>
      <c r="O379" s="5"/>
      <c r="P379" s="5"/>
      <c r="Q379" s="3"/>
      <c r="R379" s="5"/>
      <c r="S379" s="5"/>
      <c r="T379" s="5"/>
      <c r="U379" s="5"/>
      <c r="V379" s="5"/>
      <c r="W379" s="5"/>
      <c r="X379" s="3">
        <v>42916</v>
      </c>
      <c r="Y379" s="1">
        <v>0.13500000000000001</v>
      </c>
      <c r="Z379" s="1">
        <f t="array" ref="Z379">FVSCHEDULE(1,Y377:Y379*0.01)-1</f>
        <v>2.1727958154749816E-2</v>
      </c>
      <c r="AA379" s="14">
        <v>0.03</v>
      </c>
      <c r="AB379" s="1">
        <f t="array" ref="AB379">FVSCHEDULE(1,AA377:AA379*0.01)-1</f>
        <v>2.4853953976999854E-2</v>
      </c>
      <c r="AR379" s="1"/>
      <c r="AS379" s="1"/>
    </row>
    <row r="380" spans="8:45" x14ac:dyDescent="0.25">
      <c r="H380" s="5"/>
      <c r="I380" s="5"/>
      <c r="J380" s="5"/>
      <c r="K380" s="5"/>
      <c r="L380" s="5"/>
      <c r="M380" s="5"/>
      <c r="N380" s="5"/>
      <c r="O380" s="5"/>
      <c r="P380" s="5"/>
      <c r="Q380" s="3"/>
      <c r="R380" s="5"/>
      <c r="S380" s="5"/>
      <c r="T380" s="5"/>
      <c r="U380" s="5"/>
      <c r="V380" s="5"/>
      <c r="W380" s="5"/>
      <c r="X380" s="3">
        <v>42947</v>
      </c>
      <c r="Y380">
        <v>1.107</v>
      </c>
      <c r="Z380" s="1">
        <f t="array" ref="Z380">FVSCHEDULE(1,Y378:Y380*0.01)-1</f>
        <v>2.1243128517149712E-2</v>
      </c>
      <c r="AB380" s="1">
        <f t="array" ref="AB380">FVSCHEDULE(1,AA378:AA380*0.01)-1</f>
        <v>1.100320999999993E-2</v>
      </c>
    </row>
    <row r="381" spans="8:45" x14ac:dyDescent="0.25">
      <c r="H381" s="5"/>
      <c r="I381" s="5"/>
      <c r="J381" s="5"/>
      <c r="K381" s="5"/>
      <c r="L381" s="5"/>
      <c r="M381" s="5"/>
      <c r="N381" s="5"/>
      <c r="O381" s="5"/>
      <c r="P381" s="5"/>
      <c r="Q381" s="3"/>
      <c r="R381" s="5"/>
      <c r="S381" s="5"/>
      <c r="T381" s="5"/>
      <c r="U381" s="5"/>
      <c r="V381" s="5"/>
      <c r="W381" s="5"/>
      <c r="X381" s="3">
        <v>42978</v>
      </c>
      <c r="Y381">
        <v>-3.9E-2</v>
      </c>
      <c r="Z381" s="1">
        <f t="array" ref="Z381">FVSCHEDULE(1,Y379:Y381*0.01)-1</f>
        <v>1.2040094871644813E-2</v>
      </c>
      <c r="AB381" s="1">
        <f t="array" ref="AB381">FVSCHEDULE(1,AA379:AA381*0.01)-1</f>
        <v>2.9999999999996696E-4</v>
      </c>
    </row>
    <row r="383" spans="8:45" x14ac:dyDescent="0.25">
      <c r="Z383">
        <f>CORREL(Z37:Z379,AB37:AB379)</f>
        <v>0.81253605488002445</v>
      </c>
    </row>
  </sheetData>
  <dataValidations disablePrompts="1" count="8">
    <dataValidation allowBlank="1" showErrorMessage="1" promptTitle="TRAFO" prompt="$Z$15:$AB$134" sqref="AK22"/>
    <dataValidation allowBlank="1" showErrorMessage="1" promptTitle="TRAFO" prompt="$B$22:$C$142" sqref="B22"/>
    <dataValidation allowBlank="1" showErrorMessage="1" promptTitle="TRAFO" prompt="$AP$22:$AQ$141" sqref="AP22"/>
    <dataValidation allowBlank="1" showErrorMessage="1" promptTitle="TRAFO" prompt="$X$22:$Y$381" sqref="X22"/>
    <dataValidation allowBlank="1" showErrorMessage="1" promptTitle="TRAFO" prompt="$AC$22:$AH$141" sqref="AC22"/>
    <dataValidation allowBlank="1" showErrorMessage="1" promptTitle="TRAFO" prompt="$AL$22:$AN$141" sqref="AL22"/>
    <dataValidation allowBlank="1" showErrorMessage="1" promptTitle="TRAFO" prompt="$AI$22:$AK$141" sqref="AI22"/>
    <dataValidation allowBlank="1" showErrorMessage="1" promptTitle="TRAFO" prompt="$AR$22:$AS$141" sqref="AR22"/>
  </dataValidations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G374"/>
  <sheetViews>
    <sheetView topLeftCell="K1" workbookViewId="0">
      <selection activeCell="S40" sqref="S40"/>
    </sheetView>
  </sheetViews>
  <sheetFormatPr defaultRowHeight="15" x14ac:dyDescent="0.25"/>
  <cols>
    <col min="1" max="1" width="10.7109375" customWidth="1"/>
    <col min="2" max="2" width="13.28515625" customWidth="1"/>
    <col min="3" max="3" width="17.5703125" customWidth="1"/>
    <col min="6" max="6" width="10.5703125" customWidth="1"/>
    <col min="7" max="12" width="12.140625" customWidth="1"/>
    <col min="13" max="14" width="12.140625" style="54" customWidth="1"/>
    <col min="15" max="15" width="10.7109375" customWidth="1"/>
    <col min="16" max="16" width="18.5703125" customWidth="1"/>
    <col min="17" max="17" width="15.7109375" customWidth="1"/>
  </cols>
  <sheetData>
    <row r="1" spans="1:33" x14ac:dyDescent="0.25">
      <c r="B1" t="s">
        <v>160</v>
      </c>
      <c r="C1" s="11">
        <f t="array" ref="C1">FVSCHEDULE(1,C17:C133*0.01)^(4/117)-1</f>
        <v>7.3365889317783095E-2</v>
      </c>
      <c r="D1" s="11">
        <f t="array" ref="D1">FVSCHEDULE(1,D17:D133*0.01)^(4/117)-1</f>
        <v>0.14006514847629159</v>
      </c>
      <c r="E1" s="11">
        <f t="array" ref="E1">FVSCHEDULE(1,E17:E133*0.01)^(4/117)-1</f>
        <v>7.3418596368748146E-2</v>
      </c>
      <c r="F1" s="11">
        <f t="array" ref="F1">FVSCHEDULE(1,F17:F133*0.01)^(4/117)-1</f>
        <v>0.14011902091202533</v>
      </c>
      <c r="G1" s="11">
        <f t="array" ref="G1">FVSCHEDULE(1,G17:G133*0.01)^(4/117)-1</f>
        <v>9.1562525545277218E-2</v>
      </c>
      <c r="H1" s="11">
        <f t="array" ref="H1">FVSCHEDULE(1,H17:H133*0.01)^(4/117)-1</f>
        <v>0.10462582351967065</v>
      </c>
      <c r="I1" s="11">
        <f t="array" ref="I1">FVSCHEDULE(1,I17:I133*0.01)^(4/117)-1</f>
        <v>0.10315729521796979</v>
      </c>
      <c r="J1" s="11">
        <f t="array" ref="J1">FVSCHEDULE(1,J17:J133*0.01)^(4/117)-1</f>
        <v>5.5616506203365113E-2</v>
      </c>
      <c r="K1" s="11">
        <f t="array" ref="K1">FVSCHEDULE(1,K17:K133*0.01)^(4/117)-1</f>
        <v>0.10861370838372086</v>
      </c>
      <c r="L1" s="11">
        <f t="array" ref="L1">FVSCHEDULE(1,L17:L133*0.01)^(4/117)-1</f>
        <v>3.3750012625813453E-2</v>
      </c>
      <c r="M1" s="50"/>
      <c r="N1" s="50"/>
      <c r="P1" t="s">
        <v>175</v>
      </c>
      <c r="Q1" s="17">
        <f>+Q3-Q2*U3/U2</f>
        <v>173.45</v>
      </c>
      <c r="R1" t="s">
        <v>228</v>
      </c>
      <c r="S1" t="s">
        <v>155</v>
      </c>
      <c r="T1" t="s">
        <v>156</v>
      </c>
      <c r="U1" t="s">
        <v>183</v>
      </c>
      <c r="V1" t="s">
        <v>184</v>
      </c>
    </row>
    <row r="2" spans="1:33" x14ac:dyDescent="0.25">
      <c r="B2" t="s">
        <v>161</v>
      </c>
      <c r="C2" s="11">
        <f t="array" ref="C2">STDEV(C17:C133*0.01)*2</f>
        <v>5.8389069192100941E-2</v>
      </c>
      <c r="D2" s="11">
        <f t="array" ref="D2">STDEV(D17:D133*0.01)*2</f>
        <v>9.3785924186931213E-2</v>
      </c>
      <c r="E2" s="11">
        <f t="array" ref="E2">STDEV(E17:E133*0.01)*2</f>
        <v>9.4286462642964253E-2</v>
      </c>
      <c r="F2" s="11">
        <f t="array" ref="F2">STDEV(F17:F133*0.01)*2</f>
        <v>0.13874275550788145</v>
      </c>
      <c r="G2" s="11">
        <f t="array" ref="G2">STDEV(G17:G133*0.01)*2</f>
        <v>0.12780770881558523</v>
      </c>
      <c r="H2" s="11">
        <f t="array" ref="H2">STDEV(H17:H133*0.01)*2</f>
        <v>0.15085834022874284</v>
      </c>
      <c r="I2" s="11">
        <f t="array" ref="I2">STDEV(I17:I133*0.01)*2</f>
        <v>0.19925065460167171</v>
      </c>
      <c r="J2" s="11">
        <f t="array" ref="J2">STDEV(J17:J133*0.01)*2</f>
        <v>0.18329568353001313</v>
      </c>
      <c r="K2" s="11">
        <f t="array" ref="K2">STDEV(K17:K133*0.01)*2</f>
        <v>0.25695608613247034</v>
      </c>
      <c r="L2" s="11">
        <f t="array" ref="L2">STDEV(L17:L133*0.01)*2</f>
        <v>1.3399140056453287E-2</v>
      </c>
      <c r="M2" s="50"/>
      <c r="N2" s="50"/>
      <c r="P2" t="s">
        <v>182</v>
      </c>
      <c r="Q2" s="17">
        <v>6</v>
      </c>
      <c r="U2" s="12">
        <v>6</v>
      </c>
      <c r="V2">
        <v>6.11</v>
      </c>
    </row>
    <row r="3" spans="1:33" x14ac:dyDescent="0.25">
      <c r="B3" t="s">
        <v>162</v>
      </c>
      <c r="C3" s="5">
        <f t="shared" ref="C3:L3" si="0">(C1-$L1)/C2</f>
        <v>0.6784810451701635</v>
      </c>
      <c r="D3" s="5">
        <f t="shared" si="0"/>
        <v>1.1335937324515146</v>
      </c>
      <c r="E3" s="5">
        <f t="shared" si="0"/>
        <v>0.4207240639957851</v>
      </c>
      <c r="F3" s="5">
        <f t="shared" si="0"/>
        <v>0.76666351260530829</v>
      </c>
      <c r="G3" s="5">
        <f t="shared" si="0"/>
        <v>0.45233979589511231</v>
      </c>
      <c r="H3" s="5">
        <f t="shared" si="0"/>
        <v>0.46981698715755404</v>
      </c>
      <c r="I3" s="5">
        <f t="shared" si="0"/>
        <v>0.34834155366219816</v>
      </c>
      <c r="J3" s="5">
        <f t="shared" si="0"/>
        <v>0.11929628214060592</v>
      </c>
      <c r="K3" s="5">
        <f t="shared" si="0"/>
        <v>0.2913482100568438</v>
      </c>
      <c r="L3" s="5">
        <f t="shared" si="0"/>
        <v>0</v>
      </c>
      <c r="M3" s="51"/>
      <c r="N3" s="51"/>
      <c r="P3" t="s">
        <v>185</v>
      </c>
      <c r="Q3">
        <v>179</v>
      </c>
      <c r="U3" s="12">
        <v>5.55</v>
      </c>
      <c r="V3">
        <v>5.96</v>
      </c>
    </row>
    <row r="4" spans="1:33" x14ac:dyDescent="0.25">
      <c r="B4" t="s">
        <v>163</v>
      </c>
      <c r="C4" s="5">
        <f t="array" ref="C4:C5">LINEST(C17:C133,C16:C132,TRUE,TRUE)</f>
        <v>0.87357071088668459</v>
      </c>
      <c r="D4" s="5">
        <f t="array" ref="D4:D5">LINEST(D17:D133,D16:D132,TRUE,TRUE)</f>
        <v>0.37374909201407019</v>
      </c>
      <c r="E4" s="5"/>
      <c r="F4" s="5">
        <f t="array" ref="F4:F5">LINEST(F18:F133,F17:F132,TRUE,TRUE)</f>
        <v>-5.7830446110237514E-2</v>
      </c>
      <c r="G4" s="5">
        <f t="array" ref="G4:G5">LINEST(G21:G133,G20:G132,TRUE,TRUE)</f>
        <v>0.15045285543933842</v>
      </c>
      <c r="H4" s="5">
        <f t="array" ref="H4:H5">LINEST(H18:H133,H17:H132,TRUE,TRUE)</f>
        <v>6.1809428306244925E-2</v>
      </c>
      <c r="I4" s="5">
        <f t="array" ref="I4:I5">LINEST(I18:I133,I17:I132,TRUE,TRUE)</f>
        <v>-7.2488704204463988E-2</v>
      </c>
      <c r="J4" s="5">
        <f t="array" ref="J4:J5">LINEST(J18:J133,J17:J132,TRUE,TRUE)</f>
        <v>-2.6772837339932874E-2</v>
      </c>
      <c r="K4" s="5">
        <f t="array" ref="K4:K5">LINEST(K18:K133,K17:K132,TRUE,TRUE)</f>
        <v>0.10980233935708265</v>
      </c>
      <c r="L4" s="5">
        <f t="array" ref="L4:L5">LINEST(L18:L133,L17:L132,TRUE,TRUE)</f>
        <v>0.97624072542048745</v>
      </c>
      <c r="M4" s="51"/>
      <c r="N4" s="51"/>
      <c r="P4" t="s">
        <v>177</v>
      </c>
      <c r="Q4">
        <v>201</v>
      </c>
      <c r="S4">
        <v>306</v>
      </c>
      <c r="T4">
        <v>242</v>
      </c>
      <c r="U4" s="12"/>
    </row>
    <row r="5" spans="1:33" x14ac:dyDescent="0.25">
      <c r="B5" t="s">
        <v>164</v>
      </c>
      <c r="C5" s="5">
        <v>4.5371936505141409E-2</v>
      </c>
      <c r="D5" s="5">
        <v>8.5778055980171561E-2</v>
      </c>
      <c r="F5" s="5">
        <v>9.3478944487767196E-2</v>
      </c>
      <c r="G5" s="5">
        <v>9.3835679330661698E-2</v>
      </c>
      <c r="H5" s="5">
        <v>9.3495947548365377E-2</v>
      </c>
      <c r="I5" s="5">
        <v>9.2340344688515763E-2</v>
      </c>
      <c r="J5" s="5">
        <v>9.2883491471584534E-2</v>
      </c>
      <c r="K5" s="5">
        <v>9.2387920506031576E-2</v>
      </c>
      <c r="L5" s="5">
        <v>2.0602608067116442E-2</v>
      </c>
      <c r="M5" s="51"/>
      <c r="N5" s="51"/>
      <c r="P5" t="s">
        <v>178</v>
      </c>
      <c r="Q5">
        <v>225</v>
      </c>
      <c r="U5" s="12"/>
      <c r="W5" t="s">
        <v>223</v>
      </c>
    </row>
    <row r="6" spans="1:33" x14ac:dyDescent="0.25">
      <c r="B6" t="s">
        <v>165</v>
      </c>
      <c r="C6" s="12">
        <f>C4/C5</f>
        <v>19.253546975842529</v>
      </c>
      <c r="D6" s="12">
        <f>D4/D5</f>
        <v>4.3571644022856608</v>
      </c>
      <c r="F6" s="12">
        <f t="shared" ref="F6:L6" si="1">F4/F5</f>
        <v>-0.61864675972892802</v>
      </c>
      <c r="G6" s="12">
        <f t="shared" si="1"/>
        <v>1.6033651220146976</v>
      </c>
      <c r="H6" s="12">
        <f t="shared" si="1"/>
        <v>0.66109205721746345</v>
      </c>
      <c r="I6" s="12">
        <f t="shared" si="1"/>
        <v>-0.78501660838482124</v>
      </c>
      <c r="J6" s="12">
        <f t="shared" si="1"/>
        <v>-0.28824107401392612</v>
      </c>
      <c r="K6" s="12">
        <f t="shared" si="1"/>
        <v>1.1884923781774499</v>
      </c>
      <c r="L6" s="12">
        <f t="shared" si="1"/>
        <v>47.384327374486766</v>
      </c>
      <c r="M6" s="52"/>
      <c r="N6" s="52"/>
      <c r="P6" t="s">
        <v>225</v>
      </c>
      <c r="Q6">
        <v>116</v>
      </c>
      <c r="S6" s="45">
        <f>Q6/3</f>
        <v>38.666666666666664</v>
      </c>
      <c r="U6" s="12"/>
      <c r="W6" t="s">
        <v>226</v>
      </c>
    </row>
    <row r="7" spans="1:33" x14ac:dyDescent="0.25">
      <c r="B7" t="s">
        <v>168</v>
      </c>
      <c r="C7" s="12"/>
      <c r="D7" s="12"/>
      <c r="E7" s="5">
        <f t="array" ref="E7">STDEV(C17:C133-$C$4*C16:C132)*2</f>
        <v>2.8411674841143291</v>
      </c>
      <c r="G7" s="12"/>
      <c r="H7" s="12"/>
      <c r="I7" s="12"/>
      <c r="J7" s="12"/>
      <c r="K7" s="12"/>
      <c r="L7" s="12"/>
      <c r="M7" s="52"/>
      <c r="N7" s="52"/>
      <c r="P7" t="s">
        <v>181</v>
      </c>
      <c r="Q7">
        <v>198</v>
      </c>
      <c r="U7" s="12">
        <v>5.36</v>
      </c>
      <c r="V7">
        <v>6.6</v>
      </c>
      <c r="W7" t="s">
        <v>227</v>
      </c>
    </row>
    <row r="8" spans="1:33" x14ac:dyDescent="0.25">
      <c r="B8" s="47" t="s">
        <v>169</v>
      </c>
      <c r="C8" s="48"/>
      <c r="D8" s="48"/>
      <c r="E8" s="49">
        <v>1.1359999999999999</v>
      </c>
      <c r="F8" s="47">
        <v>9.6000000000000002E-2</v>
      </c>
      <c r="G8" s="12"/>
      <c r="H8" s="12"/>
      <c r="I8" s="12"/>
      <c r="J8" s="12"/>
      <c r="K8" s="12"/>
      <c r="L8" s="12"/>
      <c r="M8" s="52"/>
      <c r="N8" s="52"/>
      <c r="P8" t="s">
        <v>179</v>
      </c>
      <c r="W8" t="s">
        <v>229</v>
      </c>
    </row>
    <row r="9" spans="1:33" x14ac:dyDescent="0.25">
      <c r="B9" t="s">
        <v>173</v>
      </c>
      <c r="C9" s="12"/>
      <c r="D9" s="5"/>
      <c r="E9" s="5"/>
      <c r="F9" s="5">
        <f t="array" ref="F9:F10">TRANSPOSE(LINEST(F17:F133,$H$17:$H$133,TRUE,TRUE))</f>
        <v>0.67820319313820188</v>
      </c>
      <c r="G9" s="5"/>
      <c r="H9" s="5"/>
      <c r="I9" s="5">
        <f t="array" ref="I9:I10">TRANSPOSE(LINEST(I17:I133,$H$17:$H$133,TRUE,TRUE))</f>
        <v>1.1571540653529457</v>
      </c>
      <c r="J9" s="5">
        <f t="array" ref="J9:J10">TRANSPOSE(LINEST(J17:J133,$H$17:$H$133,TRUE,TRUE))</f>
        <v>0.97498124407068321</v>
      </c>
      <c r="K9" s="5">
        <f t="array" ref="K9:K10">TRANSPOSE(LINEST(K17:K133,$H$17:$H$133,TRUE,TRUE))</f>
        <v>1.150607651728957</v>
      </c>
      <c r="L9" s="12"/>
      <c r="M9" s="52"/>
      <c r="N9" s="52"/>
      <c r="P9" t="s">
        <v>180</v>
      </c>
      <c r="Q9" s="46">
        <f>SUM(Q4:Q6)*F9+F10*200+Q3</f>
        <v>879.85223851913747</v>
      </c>
      <c r="W9" t="s">
        <v>224</v>
      </c>
      <c r="X9">
        <v>2.1</v>
      </c>
      <c r="Y9">
        <v>2.5</v>
      </c>
      <c r="Z9">
        <v>2.1</v>
      </c>
      <c r="AA9">
        <v>2.2999999999999998</v>
      </c>
    </row>
    <row r="10" spans="1:33" x14ac:dyDescent="0.25">
      <c r="B10" t="s">
        <v>174</v>
      </c>
      <c r="C10" s="12"/>
      <c r="D10" s="5"/>
      <c r="E10" s="5"/>
      <c r="F10" s="5">
        <v>1.6663305391911607</v>
      </c>
      <c r="G10" s="5"/>
      <c r="H10" s="5"/>
      <c r="I10" s="5">
        <v>-0.2611670692100887</v>
      </c>
      <c r="J10" s="5">
        <v>-0.94969065756833637</v>
      </c>
      <c r="K10" s="5">
        <v>0.19798672178053955</v>
      </c>
      <c r="L10" s="12"/>
      <c r="M10" s="52"/>
      <c r="N10" s="52"/>
      <c r="P10" t="s">
        <v>230</v>
      </c>
      <c r="Q10">
        <f>SUM(Q4:Q6)+Q3</f>
        <v>721</v>
      </c>
      <c r="R10" s="45">
        <f>SUM($Q$4:$Q$6)*I9+$Q$3</f>
        <v>806.17750342129659</v>
      </c>
      <c r="S10" s="45">
        <f>SUM($Q$4:$Q$6)*J9+$Q$3</f>
        <v>707.43983428631032</v>
      </c>
      <c r="T10" s="45">
        <f>SUM($Q$4:$Q$6)*K9+$Q$3</f>
        <v>802.62934723709463</v>
      </c>
    </row>
    <row r="11" spans="1:33" x14ac:dyDescent="0.25">
      <c r="B11" t="s">
        <v>176</v>
      </c>
      <c r="C11" s="12"/>
      <c r="D11" s="5"/>
      <c r="E11" s="5"/>
      <c r="F11" s="5"/>
      <c r="G11" s="5"/>
      <c r="H11" s="5"/>
      <c r="I11" s="5"/>
      <c r="J11" s="5"/>
      <c r="K11" s="5"/>
      <c r="L11" s="12"/>
      <c r="M11" s="52"/>
      <c r="N11" s="52"/>
    </row>
    <row r="12" spans="1:33" x14ac:dyDescent="0.25">
      <c r="C12" s="12"/>
      <c r="D12" s="5"/>
      <c r="E12" s="5"/>
      <c r="F12" s="5"/>
      <c r="G12" s="5"/>
      <c r="H12" s="5"/>
      <c r="I12" s="5"/>
      <c r="J12" s="5"/>
      <c r="K12" s="5"/>
      <c r="L12" s="12"/>
      <c r="M12" s="52"/>
      <c r="N12" s="52"/>
    </row>
    <row r="13" spans="1:33" x14ac:dyDescent="0.25">
      <c r="C13" s="12"/>
      <c r="D13" s="5"/>
      <c r="E13" s="5"/>
      <c r="F13" s="5"/>
      <c r="G13" s="5"/>
      <c r="H13" s="5"/>
      <c r="I13" s="5"/>
      <c r="J13" s="5"/>
      <c r="K13" s="5"/>
      <c r="L13" s="12"/>
      <c r="M13" s="52"/>
      <c r="N13" s="52"/>
    </row>
    <row r="14" spans="1:33" x14ac:dyDescent="0.25">
      <c r="C14" s="12"/>
      <c r="D14" s="5"/>
      <c r="E14" s="5"/>
      <c r="F14" s="5"/>
      <c r="G14" s="5"/>
      <c r="H14" s="5"/>
      <c r="I14" s="5"/>
      <c r="J14" s="5"/>
      <c r="K14" s="5"/>
      <c r="L14" s="12"/>
      <c r="M14" s="52"/>
      <c r="N14" s="52"/>
    </row>
    <row r="15" spans="1:33" ht="180" x14ac:dyDescent="0.25">
      <c r="A15" t="s">
        <v>231</v>
      </c>
      <c r="B15" s="1" t="s">
        <v>232</v>
      </c>
      <c r="C15" s="2" t="s">
        <v>0</v>
      </c>
      <c r="D15" s="2" t="s">
        <v>122</v>
      </c>
      <c r="E15" s="16" t="s">
        <v>167</v>
      </c>
      <c r="F15" s="16" t="s">
        <v>166</v>
      </c>
      <c r="G15" s="16" t="s">
        <v>124</v>
      </c>
      <c r="H15" s="16" t="s">
        <v>153</v>
      </c>
      <c r="I15" s="16" t="s">
        <v>154</v>
      </c>
      <c r="J15" s="16" t="s">
        <v>155</v>
      </c>
      <c r="K15" s="16" t="s">
        <v>156</v>
      </c>
      <c r="L15" s="16" t="s">
        <v>158</v>
      </c>
      <c r="M15" s="53"/>
      <c r="N15" s="53"/>
      <c r="O15" t="s">
        <v>231</v>
      </c>
      <c r="P15" s="4" t="s">
        <v>123</v>
      </c>
      <c r="Q15" s="4" t="s">
        <v>170</v>
      </c>
      <c r="R15" s="4" t="s">
        <v>171</v>
      </c>
      <c r="S15" s="4" t="s">
        <v>172</v>
      </c>
      <c r="X15" s="55" t="s">
        <v>232</v>
      </c>
      <c r="Y15" s="55" t="s">
        <v>149</v>
      </c>
      <c r="Z15" s="55" t="s">
        <v>150</v>
      </c>
      <c r="AA15" s="55" t="s">
        <v>152</v>
      </c>
      <c r="AB15" s="55" t="s">
        <v>151</v>
      </c>
      <c r="AC15" s="56" t="s">
        <v>157</v>
      </c>
      <c r="AD15" s="55" t="s">
        <v>222</v>
      </c>
      <c r="AE15" s="55" t="s">
        <v>219</v>
      </c>
      <c r="AF15" s="55" t="s">
        <v>220</v>
      </c>
      <c r="AG15" s="56" t="s">
        <v>159</v>
      </c>
    </row>
    <row r="16" spans="1:33" x14ac:dyDescent="0.25">
      <c r="A16" s="3">
        <v>32142</v>
      </c>
      <c r="B16" s="1" t="s">
        <v>1</v>
      </c>
      <c r="C16" s="61">
        <v>1.46</v>
      </c>
      <c r="D16" s="61">
        <v>-2.66</v>
      </c>
      <c r="E16" s="61"/>
      <c r="F16" s="61"/>
      <c r="G16" s="61"/>
      <c r="H16" s="61" t="s">
        <v>121</v>
      </c>
      <c r="I16" s="61" t="s">
        <v>121</v>
      </c>
      <c r="J16" s="61" t="s">
        <v>121</v>
      </c>
      <c r="K16" s="61" t="s">
        <v>121</v>
      </c>
      <c r="L16" s="61"/>
      <c r="M16" s="51"/>
      <c r="N16" s="51"/>
      <c r="O16" s="3">
        <v>32081</v>
      </c>
      <c r="P16" s="57">
        <v>-3.27</v>
      </c>
      <c r="Q16" s="57"/>
      <c r="R16" s="57"/>
      <c r="S16" s="57"/>
      <c r="X16" s="1" t="s">
        <v>1</v>
      </c>
      <c r="Y16" s="57" t="s">
        <v>121</v>
      </c>
      <c r="Z16" s="57">
        <v>382.17</v>
      </c>
      <c r="AA16" s="57">
        <v>1427.8820000000001</v>
      </c>
      <c r="AB16" s="57">
        <v>100</v>
      </c>
      <c r="AC16" s="60">
        <v>534.61</v>
      </c>
      <c r="AD16" s="57">
        <v>3.78</v>
      </c>
      <c r="AE16" s="57">
        <v>2</v>
      </c>
      <c r="AF16" s="57" t="s">
        <v>121</v>
      </c>
      <c r="AG16" s="60">
        <v>262.47000000000003</v>
      </c>
    </row>
    <row r="17" spans="1:33" x14ac:dyDescent="0.25">
      <c r="A17" s="13">
        <v>32233</v>
      </c>
      <c r="B17" s="1" t="s">
        <v>2</v>
      </c>
      <c r="C17" s="61">
        <v>1.6</v>
      </c>
      <c r="D17" s="61">
        <v>2.21</v>
      </c>
      <c r="E17" s="61">
        <v>2.2131676710637675</v>
      </c>
      <c r="F17" s="61">
        <v>5.2124358309072765</v>
      </c>
      <c r="G17" s="61"/>
      <c r="H17" s="61">
        <v>5.6938702979742128</v>
      </c>
      <c r="I17" s="61">
        <v>19.088363817149421</v>
      </c>
      <c r="J17" s="61">
        <v>15.319753312948837</v>
      </c>
      <c r="K17" s="61">
        <v>22.04600000000001</v>
      </c>
      <c r="L17" s="61">
        <v>1.5148397912142286</v>
      </c>
      <c r="M17" s="51"/>
      <c r="N17" s="51"/>
      <c r="O17" s="3">
        <v>32111</v>
      </c>
      <c r="P17" s="57">
        <v>2.88</v>
      </c>
      <c r="Q17" s="57"/>
      <c r="R17" s="57"/>
      <c r="S17" s="57"/>
      <c r="X17" s="1" t="s">
        <v>2</v>
      </c>
      <c r="Y17" s="57">
        <v>261.14999999999998</v>
      </c>
      <c r="Z17" s="57">
        <v>455.12</v>
      </c>
      <c r="AA17" s="57">
        <v>1646.63</v>
      </c>
      <c r="AB17" s="57">
        <v>122.04600000000001</v>
      </c>
      <c r="AC17" s="60">
        <v>565.04999999999995</v>
      </c>
      <c r="AD17" s="57">
        <v>3.71</v>
      </c>
      <c r="AE17" s="57">
        <v>1.8</v>
      </c>
      <c r="AF17" s="57" t="s">
        <v>121</v>
      </c>
      <c r="AG17" s="60">
        <v>266.44600000000003</v>
      </c>
    </row>
    <row r="18" spans="1:33" x14ac:dyDescent="0.25">
      <c r="A18" s="3">
        <v>32324</v>
      </c>
      <c r="B18" s="1" t="s">
        <v>3</v>
      </c>
      <c r="C18" s="61">
        <v>1.74</v>
      </c>
      <c r="D18" s="61">
        <v>3.55</v>
      </c>
      <c r="E18" s="61">
        <v>2.2719068996247511</v>
      </c>
      <c r="F18" s="61">
        <v>4.4457174565535418</v>
      </c>
      <c r="G18" s="61"/>
      <c r="H18" s="61">
        <v>6.6590082328163991</v>
      </c>
      <c r="I18" s="61">
        <v>6.6224292494287296</v>
      </c>
      <c r="J18" s="61">
        <v>-4.3277481887248559</v>
      </c>
      <c r="K18" s="61">
        <v>12.180653196335811</v>
      </c>
      <c r="L18" s="61">
        <v>1.5436523723381113</v>
      </c>
      <c r="M18" s="51"/>
      <c r="N18" s="51"/>
      <c r="O18" s="3">
        <v>32142</v>
      </c>
      <c r="P18" s="57">
        <v>2.41</v>
      </c>
      <c r="Q18" s="57">
        <v>1.9141553584000048E-2</v>
      </c>
      <c r="R18" s="57"/>
      <c r="S18" s="57"/>
      <c r="X18" s="1" t="s">
        <v>3</v>
      </c>
      <c r="Y18" s="57">
        <v>278.54000000000002</v>
      </c>
      <c r="Z18" s="57">
        <v>485.26</v>
      </c>
      <c r="AA18" s="57">
        <v>1575.3679999999999</v>
      </c>
      <c r="AB18" s="57">
        <v>136.91200000000001</v>
      </c>
      <c r="AC18" s="60">
        <v>602.69000000000005</v>
      </c>
      <c r="AD18" s="57">
        <v>3.59</v>
      </c>
      <c r="AE18" s="57">
        <v>1.8</v>
      </c>
      <c r="AF18" s="57" t="s">
        <v>121</v>
      </c>
      <c r="AG18" s="60">
        <v>270.55900000000003</v>
      </c>
    </row>
    <row r="19" spans="1:33" x14ac:dyDescent="0.25">
      <c r="A19" s="3">
        <v>32416</v>
      </c>
      <c r="B19" s="1" t="s">
        <v>4</v>
      </c>
      <c r="C19" s="61">
        <v>1.98</v>
      </c>
      <c r="D19" s="61">
        <v>3.27</v>
      </c>
      <c r="E19" s="61">
        <v>2.6625042927259939</v>
      </c>
      <c r="F19" s="61">
        <v>3.1988948598246334</v>
      </c>
      <c r="G19" s="61"/>
      <c r="H19" s="61">
        <v>0.34106412005456832</v>
      </c>
      <c r="I19" s="61">
        <v>-0.91497341631290308</v>
      </c>
      <c r="J19" s="61">
        <v>0.70548595629720268</v>
      </c>
      <c r="K19" s="61">
        <v>0.99333878695804234</v>
      </c>
      <c r="L19" s="61">
        <v>1.7234688182614422</v>
      </c>
      <c r="M19" s="51"/>
      <c r="N19" s="51"/>
      <c r="O19" s="3">
        <v>32171</v>
      </c>
      <c r="P19" s="57">
        <v>3.34</v>
      </c>
      <c r="Q19" s="57">
        <v>8.8784122272000054E-2</v>
      </c>
      <c r="R19" s="57"/>
      <c r="S19" s="57"/>
      <c r="X19" s="1" t="s">
        <v>4</v>
      </c>
      <c r="Y19" s="57">
        <v>279.49</v>
      </c>
      <c r="Z19" s="57">
        <v>480.82</v>
      </c>
      <c r="AA19" s="57">
        <v>1586.482</v>
      </c>
      <c r="AB19" s="57">
        <v>138.27199999999999</v>
      </c>
      <c r="AC19" s="60">
        <v>604.73</v>
      </c>
      <c r="AD19" s="57">
        <v>3.67</v>
      </c>
      <c r="AE19" s="57">
        <v>1.8</v>
      </c>
      <c r="AF19" s="57" t="s">
        <v>121</v>
      </c>
      <c r="AG19" s="60">
        <v>275.22199999999998</v>
      </c>
    </row>
    <row r="20" spans="1:33" x14ac:dyDescent="0.25">
      <c r="A20" s="13">
        <v>32508</v>
      </c>
      <c r="B20" s="1" t="s">
        <v>5</v>
      </c>
      <c r="C20" s="5">
        <v>1.81</v>
      </c>
      <c r="D20" s="5">
        <v>2.85</v>
      </c>
      <c r="E20" s="5">
        <v>1.4025816385011958</v>
      </c>
      <c r="F20" s="5">
        <v>2.6953422897369497</v>
      </c>
      <c r="G20" s="5">
        <v>2.0411792399999795</v>
      </c>
      <c r="H20" s="5">
        <v>3.0877670041862038</v>
      </c>
      <c r="I20" s="5">
        <v>-0.63225323405848854</v>
      </c>
      <c r="J20" s="5">
        <v>15.732293212277227</v>
      </c>
      <c r="K20" s="5">
        <v>1.558522332793344</v>
      </c>
      <c r="L20" s="5">
        <v>1.9762228310236996</v>
      </c>
      <c r="M20" s="51"/>
      <c r="N20" s="51"/>
      <c r="O20" s="3">
        <v>32202</v>
      </c>
      <c r="P20" s="57">
        <v>3.24</v>
      </c>
      <c r="Q20" s="57">
        <v>9.2594020056000259E-2</v>
      </c>
      <c r="R20" s="57"/>
      <c r="S20" s="57"/>
      <c r="X20" s="1" t="s">
        <v>5</v>
      </c>
      <c r="Y20" s="57">
        <v>288.12</v>
      </c>
      <c r="Z20" s="57">
        <v>477.78</v>
      </c>
      <c r="AA20" s="57">
        <v>1836.0719999999999</v>
      </c>
      <c r="AB20" s="57">
        <v>140.42699999999999</v>
      </c>
      <c r="AC20" s="60">
        <v>623.4</v>
      </c>
      <c r="AD20" s="57">
        <v>3.68</v>
      </c>
      <c r="AE20" s="57">
        <v>1.7</v>
      </c>
      <c r="AF20" s="57" t="s">
        <v>121</v>
      </c>
      <c r="AG20" s="60">
        <v>280.661</v>
      </c>
    </row>
    <row r="21" spans="1:33" x14ac:dyDescent="0.25">
      <c r="A21" s="3">
        <v>32598</v>
      </c>
      <c r="B21" s="1" t="s">
        <v>6</v>
      </c>
      <c r="C21" s="5">
        <v>1.69</v>
      </c>
      <c r="D21" s="5">
        <v>2.2200000000000002</v>
      </c>
      <c r="E21" s="5">
        <v>1.4971845146615579</v>
      </c>
      <c r="F21" s="5">
        <v>1.940013434605425</v>
      </c>
      <c r="G21" s="5">
        <v>2.2185444383999942</v>
      </c>
      <c r="H21" s="5">
        <v>7.0873247258086858</v>
      </c>
      <c r="I21" s="5">
        <v>7.7106618108752967</v>
      </c>
      <c r="J21" s="5">
        <v>0.33424615156705251</v>
      </c>
      <c r="K21" s="5">
        <v>16.884217422575443</v>
      </c>
      <c r="L21" s="5">
        <v>2.1292591418116569</v>
      </c>
      <c r="M21" s="51"/>
      <c r="N21" s="51"/>
      <c r="O21" s="3">
        <v>32233</v>
      </c>
      <c r="P21" s="57">
        <v>-1.04</v>
      </c>
      <c r="Q21" s="57">
        <v>5.5786585536000022E-2</v>
      </c>
      <c r="R21" s="57"/>
      <c r="S21" s="57"/>
      <c r="X21" s="1" t="s">
        <v>6</v>
      </c>
      <c r="Y21" s="57">
        <v>308.54000000000002</v>
      </c>
      <c r="Z21" s="57">
        <v>514.62</v>
      </c>
      <c r="AA21" s="57">
        <v>1842.2090000000001</v>
      </c>
      <c r="AB21" s="57">
        <v>164.137</v>
      </c>
      <c r="AC21" s="60">
        <v>667.6</v>
      </c>
      <c r="AD21" s="57">
        <v>3.64</v>
      </c>
      <c r="AE21" s="57">
        <v>1.7</v>
      </c>
      <c r="AF21" s="57" t="s">
        <v>121</v>
      </c>
      <c r="AG21" s="60">
        <v>286.637</v>
      </c>
    </row>
    <row r="22" spans="1:33" x14ac:dyDescent="0.25">
      <c r="A22" s="3">
        <v>32689</v>
      </c>
      <c r="B22" s="1" t="s">
        <v>7</v>
      </c>
      <c r="C22" s="5">
        <v>1.4</v>
      </c>
      <c r="D22" s="5">
        <v>3.7</v>
      </c>
      <c r="E22" s="5">
        <v>0.88267772474799022</v>
      </c>
      <c r="F22" s="5">
        <v>4.6792700266412259</v>
      </c>
      <c r="G22" s="5">
        <v>4.4817855200000034</v>
      </c>
      <c r="H22" s="5">
        <v>8.828676994879082</v>
      </c>
      <c r="I22" s="5">
        <v>6.3697485523298791</v>
      </c>
      <c r="J22" s="5">
        <v>-6.1133671586665823</v>
      </c>
      <c r="K22" s="5">
        <v>5.9517354405161482</v>
      </c>
      <c r="L22" s="5">
        <v>2.382455858803989</v>
      </c>
      <c r="M22" s="51"/>
      <c r="N22" s="51"/>
      <c r="O22" s="3">
        <v>32262</v>
      </c>
      <c r="P22" s="57">
        <v>0.76</v>
      </c>
      <c r="Q22" s="57">
        <v>2.9427679104000015E-2</v>
      </c>
      <c r="R22" s="57"/>
      <c r="S22" s="57"/>
      <c r="X22" s="1" t="s">
        <v>7</v>
      </c>
      <c r="Y22" s="57">
        <v>335.78</v>
      </c>
      <c r="Z22" s="57">
        <v>547.4</v>
      </c>
      <c r="AA22" s="57">
        <v>1729.588</v>
      </c>
      <c r="AB22" s="57">
        <v>173.90600000000001</v>
      </c>
      <c r="AC22" s="60">
        <v>726.53</v>
      </c>
      <c r="AD22" s="57">
        <v>3.45</v>
      </c>
      <c r="AE22" s="57">
        <v>1.7</v>
      </c>
      <c r="AF22" s="57" t="s">
        <v>121</v>
      </c>
      <c r="AG22" s="60">
        <v>293.46600000000001</v>
      </c>
    </row>
    <row r="23" spans="1:33" x14ac:dyDescent="0.25">
      <c r="A23" s="3">
        <v>32781</v>
      </c>
      <c r="B23" s="1" t="s">
        <v>8</v>
      </c>
      <c r="C23" s="5">
        <v>2.1800000000000002</v>
      </c>
      <c r="D23" s="5">
        <v>2</v>
      </c>
      <c r="E23" s="5">
        <v>4.3118859690238525</v>
      </c>
      <c r="F23" s="5">
        <v>1.0814330775067005</v>
      </c>
      <c r="G23" s="5">
        <v>-2.7709119999996812E-2</v>
      </c>
      <c r="H23" s="5">
        <v>10.709393054976491</v>
      </c>
      <c r="I23" s="5">
        <v>6.7336499817318263</v>
      </c>
      <c r="J23" s="5">
        <v>12.454526742784999</v>
      </c>
      <c r="K23" s="5">
        <v>22.796223247041514</v>
      </c>
      <c r="L23" s="5">
        <v>2.0973468817512053</v>
      </c>
      <c r="M23" s="51"/>
      <c r="N23" s="51"/>
      <c r="O23" s="3">
        <v>32294</v>
      </c>
      <c r="P23" s="57">
        <v>0.15</v>
      </c>
      <c r="Q23" s="57">
        <v>-1.3833585599999365E-3</v>
      </c>
      <c r="R23" s="57"/>
      <c r="S23" s="57"/>
      <c r="X23" s="1" t="s">
        <v>8</v>
      </c>
      <c r="Y23" s="57">
        <v>371.74</v>
      </c>
      <c r="Z23" s="57">
        <v>584.26</v>
      </c>
      <c r="AA23" s="57">
        <v>1945</v>
      </c>
      <c r="AB23" s="57">
        <v>213.55</v>
      </c>
      <c r="AC23" s="60">
        <v>804.33</v>
      </c>
      <c r="AD23" s="57">
        <v>3.2</v>
      </c>
      <c r="AE23" s="57">
        <v>1.7</v>
      </c>
      <c r="AF23" s="57" t="s">
        <v>121</v>
      </c>
      <c r="AG23" s="60">
        <v>299.62099999999998</v>
      </c>
    </row>
    <row r="24" spans="1:33" x14ac:dyDescent="0.25">
      <c r="A24" s="3">
        <v>32873</v>
      </c>
      <c r="B24" s="1" t="s">
        <v>9</v>
      </c>
      <c r="C24" s="5">
        <v>1.29</v>
      </c>
      <c r="D24" s="5">
        <v>1.47</v>
      </c>
      <c r="E24" s="5">
        <v>-0.90288396253011105</v>
      </c>
      <c r="F24" s="5">
        <v>1.2496938418109127</v>
      </c>
      <c r="G24" s="5">
        <v>-1.968764664999989</v>
      </c>
      <c r="H24" s="5">
        <v>2.0632700274385352</v>
      </c>
      <c r="I24" s="5">
        <v>-4.9258891589360809</v>
      </c>
      <c r="J24" s="5">
        <v>4.5926478149100225</v>
      </c>
      <c r="K24" s="5">
        <v>8.4757667993444095</v>
      </c>
      <c r="L24" s="5">
        <v>2.0926437065492909</v>
      </c>
      <c r="M24" s="51"/>
      <c r="N24" s="51"/>
      <c r="O24" s="3">
        <v>32324</v>
      </c>
      <c r="P24" s="57">
        <v>1.46</v>
      </c>
      <c r="Q24" s="57">
        <v>2.3844426439999955E-2</v>
      </c>
      <c r="R24" s="57"/>
      <c r="S24" s="57"/>
      <c r="X24" s="1" t="s">
        <v>9</v>
      </c>
      <c r="Y24" s="57">
        <v>379.41</v>
      </c>
      <c r="Z24" s="57">
        <v>555.48</v>
      </c>
      <c r="AA24" s="57">
        <v>2034.327</v>
      </c>
      <c r="AB24" s="57">
        <v>231.65</v>
      </c>
      <c r="AC24" s="60">
        <v>820.93</v>
      </c>
      <c r="AD24" s="57">
        <v>3.22</v>
      </c>
      <c r="AE24" s="57">
        <v>1.7</v>
      </c>
      <c r="AF24" s="57" t="s">
        <v>121</v>
      </c>
      <c r="AG24" s="60">
        <v>305.89100000000002</v>
      </c>
    </row>
    <row r="25" spans="1:33" x14ac:dyDescent="0.25">
      <c r="A25" s="3">
        <v>32963</v>
      </c>
      <c r="B25" s="1" t="s">
        <v>10</v>
      </c>
      <c r="C25" s="5">
        <v>1.34</v>
      </c>
      <c r="D25" s="5">
        <v>0.49</v>
      </c>
      <c r="E25" s="5">
        <v>1.8431691168677693</v>
      </c>
      <c r="F25" s="5">
        <v>1.1320093862156183E-3</v>
      </c>
      <c r="G25" s="5">
        <v>-1.4861840500000056</v>
      </c>
      <c r="H25" s="5">
        <v>-3.0073008091510589</v>
      </c>
      <c r="I25" s="5">
        <v>-2.2431050622884752</v>
      </c>
      <c r="J25" s="5">
        <v>-19.717036641601858</v>
      </c>
      <c r="K25" s="5">
        <v>-7.18152385063674</v>
      </c>
      <c r="L25" s="5">
        <v>1.941214354132681</v>
      </c>
      <c r="M25" s="51"/>
      <c r="N25" s="51"/>
      <c r="O25" s="3">
        <v>32353</v>
      </c>
      <c r="P25" s="57">
        <v>0.66</v>
      </c>
      <c r="Q25" s="57">
        <v>2.2828304539999955E-2</v>
      </c>
      <c r="R25" s="57"/>
      <c r="S25" s="57"/>
      <c r="X25" s="1" t="s">
        <v>10</v>
      </c>
      <c r="Y25" s="57">
        <v>368</v>
      </c>
      <c r="Z25" s="57">
        <v>543.02</v>
      </c>
      <c r="AA25" s="57">
        <v>1633.2180000000001</v>
      </c>
      <c r="AB25" s="57">
        <v>215.01400000000001</v>
      </c>
      <c r="AC25" s="60">
        <v>796.24</v>
      </c>
      <c r="AD25" s="57">
        <v>3.38</v>
      </c>
      <c r="AE25" s="57">
        <v>2.2000000000000002</v>
      </c>
      <c r="AF25" s="57" t="s">
        <v>121</v>
      </c>
      <c r="AG25" s="60">
        <v>311.82900000000001</v>
      </c>
    </row>
    <row r="26" spans="1:33" x14ac:dyDescent="0.25">
      <c r="A26" s="3">
        <v>33054</v>
      </c>
      <c r="B26" s="1" t="s">
        <v>11</v>
      </c>
      <c r="C26" s="5">
        <v>1.3</v>
      </c>
      <c r="D26" s="5">
        <v>4.75</v>
      </c>
      <c r="E26" s="5">
        <v>1.5654750646961741</v>
      </c>
      <c r="F26" s="5">
        <v>7.3883853469537986</v>
      </c>
      <c r="G26" s="5">
        <v>8.6868007830000149</v>
      </c>
      <c r="H26" s="5">
        <v>6.288043478260863</v>
      </c>
      <c r="I26" s="5">
        <v>3.791757209679214</v>
      </c>
      <c r="J26" s="5">
        <v>9.6383948744135814</v>
      </c>
      <c r="K26" s="5">
        <v>20.029393434846089</v>
      </c>
      <c r="L26" s="5">
        <v>2.1049998556901262</v>
      </c>
      <c r="M26" s="51"/>
      <c r="N26" s="51"/>
      <c r="O26" s="3">
        <v>32386</v>
      </c>
      <c r="P26" s="57">
        <v>-0.15</v>
      </c>
      <c r="Q26" s="57">
        <v>1.9764415459999851E-2</v>
      </c>
      <c r="R26" s="57"/>
      <c r="S26" s="57"/>
      <c r="X26" s="1" t="s">
        <v>11</v>
      </c>
      <c r="Y26" s="57">
        <v>391.14</v>
      </c>
      <c r="Z26" s="57">
        <v>563.61</v>
      </c>
      <c r="AA26" s="57">
        <v>1790.634</v>
      </c>
      <c r="AB26" s="57">
        <v>258.08</v>
      </c>
      <c r="AC26" s="60">
        <v>846.32</v>
      </c>
      <c r="AD26" s="57">
        <v>3.17</v>
      </c>
      <c r="AE26" s="57">
        <v>2.1</v>
      </c>
      <c r="AF26" s="57" t="s">
        <v>121</v>
      </c>
      <c r="AG26" s="60">
        <v>318.39299999999997</v>
      </c>
    </row>
    <row r="27" spans="1:33" x14ac:dyDescent="0.25">
      <c r="A27" s="3">
        <v>33146</v>
      </c>
      <c r="B27" s="1" t="s">
        <v>12</v>
      </c>
      <c r="C27" s="5">
        <v>0.38</v>
      </c>
      <c r="D27" s="5">
        <v>-0.14000000000000001</v>
      </c>
      <c r="E27" s="5">
        <v>-1.3716594199898033</v>
      </c>
      <c r="F27" s="5">
        <v>-2.9623719123483738</v>
      </c>
      <c r="G27" s="5">
        <v>-8.1498599043999924</v>
      </c>
      <c r="H27" s="5">
        <v>-13.741882701845887</v>
      </c>
      <c r="I27" s="5">
        <v>-24.463724916165429</v>
      </c>
      <c r="J27" s="5">
        <v>-21.128996768742248</v>
      </c>
      <c r="K27" s="5">
        <v>-17.188081215127081</v>
      </c>
      <c r="L27" s="5">
        <v>2.052808949945506</v>
      </c>
      <c r="M27" s="51"/>
      <c r="N27" s="51"/>
      <c r="O27" s="3">
        <v>32416</v>
      </c>
      <c r="P27" s="57">
        <v>1.26</v>
      </c>
      <c r="Q27" s="57">
        <v>1.7754235259999973E-2</v>
      </c>
      <c r="R27" s="58"/>
      <c r="S27" s="59"/>
      <c r="X27" s="1" t="s">
        <v>12</v>
      </c>
      <c r="Y27" s="57">
        <v>337.39</v>
      </c>
      <c r="Z27" s="57">
        <v>425.73</v>
      </c>
      <c r="AA27" s="57">
        <v>1412.2909999999999</v>
      </c>
      <c r="AB27" s="57">
        <v>213.721</v>
      </c>
      <c r="AC27" s="60">
        <v>730.01</v>
      </c>
      <c r="AD27" s="57">
        <v>3.77</v>
      </c>
      <c r="AE27" s="57">
        <v>2.9</v>
      </c>
      <c r="AF27" s="57" t="s">
        <v>121</v>
      </c>
      <c r="AG27" s="60">
        <v>324.92899999999997</v>
      </c>
    </row>
    <row r="28" spans="1:33" x14ac:dyDescent="0.25">
      <c r="A28" s="3">
        <v>33238</v>
      </c>
      <c r="B28" s="1" t="s">
        <v>13</v>
      </c>
      <c r="C28" s="5">
        <v>-1.58</v>
      </c>
      <c r="D28" s="5">
        <v>0.18</v>
      </c>
      <c r="E28" s="5">
        <v>-5.208984976037808</v>
      </c>
      <c r="F28" s="5">
        <v>0.46697730305756224</v>
      </c>
      <c r="G28" s="5">
        <v>4.3302145457999819</v>
      </c>
      <c r="H28" s="5">
        <v>8.9629212484068965</v>
      </c>
      <c r="I28" s="5">
        <v>5.0642425950719883</v>
      </c>
      <c r="J28" s="5">
        <v>10.632440481458861</v>
      </c>
      <c r="K28" s="5">
        <v>-3.0469630967476236</v>
      </c>
      <c r="L28" s="5">
        <v>2.0641432436009355</v>
      </c>
      <c r="M28" s="51"/>
      <c r="N28" s="51"/>
      <c r="O28" s="3">
        <v>32447</v>
      </c>
      <c r="P28" s="57">
        <v>1.21</v>
      </c>
      <c r="Q28" s="57">
        <v>2.3315181309999877E-2</v>
      </c>
      <c r="R28" s="58">
        <v>0.88</v>
      </c>
      <c r="S28" s="59"/>
      <c r="X28" s="1" t="s">
        <v>13</v>
      </c>
      <c r="Y28" s="57">
        <v>367.63</v>
      </c>
      <c r="Z28" s="57">
        <v>447.29</v>
      </c>
      <c r="AA28" s="57">
        <v>1562.452</v>
      </c>
      <c r="AB28" s="57">
        <v>207.209</v>
      </c>
      <c r="AC28" s="60">
        <v>795.45</v>
      </c>
      <c r="AD28" s="57">
        <v>3.5</v>
      </c>
      <c r="AE28" s="57">
        <v>2.7</v>
      </c>
      <c r="AF28" s="57" t="s">
        <v>121</v>
      </c>
      <c r="AG28" s="60">
        <v>331.63600000000002</v>
      </c>
    </row>
    <row r="29" spans="1:33" x14ac:dyDescent="0.25">
      <c r="A29" s="3">
        <v>33328</v>
      </c>
      <c r="B29" s="1" t="s">
        <v>14</v>
      </c>
      <c r="C29" s="5">
        <v>-0.67</v>
      </c>
      <c r="D29" s="5">
        <v>2.77</v>
      </c>
      <c r="E29" s="5">
        <v>3.4929951464138087</v>
      </c>
      <c r="F29" s="5">
        <v>4.411722546622145</v>
      </c>
      <c r="G29" s="5">
        <v>13.92407</v>
      </c>
      <c r="H29" s="5">
        <v>14.525473981992754</v>
      </c>
      <c r="I29" s="5">
        <v>29.734624069395686</v>
      </c>
      <c r="J29" s="5">
        <v>7.5247111591268068</v>
      </c>
      <c r="K29" s="5">
        <v>29.173925842989455</v>
      </c>
      <c r="L29" s="5">
        <v>1.6717123593337213</v>
      </c>
      <c r="M29" s="51"/>
      <c r="N29" s="51"/>
      <c r="O29" s="3">
        <v>32477</v>
      </c>
      <c r="P29" s="57">
        <v>0.59</v>
      </c>
      <c r="Q29" s="57">
        <v>3.0899089514E-2</v>
      </c>
      <c r="R29" s="58">
        <v>0.1</v>
      </c>
      <c r="S29" s="59"/>
      <c r="X29" s="1" t="s">
        <v>14</v>
      </c>
      <c r="Y29" s="57">
        <v>421.03</v>
      </c>
      <c r="Z29" s="57">
        <v>580.29</v>
      </c>
      <c r="AA29" s="57">
        <v>1680.0219999999999</v>
      </c>
      <c r="AB29" s="57">
        <v>267.66000000000003</v>
      </c>
      <c r="AC29" s="60">
        <v>910.99</v>
      </c>
      <c r="AD29" s="57">
        <v>3</v>
      </c>
      <c r="AE29" s="57">
        <v>2.4</v>
      </c>
      <c r="AF29" s="57" t="s">
        <v>121</v>
      </c>
      <c r="AG29" s="60">
        <v>337.18</v>
      </c>
    </row>
    <row r="30" spans="1:33" x14ac:dyDescent="0.25">
      <c r="A30" s="3">
        <v>33419</v>
      </c>
      <c r="B30" s="1" t="s">
        <v>15</v>
      </c>
      <c r="C30" s="5">
        <v>-0.97</v>
      </c>
      <c r="D30" s="5">
        <v>1.27</v>
      </c>
      <c r="E30" s="5">
        <v>-0.14068365887691159</v>
      </c>
      <c r="F30" s="5">
        <v>0.47079389191767684</v>
      </c>
      <c r="G30" s="5">
        <v>7.2755593280000141</v>
      </c>
      <c r="H30" s="5">
        <v>-0.22801225565873828</v>
      </c>
      <c r="I30" s="5">
        <v>-1.587137465749866</v>
      </c>
      <c r="J30" s="5">
        <v>-5.380465255812128</v>
      </c>
      <c r="K30" s="5">
        <v>5.0889187775535971</v>
      </c>
      <c r="L30" s="5">
        <v>1.5665223322854249</v>
      </c>
      <c r="M30" s="51"/>
      <c r="N30" s="51"/>
      <c r="O30" s="3">
        <v>32507</v>
      </c>
      <c r="P30" s="1">
        <v>0.47</v>
      </c>
      <c r="Q30" s="1">
        <v>2.2856325532999877E-2</v>
      </c>
      <c r="R30" s="14">
        <v>1.05</v>
      </c>
      <c r="S30" s="1">
        <v>2.0411792399999795E-2</v>
      </c>
      <c r="X30" s="1" t="s">
        <v>15</v>
      </c>
      <c r="Y30" s="57">
        <v>420.07</v>
      </c>
      <c r="Z30" s="57">
        <v>571.08000000000004</v>
      </c>
      <c r="AA30" s="57">
        <v>1589.6289999999999</v>
      </c>
      <c r="AB30" s="57">
        <v>281.28100000000001</v>
      </c>
      <c r="AC30" s="60">
        <v>908.9</v>
      </c>
      <c r="AD30" s="57">
        <v>3</v>
      </c>
      <c r="AE30" s="57">
        <v>2.4</v>
      </c>
      <c r="AF30" s="57" t="s">
        <v>121</v>
      </c>
      <c r="AG30" s="60">
        <v>342.46199999999999</v>
      </c>
    </row>
    <row r="31" spans="1:33" x14ac:dyDescent="0.25">
      <c r="A31" s="3">
        <v>33511</v>
      </c>
      <c r="B31" s="1" t="s">
        <v>16</v>
      </c>
      <c r="C31" s="5">
        <v>-1.29</v>
      </c>
      <c r="D31" s="5">
        <v>2.31</v>
      </c>
      <c r="E31" s="5">
        <v>-0.33292506727278681</v>
      </c>
      <c r="F31" s="5">
        <v>3.0266762349370779</v>
      </c>
      <c r="G31" s="5">
        <v>6.9906433699999937</v>
      </c>
      <c r="H31" s="5">
        <v>5.3467279262980005</v>
      </c>
      <c r="I31" s="5">
        <v>8.1809904041465042</v>
      </c>
      <c r="J31" s="5">
        <v>8.661392060663232</v>
      </c>
      <c r="K31" s="5">
        <v>3.2839047073922378</v>
      </c>
      <c r="L31" s="5">
        <v>1.5306807762613062</v>
      </c>
      <c r="M31" s="51"/>
      <c r="N31" s="51"/>
      <c r="O31" s="3">
        <v>32539</v>
      </c>
      <c r="P31" s="1">
        <v>1.76</v>
      </c>
      <c r="Q31" s="1">
        <v>2.8414778047999967E-2</v>
      </c>
      <c r="R31" s="14">
        <v>1.66</v>
      </c>
      <c r="S31" s="1">
        <v>2.8301574299999688E-2</v>
      </c>
      <c r="X31" s="1" t="s">
        <v>16</v>
      </c>
      <c r="Y31" s="57">
        <v>442.53</v>
      </c>
      <c r="Z31" s="57">
        <v>617.79999999999995</v>
      </c>
      <c r="AA31" s="57">
        <v>1727.3130000000001</v>
      </c>
      <c r="AB31" s="57">
        <v>290.51799999999997</v>
      </c>
      <c r="AC31" s="60">
        <v>957.51</v>
      </c>
      <c r="AD31" s="57">
        <v>2.85</v>
      </c>
      <c r="AE31" s="57">
        <v>2.4</v>
      </c>
      <c r="AF31" s="57" t="s">
        <v>121</v>
      </c>
      <c r="AG31" s="60">
        <v>347.70400000000001</v>
      </c>
    </row>
    <row r="32" spans="1:33" x14ac:dyDescent="0.25">
      <c r="A32" s="3">
        <v>33603</v>
      </c>
      <c r="B32" s="1" t="s">
        <v>17</v>
      </c>
      <c r="C32" s="5">
        <v>-3.45</v>
      </c>
      <c r="D32" s="5">
        <v>3.15</v>
      </c>
      <c r="E32" s="5">
        <v>-6.5733763886672074</v>
      </c>
      <c r="F32" s="5">
        <v>3.7473154205261014</v>
      </c>
      <c r="G32" s="5">
        <v>5.6817777617000242</v>
      </c>
      <c r="H32" s="5">
        <v>8.3836124104580634</v>
      </c>
      <c r="I32" s="5">
        <v>5.7364842991259435</v>
      </c>
      <c r="J32" s="5">
        <v>1.7597273916192258</v>
      </c>
      <c r="K32" s="5">
        <v>14.0545508367812</v>
      </c>
      <c r="L32" s="5">
        <v>1.4667648344568907</v>
      </c>
      <c r="M32" s="51"/>
      <c r="N32" s="51"/>
      <c r="O32" s="3">
        <v>32567</v>
      </c>
      <c r="P32" s="1">
        <v>0.22</v>
      </c>
      <c r="Q32" s="1">
        <v>2.4631961983999862E-2</v>
      </c>
      <c r="R32" s="14">
        <v>0.64</v>
      </c>
      <c r="S32" s="1">
        <v>3.3848855519999832E-2</v>
      </c>
      <c r="X32" s="1" t="s">
        <v>17</v>
      </c>
      <c r="Y32" s="57">
        <v>479.63</v>
      </c>
      <c r="Z32" s="57">
        <v>653.24</v>
      </c>
      <c r="AA32" s="57">
        <v>1757.7090000000001</v>
      </c>
      <c r="AB32" s="57">
        <v>331.34899999999999</v>
      </c>
      <c r="AC32" s="60">
        <v>1037.79</v>
      </c>
      <c r="AD32" s="57">
        <v>2.64</v>
      </c>
      <c r="AE32" s="57">
        <v>2.6</v>
      </c>
      <c r="AF32" s="57" t="s">
        <v>121</v>
      </c>
      <c r="AG32" s="60">
        <v>352.80399999999997</v>
      </c>
    </row>
    <row r="33" spans="1:33" x14ac:dyDescent="0.25">
      <c r="A33" s="3">
        <v>33694</v>
      </c>
      <c r="B33" s="1" t="s">
        <v>18</v>
      </c>
      <c r="C33" s="5">
        <v>-1.1200000000000001</v>
      </c>
      <c r="D33" s="5">
        <v>2.08</v>
      </c>
      <c r="E33" s="5">
        <v>7.4207928156780358</v>
      </c>
      <c r="F33" s="5">
        <v>1.5374196429012765</v>
      </c>
      <c r="G33" s="5">
        <v>6.6356032940000143</v>
      </c>
      <c r="H33" s="5">
        <v>-2.5248629151637725</v>
      </c>
      <c r="I33" s="5">
        <v>7.4903557651093022</v>
      </c>
      <c r="J33" s="5">
        <v>-11.790461333474422</v>
      </c>
      <c r="K33" s="5">
        <v>20.476597183030588</v>
      </c>
      <c r="L33" s="5">
        <v>0.9920522443056301</v>
      </c>
      <c r="M33" s="51"/>
      <c r="N33" s="51"/>
      <c r="O33" s="3">
        <v>32598</v>
      </c>
      <c r="P33" s="1">
        <v>-0.78</v>
      </c>
      <c r="Q33" s="1">
        <v>1.1883977984000094E-2</v>
      </c>
      <c r="R33" s="14">
        <v>-0.09</v>
      </c>
      <c r="S33" s="1">
        <v>2.2185444383999942E-2</v>
      </c>
      <c r="X33" s="1" t="s">
        <v>18</v>
      </c>
      <c r="Y33" s="57">
        <v>467.52</v>
      </c>
      <c r="Z33" s="57">
        <v>702.17</v>
      </c>
      <c r="AA33" s="57">
        <v>1550.4670000000001</v>
      </c>
      <c r="AB33" s="57">
        <v>399.19799999999998</v>
      </c>
      <c r="AC33" s="60">
        <v>1011.57</v>
      </c>
      <c r="AD33" s="57">
        <v>2.77</v>
      </c>
      <c r="AE33" s="57">
        <v>2.7429999999999999</v>
      </c>
      <c r="AF33" s="57" t="s">
        <v>121</v>
      </c>
      <c r="AG33" s="60">
        <v>356.30399999999997</v>
      </c>
    </row>
    <row r="34" spans="1:33" x14ac:dyDescent="0.25">
      <c r="A34" s="3">
        <v>33785</v>
      </c>
      <c r="B34" s="1" t="s">
        <v>19</v>
      </c>
      <c r="C34" s="5">
        <v>-1.21</v>
      </c>
      <c r="D34" s="5">
        <v>0.85</v>
      </c>
      <c r="E34" s="5">
        <v>0.36741382342589468</v>
      </c>
      <c r="F34" s="5">
        <v>0.21193099137249488</v>
      </c>
      <c r="G34" s="5">
        <v>3.9301197440000157</v>
      </c>
      <c r="H34" s="5">
        <v>1.9015229295003433</v>
      </c>
      <c r="I34" s="5">
        <v>-6.844496347038465</v>
      </c>
      <c r="J34" s="5">
        <v>2.2067544810692397</v>
      </c>
      <c r="K34" s="5">
        <v>-10.86653740750203</v>
      </c>
      <c r="L34" s="5">
        <v>1.0948515874085185</v>
      </c>
      <c r="M34" s="51"/>
      <c r="N34" s="51"/>
      <c r="O34" s="3">
        <v>32626</v>
      </c>
      <c r="P34" s="1">
        <v>0.42</v>
      </c>
      <c r="Q34" s="1">
        <v>-1.4407520720000067E-3</v>
      </c>
      <c r="R34" s="14">
        <v>0.8</v>
      </c>
      <c r="S34" s="1">
        <v>1.3538193919999886E-2</v>
      </c>
      <c r="X34" s="1" t="s">
        <v>19</v>
      </c>
      <c r="Y34" s="57">
        <v>476.41</v>
      </c>
      <c r="Z34" s="57">
        <v>654.11</v>
      </c>
      <c r="AA34" s="57">
        <v>1584.682</v>
      </c>
      <c r="AB34" s="57">
        <v>355.81900000000002</v>
      </c>
      <c r="AC34" s="60">
        <v>1030.81</v>
      </c>
      <c r="AD34" s="57">
        <v>2.78</v>
      </c>
      <c r="AE34" s="57">
        <v>2.8919999999999999</v>
      </c>
      <c r="AF34" s="57" t="s">
        <v>121</v>
      </c>
      <c r="AG34" s="60">
        <v>360.20499999999998</v>
      </c>
    </row>
    <row r="35" spans="1:33" x14ac:dyDescent="0.25">
      <c r="A35" s="3">
        <v>33877</v>
      </c>
      <c r="B35" s="1" t="s">
        <v>20</v>
      </c>
      <c r="C35" s="5">
        <v>-1.86</v>
      </c>
      <c r="D35" s="5">
        <v>2.41</v>
      </c>
      <c r="E35" s="5">
        <v>-1.5287528306458957</v>
      </c>
      <c r="F35" s="5">
        <v>3.4370143524056167</v>
      </c>
      <c r="G35" s="5">
        <v>42.790614207499985</v>
      </c>
      <c r="H35" s="5">
        <v>3.1527465838248503</v>
      </c>
      <c r="I35" s="5">
        <v>2.8787207044686625</v>
      </c>
      <c r="J35" s="5">
        <v>1.6061897592072105</v>
      </c>
      <c r="K35" s="5">
        <v>-3.2952147018568523</v>
      </c>
      <c r="L35" s="5">
        <v>1.0138671034549906</v>
      </c>
      <c r="M35" s="51"/>
      <c r="N35" s="51"/>
      <c r="O35" s="3">
        <v>32659</v>
      </c>
      <c r="P35" s="1">
        <v>1.94</v>
      </c>
      <c r="Q35" s="1">
        <v>1.569676445599999E-2</v>
      </c>
      <c r="R35" s="14">
        <v>1.95</v>
      </c>
      <c r="S35" s="1">
        <v>2.6731109600000025E-2</v>
      </c>
      <c r="X35" s="1" t="s">
        <v>20</v>
      </c>
      <c r="Y35" s="57">
        <v>491.43</v>
      </c>
      <c r="Z35" s="57">
        <v>672.94</v>
      </c>
      <c r="AA35" s="57">
        <v>1610.135</v>
      </c>
      <c r="AB35" s="57">
        <v>344.09399999999999</v>
      </c>
      <c r="AC35" s="60">
        <v>1063.31</v>
      </c>
      <c r="AD35" s="57">
        <v>2.75</v>
      </c>
      <c r="AE35" s="57">
        <v>2.9</v>
      </c>
      <c r="AF35" s="57" t="s">
        <v>121</v>
      </c>
      <c r="AG35" s="60">
        <v>363.85700000000003</v>
      </c>
    </row>
    <row r="36" spans="1:33" x14ac:dyDescent="0.25">
      <c r="A36" s="3">
        <v>33969</v>
      </c>
      <c r="B36" s="1" t="s">
        <v>21</v>
      </c>
      <c r="C36" s="5">
        <v>-1.43</v>
      </c>
      <c r="D36" s="5">
        <v>9.15</v>
      </c>
      <c r="E36" s="5">
        <v>1.7825974994986038</v>
      </c>
      <c r="F36" s="5">
        <v>13.268459445649908</v>
      </c>
      <c r="G36" s="5">
        <v>-3.5830883359999954</v>
      </c>
      <c r="H36" s="5">
        <v>5.0363225688297319</v>
      </c>
      <c r="I36" s="5">
        <v>14.943382768151681</v>
      </c>
      <c r="J36" s="5">
        <v>-3.7700565480534243</v>
      </c>
      <c r="K36" s="5">
        <v>7.2773718809395094</v>
      </c>
      <c r="L36" s="5">
        <v>0.77008275229004663</v>
      </c>
      <c r="M36" s="51"/>
      <c r="N36" s="51"/>
      <c r="O36" s="3">
        <v>32689</v>
      </c>
      <c r="P36" s="1">
        <v>1.24</v>
      </c>
      <c r="Q36" s="1">
        <v>3.6375130351999907E-2</v>
      </c>
      <c r="R36" s="14">
        <v>1.67</v>
      </c>
      <c r="S36" s="1">
        <v>4.4817855200000034E-2</v>
      </c>
      <c r="X36" s="1" t="s">
        <v>21</v>
      </c>
      <c r="Y36" s="57">
        <v>516.17999999999995</v>
      </c>
      <c r="Z36" s="57">
        <v>773.5</v>
      </c>
      <c r="AA36" s="57">
        <v>1549.432</v>
      </c>
      <c r="AB36" s="57">
        <v>369.13499999999999</v>
      </c>
      <c r="AC36" s="60">
        <v>1116.8599999999999</v>
      </c>
      <c r="AD36" s="57">
        <v>2.62</v>
      </c>
      <c r="AE36" s="57">
        <v>2.6549999999999998</v>
      </c>
      <c r="AF36" s="57" t="s">
        <v>121</v>
      </c>
      <c r="AG36" s="60">
        <v>366.65899999999999</v>
      </c>
    </row>
    <row r="37" spans="1:33" x14ac:dyDescent="0.25">
      <c r="A37" s="3">
        <v>34059</v>
      </c>
      <c r="B37" s="1" t="s">
        <v>22</v>
      </c>
      <c r="C37" s="5">
        <v>0.13</v>
      </c>
      <c r="D37" s="5">
        <v>3.23</v>
      </c>
      <c r="E37" s="5">
        <v>5.7130081036693952</v>
      </c>
      <c r="F37" s="5">
        <v>-0.20708010656490214</v>
      </c>
      <c r="G37" s="5">
        <v>6.4277608159999833</v>
      </c>
      <c r="H37" s="5">
        <v>4.3666937889883517</v>
      </c>
      <c r="I37" s="5">
        <v>4.2740788623141457</v>
      </c>
      <c r="J37" s="5">
        <v>12.08249216487074</v>
      </c>
      <c r="K37" s="5">
        <v>5.5472929957874673</v>
      </c>
      <c r="L37" s="5">
        <v>0.77565258182670238</v>
      </c>
      <c r="M37" s="51"/>
      <c r="N37" s="51"/>
      <c r="O37" s="3">
        <v>32720</v>
      </c>
      <c r="P37" s="1">
        <v>-0.13</v>
      </c>
      <c r="Q37" s="1">
        <v>3.0698907272000087E-2</v>
      </c>
      <c r="R37" s="14">
        <v>0.32</v>
      </c>
      <c r="S37" s="1">
        <v>3.9842532079999993E-2</v>
      </c>
      <c r="X37" s="1" t="s">
        <v>22</v>
      </c>
      <c r="Y37" s="57">
        <v>538.72</v>
      </c>
      <c r="Z37" s="57">
        <v>806.56</v>
      </c>
      <c r="AA37" s="57">
        <v>1736.6420000000001</v>
      </c>
      <c r="AB37" s="57">
        <v>389.61200000000002</v>
      </c>
      <c r="AC37" s="60">
        <v>1165.6300000000001</v>
      </c>
      <c r="AD37" s="57">
        <v>2.52</v>
      </c>
      <c r="AE37" s="57">
        <v>2.4</v>
      </c>
      <c r="AF37" s="57" t="s">
        <v>121</v>
      </c>
      <c r="AG37" s="60">
        <v>369.50299999999999</v>
      </c>
    </row>
    <row r="38" spans="1:33" x14ac:dyDescent="0.25">
      <c r="A38" s="3">
        <v>34150</v>
      </c>
      <c r="B38" s="1" t="s">
        <v>23</v>
      </c>
      <c r="C38" s="5">
        <v>-0.74</v>
      </c>
      <c r="D38" s="5">
        <v>5.9</v>
      </c>
      <c r="E38" s="5">
        <v>-1.6966224621221853</v>
      </c>
      <c r="F38" s="5">
        <v>7.5894668723865362</v>
      </c>
      <c r="G38" s="5">
        <v>4.3429460732000269</v>
      </c>
      <c r="H38" s="5">
        <v>0.48633798633799241</v>
      </c>
      <c r="I38" s="5">
        <v>2.1920253917873556</v>
      </c>
      <c r="J38" s="5">
        <v>10.138071058974729</v>
      </c>
      <c r="K38" s="5">
        <v>8.2679691590608062</v>
      </c>
      <c r="L38" s="5">
        <v>0.7745539278436242</v>
      </c>
      <c r="M38" s="51"/>
      <c r="N38" s="51"/>
      <c r="O38" s="3">
        <v>32751</v>
      </c>
      <c r="P38" s="1">
        <v>0.34</v>
      </c>
      <c r="Q38" s="1">
        <v>1.4521565192000097E-2</v>
      </c>
      <c r="R38" s="14">
        <v>0.66</v>
      </c>
      <c r="S38" s="1">
        <v>2.6685132704000081E-2</v>
      </c>
      <c r="X38" s="1" t="s">
        <v>23</v>
      </c>
      <c r="Y38" s="57">
        <v>541.34</v>
      </c>
      <c r="Z38" s="57">
        <v>824.24</v>
      </c>
      <c r="AA38" s="57">
        <v>1912.704</v>
      </c>
      <c r="AB38" s="57">
        <v>421.82499999999999</v>
      </c>
      <c r="AC38" s="60">
        <v>1171.31</v>
      </c>
      <c r="AD38" s="57">
        <v>2.54</v>
      </c>
      <c r="AE38" s="57">
        <v>2.1</v>
      </c>
      <c r="AF38" s="57" t="s">
        <v>121</v>
      </c>
      <c r="AG38" s="60">
        <v>372.36500000000001</v>
      </c>
    </row>
    <row r="39" spans="1:33" x14ac:dyDescent="0.25">
      <c r="A39" s="3">
        <v>34242</v>
      </c>
      <c r="B39" s="1" t="s">
        <v>24</v>
      </c>
      <c r="C39" s="5">
        <v>0.54</v>
      </c>
      <c r="D39" s="5">
        <v>6.34</v>
      </c>
      <c r="E39" s="5">
        <v>5.073305726578667</v>
      </c>
      <c r="F39" s="5">
        <v>6.6985937917041483</v>
      </c>
      <c r="G39" s="5">
        <v>1.6883562926000018</v>
      </c>
      <c r="H39" s="5">
        <v>2.5843277792145347</v>
      </c>
      <c r="I39" s="5">
        <v>8.7450257206638895</v>
      </c>
      <c r="J39" s="5">
        <v>6.7028667268955511</v>
      </c>
      <c r="K39" s="5">
        <v>15.37936348011617</v>
      </c>
      <c r="L39" s="5">
        <v>0.81640326024194909</v>
      </c>
      <c r="M39" s="51"/>
      <c r="N39" s="51"/>
      <c r="O39" s="3">
        <v>32780</v>
      </c>
      <c r="P39" s="1">
        <v>-1.68</v>
      </c>
      <c r="Q39" s="1">
        <v>-1.4739625743999785E-2</v>
      </c>
      <c r="R39" s="14">
        <v>-1</v>
      </c>
      <c r="S39" s="1">
        <v>-2.7709119999996812E-4</v>
      </c>
      <c r="X39" s="1" t="s">
        <v>24</v>
      </c>
      <c r="Y39" s="57">
        <v>555.33000000000004</v>
      </c>
      <c r="Z39" s="57">
        <v>896.32</v>
      </c>
      <c r="AA39" s="57">
        <v>2040.91</v>
      </c>
      <c r="AB39" s="57">
        <v>486.69900000000001</v>
      </c>
      <c r="AC39" s="60">
        <v>1201.57</v>
      </c>
      <c r="AD39" s="57">
        <v>2.5099999999999998</v>
      </c>
      <c r="AE39" s="57">
        <v>2</v>
      </c>
      <c r="AF39" s="57" t="s">
        <v>121</v>
      </c>
      <c r="AG39" s="60">
        <v>375.40499999999997</v>
      </c>
    </row>
    <row r="40" spans="1:33" x14ac:dyDescent="0.25">
      <c r="A40" s="3">
        <v>34334</v>
      </c>
      <c r="B40" s="1" t="s">
        <v>25</v>
      </c>
      <c r="C40" s="5">
        <v>0.62</v>
      </c>
      <c r="D40" s="5">
        <v>6.94</v>
      </c>
      <c r="E40" s="5">
        <v>1.6280521275102879</v>
      </c>
      <c r="F40" s="5">
        <v>7.3940824432329304</v>
      </c>
      <c r="G40" s="5">
        <v>4.1182285920000172</v>
      </c>
      <c r="H40" s="5">
        <v>2.3175409216141807</v>
      </c>
      <c r="I40" s="5">
        <v>2.5894769725098188</v>
      </c>
      <c r="J40" s="5">
        <v>0.9300263117922869</v>
      </c>
      <c r="K40" s="5">
        <v>32.604340670517097</v>
      </c>
      <c r="L40" s="5">
        <v>0.78421970938054031</v>
      </c>
      <c r="M40" s="51"/>
      <c r="N40" s="51"/>
      <c r="O40" s="3">
        <v>32812</v>
      </c>
      <c r="P40" s="1">
        <v>-2.37</v>
      </c>
      <c r="Q40" s="1">
        <v>-3.6838186255999994E-2</v>
      </c>
      <c r="R40" s="14">
        <v>-1.1499999999999999</v>
      </c>
      <c r="S40" s="1">
        <v>-1.4926141000000004E-2</v>
      </c>
      <c r="X40" s="1" t="s">
        <v>25</v>
      </c>
      <c r="Y40" s="57">
        <v>568.20000000000005</v>
      </c>
      <c r="Z40" s="57">
        <v>919.53</v>
      </c>
      <c r="AA40" s="57">
        <v>2059.8910000000001</v>
      </c>
      <c r="AB40" s="57">
        <v>645.38400000000001</v>
      </c>
      <c r="AC40" s="60">
        <v>1229.42</v>
      </c>
      <c r="AD40" s="57">
        <v>2.4900000000000002</v>
      </c>
      <c r="AE40" s="57">
        <v>1.9</v>
      </c>
      <c r="AF40" s="57" t="s">
        <v>121</v>
      </c>
      <c r="AG40" s="60">
        <v>378.34899999999999</v>
      </c>
    </row>
    <row r="41" spans="1:33" x14ac:dyDescent="0.25">
      <c r="A41" s="3">
        <v>34424</v>
      </c>
      <c r="B41" s="1" t="s">
        <v>26</v>
      </c>
      <c r="C41" s="5">
        <v>1.28</v>
      </c>
      <c r="D41" s="5">
        <v>1.19</v>
      </c>
      <c r="E41" s="5">
        <v>3.586394755307202</v>
      </c>
      <c r="F41" s="5">
        <v>-2.145623414315573</v>
      </c>
      <c r="G41" s="5">
        <v>-2.313929533600001</v>
      </c>
      <c r="H41" s="5">
        <v>-3.7926786342837193</v>
      </c>
      <c r="I41" s="5">
        <v>-2.6633171294030644</v>
      </c>
      <c r="J41" s="5">
        <v>3.560722387737969</v>
      </c>
      <c r="K41" s="5">
        <v>-9.0415938418058168</v>
      </c>
      <c r="L41" s="5">
        <v>0.76463794010293018</v>
      </c>
      <c r="M41" s="51"/>
      <c r="N41" s="51"/>
      <c r="O41" s="3">
        <v>32842</v>
      </c>
      <c r="P41" s="1">
        <v>-0.2</v>
      </c>
      <c r="Q41" s="1">
        <v>-4.2021636320000111E-2</v>
      </c>
      <c r="R41" s="14">
        <v>-0.45</v>
      </c>
      <c r="S41" s="1">
        <v>-2.5788767499999921E-2</v>
      </c>
      <c r="X41" s="1" t="s">
        <v>26</v>
      </c>
      <c r="Y41" s="57">
        <v>546.65</v>
      </c>
      <c r="Z41" s="57">
        <v>895.04</v>
      </c>
      <c r="AA41" s="57">
        <v>2133.2379999999998</v>
      </c>
      <c r="AB41" s="57">
        <v>587.03099999999995</v>
      </c>
      <c r="AC41" s="60">
        <v>1182.8</v>
      </c>
      <c r="AD41" s="57">
        <v>2.64</v>
      </c>
      <c r="AE41" s="57">
        <v>2</v>
      </c>
      <c r="AF41" s="57" t="s">
        <v>121</v>
      </c>
      <c r="AG41" s="60">
        <v>381.24200000000002</v>
      </c>
    </row>
    <row r="42" spans="1:33" x14ac:dyDescent="0.25">
      <c r="A42" s="3">
        <v>34515</v>
      </c>
      <c r="B42" s="1" t="s">
        <v>27</v>
      </c>
      <c r="C42" s="5">
        <v>1.42</v>
      </c>
      <c r="D42" s="5">
        <v>2.73</v>
      </c>
      <c r="E42" s="5">
        <v>2.137645805771073</v>
      </c>
      <c r="F42" s="5">
        <v>3.7450782709645192</v>
      </c>
      <c r="G42" s="5">
        <v>4.7320315999987983E-2</v>
      </c>
      <c r="H42" s="5">
        <v>0.42257385895911881</v>
      </c>
      <c r="I42" s="5">
        <v>-3.9126742938863091</v>
      </c>
      <c r="J42" s="5">
        <v>5.1773407374142044</v>
      </c>
      <c r="K42" s="5">
        <v>-1.4399580260667677</v>
      </c>
      <c r="L42" s="5">
        <v>0.96054474585696159</v>
      </c>
      <c r="M42" s="51"/>
      <c r="N42" s="51"/>
      <c r="O42" s="3">
        <v>32871</v>
      </c>
      <c r="P42" s="1">
        <v>0.16</v>
      </c>
      <c r="Q42" s="1">
        <v>-2.4093644159999927E-2</v>
      </c>
      <c r="R42" s="14">
        <v>-0.38</v>
      </c>
      <c r="S42" s="1">
        <v>-1.968764664999989E-2</v>
      </c>
      <c r="X42" s="1" t="s">
        <v>27</v>
      </c>
      <c r="Y42" s="57">
        <v>548.96</v>
      </c>
      <c r="Z42" s="57">
        <v>860.02</v>
      </c>
      <c r="AA42" s="57">
        <v>2243.683</v>
      </c>
      <c r="AB42" s="57">
        <v>578.57799999999997</v>
      </c>
      <c r="AC42" s="60">
        <v>1187.78</v>
      </c>
      <c r="AD42" s="57">
        <v>2.69</v>
      </c>
      <c r="AE42" s="57">
        <v>1.9</v>
      </c>
      <c r="AF42" s="57" t="s">
        <v>121</v>
      </c>
      <c r="AG42" s="60">
        <v>384.904</v>
      </c>
    </row>
    <row r="43" spans="1:33" x14ac:dyDescent="0.25">
      <c r="A43" s="3">
        <v>34607</v>
      </c>
      <c r="B43" s="1" t="s">
        <v>28</v>
      </c>
      <c r="C43" s="5">
        <v>1.74</v>
      </c>
      <c r="D43" s="5">
        <v>1.94</v>
      </c>
      <c r="E43" s="5">
        <v>2.7937297305045212</v>
      </c>
      <c r="F43" s="5">
        <v>1.5645247830766431</v>
      </c>
      <c r="G43" s="5">
        <v>1.3449801751999724</v>
      </c>
      <c r="H43" s="5">
        <v>4.8874234916933768</v>
      </c>
      <c r="I43" s="5">
        <v>6.9475128485384063</v>
      </c>
      <c r="J43" s="5">
        <v>0.162901800298898</v>
      </c>
      <c r="K43" s="5">
        <v>20.757788923878895</v>
      </c>
      <c r="L43" s="5">
        <v>1.0755928751065236</v>
      </c>
      <c r="M43" s="51"/>
      <c r="N43" s="51"/>
      <c r="O43" s="3">
        <v>32904</v>
      </c>
      <c r="P43" s="1">
        <v>-2.15</v>
      </c>
      <c r="Q43" s="1">
        <v>-2.1894531199999956E-2</v>
      </c>
      <c r="R43" s="14">
        <v>-1.66</v>
      </c>
      <c r="S43" s="1">
        <v>-2.4745403859999904E-2</v>
      </c>
      <c r="X43" s="1" t="s">
        <v>28</v>
      </c>
      <c r="Y43" s="57">
        <v>575.79</v>
      </c>
      <c r="Z43" s="57">
        <v>919.77</v>
      </c>
      <c r="AA43" s="57">
        <v>2247.3380000000002</v>
      </c>
      <c r="AB43" s="57">
        <v>698.678</v>
      </c>
      <c r="AC43" s="60">
        <v>1245.8499999999999</v>
      </c>
      <c r="AD43" s="57">
        <v>2.63</v>
      </c>
      <c r="AE43" s="57">
        <v>2</v>
      </c>
      <c r="AF43" s="57" t="s">
        <v>121</v>
      </c>
      <c r="AG43" s="60">
        <v>389.04399999999998</v>
      </c>
    </row>
    <row r="44" spans="1:33" x14ac:dyDescent="0.25">
      <c r="A44" s="3">
        <v>34699</v>
      </c>
      <c r="B44" s="1" t="s">
        <v>29</v>
      </c>
      <c r="C44" s="5">
        <v>1.56</v>
      </c>
      <c r="D44" s="5">
        <v>6.31</v>
      </c>
      <c r="E44" s="5">
        <v>1.2687000016569119</v>
      </c>
      <c r="F44" s="5">
        <v>9.0140337948798361</v>
      </c>
      <c r="G44" s="5">
        <v>-0.64988275199999723</v>
      </c>
      <c r="H44" s="5">
        <v>-1.5630698692215006E-2</v>
      </c>
      <c r="I44" s="5">
        <v>-1.8493753873250918</v>
      </c>
      <c r="J44" s="5">
        <v>-0.95188173741557192</v>
      </c>
      <c r="K44" s="5">
        <v>-14.386169308322295</v>
      </c>
      <c r="L44" s="5">
        <v>1.3268422080793041</v>
      </c>
      <c r="M44" s="51"/>
      <c r="N44" s="51"/>
      <c r="O44" s="3">
        <v>32932</v>
      </c>
      <c r="P44" s="1">
        <v>-2.06</v>
      </c>
      <c r="Q44" s="1">
        <v>-4.0123751359999904E-2</v>
      </c>
      <c r="R44" s="14">
        <v>-1.06</v>
      </c>
      <c r="S44" s="1">
        <v>-3.0721348648000024E-2</v>
      </c>
      <c r="X44" s="1" t="s">
        <v>29</v>
      </c>
      <c r="Y44" s="57">
        <v>575.70000000000005</v>
      </c>
      <c r="Z44" s="57">
        <v>902.76</v>
      </c>
      <c r="AA44" s="57">
        <v>2225.9459999999999</v>
      </c>
      <c r="AB44" s="57">
        <v>598.16499999999996</v>
      </c>
      <c r="AC44" s="60">
        <v>1245.6600000000001</v>
      </c>
      <c r="AD44" s="57">
        <v>2.68</v>
      </c>
      <c r="AE44" s="57">
        <v>2</v>
      </c>
      <c r="AF44" s="57" t="s">
        <v>121</v>
      </c>
      <c r="AG44" s="60">
        <v>394.20600000000002</v>
      </c>
    </row>
    <row r="45" spans="1:33" x14ac:dyDescent="0.25">
      <c r="A45" s="3">
        <v>34789</v>
      </c>
      <c r="B45" s="1" t="s">
        <v>30</v>
      </c>
      <c r="C45" s="5">
        <v>2.34</v>
      </c>
      <c r="D45" s="5">
        <v>3.89</v>
      </c>
      <c r="E45" s="5">
        <v>4.3790165159506902</v>
      </c>
      <c r="F45" s="5">
        <v>2.5417341456271862</v>
      </c>
      <c r="G45" s="5">
        <v>6.0170758087999987</v>
      </c>
      <c r="H45" s="5">
        <v>9.7377106131665734</v>
      </c>
      <c r="I45" s="5">
        <v>4.6169524569099174</v>
      </c>
      <c r="J45" s="5">
        <v>1.9410174370806832</v>
      </c>
      <c r="K45" s="5">
        <v>-12.377855608402355</v>
      </c>
      <c r="L45" s="5">
        <v>1.4989624713982019</v>
      </c>
      <c r="M45" s="51"/>
      <c r="N45" s="51"/>
      <c r="O45" s="3">
        <v>32962</v>
      </c>
      <c r="P45" s="1">
        <v>2.62</v>
      </c>
      <c r="Q45" s="1">
        <v>-1.6548516019999848E-2</v>
      </c>
      <c r="R45" s="14">
        <v>1.25</v>
      </c>
      <c r="S45" s="1">
        <v>-1.4861840500000056E-2</v>
      </c>
      <c r="X45" s="1" t="s">
        <v>30</v>
      </c>
      <c r="Y45" s="57">
        <v>631.76</v>
      </c>
      <c r="Z45" s="57">
        <v>944.44</v>
      </c>
      <c r="AA45" s="57">
        <v>2269.152</v>
      </c>
      <c r="AB45" s="57">
        <v>524.125</v>
      </c>
      <c r="AC45" s="60">
        <v>1366.95</v>
      </c>
      <c r="AD45" s="57">
        <v>2.4700000000000002</v>
      </c>
      <c r="AE45" s="57">
        <v>2.2000000000000002</v>
      </c>
      <c r="AF45" s="57" t="s">
        <v>121</v>
      </c>
      <c r="AG45" s="60">
        <v>400.11500000000001</v>
      </c>
    </row>
    <row r="46" spans="1:33" x14ac:dyDescent="0.25">
      <c r="A46" s="3">
        <v>34880</v>
      </c>
      <c r="B46" s="1" t="s">
        <v>31</v>
      </c>
      <c r="C46" s="5">
        <v>2.2200000000000002</v>
      </c>
      <c r="D46" s="5">
        <v>4.1100000000000003</v>
      </c>
      <c r="E46" s="5">
        <v>1.7195544513567129</v>
      </c>
      <c r="F46" s="5">
        <v>4.3372968958520755</v>
      </c>
      <c r="G46" s="5">
        <v>5.61659441200002</v>
      </c>
      <c r="H46" s="5">
        <v>9.5463467139420111</v>
      </c>
      <c r="I46" s="5">
        <v>9.3752911778408166</v>
      </c>
      <c r="J46" s="5">
        <v>0.80545507749150147</v>
      </c>
      <c r="K46" s="5">
        <v>10.370236107798704</v>
      </c>
      <c r="L46" s="5">
        <v>1.5035677242792644</v>
      </c>
      <c r="M46" s="51"/>
      <c r="N46" s="51"/>
      <c r="O46" s="3">
        <v>32993</v>
      </c>
      <c r="P46" s="1">
        <v>-0.17</v>
      </c>
      <c r="Q46" s="1">
        <v>3.3516775240001184E-3</v>
      </c>
      <c r="R46" s="14">
        <v>4.17</v>
      </c>
      <c r="S46" s="1">
        <v>4.3541204749999896E-2</v>
      </c>
      <c r="X46" s="1" t="s">
        <v>31</v>
      </c>
      <c r="Y46" s="57">
        <v>692.07</v>
      </c>
      <c r="Z46" s="57">
        <v>1032.9839999999999</v>
      </c>
      <c r="AA46" s="57">
        <v>2287.4290000000001</v>
      </c>
      <c r="AB46" s="57">
        <v>578.47799999999995</v>
      </c>
      <c r="AC46" s="60">
        <v>1497.43</v>
      </c>
      <c r="AD46" s="57">
        <v>2.31</v>
      </c>
      <c r="AE46" s="57">
        <v>2.2999999999999998</v>
      </c>
      <c r="AF46" s="57" t="s">
        <v>121</v>
      </c>
      <c r="AG46" s="60">
        <v>406.13099999999997</v>
      </c>
    </row>
    <row r="47" spans="1:33" x14ac:dyDescent="0.25">
      <c r="A47" s="3">
        <v>34972</v>
      </c>
      <c r="B47" s="1" t="s">
        <v>32</v>
      </c>
      <c r="C47" s="5">
        <v>2.12</v>
      </c>
      <c r="D47" s="5">
        <v>4.33</v>
      </c>
      <c r="E47" s="5">
        <v>1.7355781740696345</v>
      </c>
      <c r="F47" s="5">
        <v>4.5572968958520743</v>
      </c>
      <c r="G47" s="5">
        <v>2.870033999999988</v>
      </c>
      <c r="H47" s="5">
        <v>7.9471729738321173</v>
      </c>
      <c r="I47" s="5">
        <v>9.8757579981877832</v>
      </c>
      <c r="J47" s="5">
        <v>4.2485253094194375</v>
      </c>
      <c r="K47" s="5">
        <v>-0.63753504886961965</v>
      </c>
      <c r="L47" s="5">
        <v>1.4236785667678831</v>
      </c>
      <c r="M47" s="51"/>
      <c r="N47" s="51"/>
      <c r="O47" s="3">
        <v>33024</v>
      </c>
      <c r="P47" s="1">
        <v>1.93</v>
      </c>
      <c r="Q47" s="1">
        <v>4.4227450378000022E-2</v>
      </c>
      <c r="R47" s="14">
        <v>2.19</v>
      </c>
      <c r="S47" s="1">
        <v>7.781964537500019E-2</v>
      </c>
      <c r="X47" s="1" t="s">
        <v>32</v>
      </c>
      <c r="Y47" s="1">
        <v>747.07</v>
      </c>
      <c r="Z47" s="1">
        <v>1134.999</v>
      </c>
      <c r="AA47" s="1">
        <v>2384.6109999999999</v>
      </c>
      <c r="AB47" s="1">
        <v>574.79</v>
      </c>
      <c r="AC47">
        <v>1616.44</v>
      </c>
      <c r="AD47" s="1">
        <v>2.1800000000000002</v>
      </c>
      <c r="AE47" s="1">
        <v>2.2000000000000002</v>
      </c>
      <c r="AF47" s="1">
        <v>2.1269999999999998</v>
      </c>
      <c r="AG47">
        <v>411.91300000000001</v>
      </c>
    </row>
    <row r="48" spans="1:33" x14ac:dyDescent="0.25">
      <c r="A48" s="3">
        <v>35064</v>
      </c>
      <c r="B48" s="1" t="s">
        <v>33</v>
      </c>
      <c r="C48" s="5">
        <v>0.26</v>
      </c>
      <c r="D48" s="5">
        <v>10.220000000000001</v>
      </c>
      <c r="E48" s="5">
        <v>-4.1470821136681755</v>
      </c>
      <c r="F48" s="5">
        <v>13.831175984403258</v>
      </c>
      <c r="G48" s="5">
        <v>2.8843847167999925</v>
      </c>
      <c r="H48" s="5">
        <v>6.0195162434577565</v>
      </c>
      <c r="I48" s="5">
        <v>2.1676671080767429</v>
      </c>
      <c r="J48" s="5">
        <v>4.1288495272394643</v>
      </c>
      <c r="K48" s="5">
        <v>-1.3537117903930085</v>
      </c>
      <c r="L48" s="5">
        <v>1.4733693765430989</v>
      </c>
      <c r="M48" s="51"/>
      <c r="N48" s="51"/>
      <c r="O48" s="3">
        <v>33053</v>
      </c>
      <c r="P48" s="1">
        <v>2.42</v>
      </c>
      <c r="Q48" s="1">
        <v>4.2192315997999996E-2</v>
      </c>
      <c r="R48" s="14">
        <v>2.1</v>
      </c>
      <c r="S48" s="1">
        <v>8.6868007830000149E-2</v>
      </c>
      <c r="X48" s="1" t="s">
        <v>33</v>
      </c>
      <c r="Y48" s="1">
        <v>792.04</v>
      </c>
      <c r="Z48" s="1">
        <v>1159.6020000000001</v>
      </c>
      <c r="AA48" s="1">
        <v>2483.0680000000002</v>
      </c>
      <c r="AB48" s="1">
        <v>567.00900000000001</v>
      </c>
      <c r="AC48">
        <v>1713.75</v>
      </c>
      <c r="AD48" s="1">
        <v>2.1</v>
      </c>
      <c r="AE48" s="1">
        <v>2.1</v>
      </c>
      <c r="AF48" s="1">
        <v>2.11</v>
      </c>
      <c r="AG48">
        <v>417.98200000000003</v>
      </c>
    </row>
    <row r="49" spans="1:33" x14ac:dyDescent="0.25">
      <c r="A49" s="3">
        <v>35155</v>
      </c>
      <c r="B49" s="1" t="s">
        <v>34</v>
      </c>
      <c r="C49" s="5">
        <v>2.4</v>
      </c>
      <c r="D49" s="5">
        <v>5.95</v>
      </c>
      <c r="E49" s="5">
        <v>8.346851859917626</v>
      </c>
      <c r="F49" s="5">
        <v>3.4976466123256538</v>
      </c>
      <c r="G49" s="5">
        <v>1.8890320174999919</v>
      </c>
      <c r="H49" s="5">
        <v>5.3671531740821177</v>
      </c>
      <c r="I49" s="5">
        <v>5.1027852659791817</v>
      </c>
      <c r="J49" s="5">
        <v>2.9650013612192438</v>
      </c>
      <c r="K49" s="5">
        <v>6.226179831360712</v>
      </c>
      <c r="L49" s="5">
        <v>1.2299572708872608</v>
      </c>
      <c r="M49" s="51"/>
      <c r="N49" s="51"/>
      <c r="O49" s="3">
        <v>33085</v>
      </c>
      <c r="P49" s="1">
        <v>2.69</v>
      </c>
      <c r="Q49" s="1">
        <v>7.2049773914000026E-2</v>
      </c>
      <c r="R49" s="14">
        <v>1.38</v>
      </c>
      <c r="S49" s="1">
        <v>5.7758266620000054E-2</v>
      </c>
      <c r="X49" s="1" t="s">
        <v>34</v>
      </c>
      <c r="Y49" s="1">
        <v>834.55</v>
      </c>
      <c r="Z49" s="1">
        <v>1218.7739999999999</v>
      </c>
      <c r="AA49" s="1">
        <v>2556.6909999999998</v>
      </c>
      <c r="AB49" s="1">
        <v>602.31200000000001</v>
      </c>
      <c r="AC49">
        <v>1805.72</v>
      </c>
      <c r="AD49" s="1">
        <v>2.0499999999999998</v>
      </c>
      <c r="AE49" s="1">
        <v>2.1</v>
      </c>
      <c r="AF49" s="1">
        <v>2.0449999999999999</v>
      </c>
      <c r="AG49">
        <v>423.12299999999999</v>
      </c>
    </row>
    <row r="50" spans="1:33" x14ac:dyDescent="0.25">
      <c r="A50" s="3">
        <v>35246</v>
      </c>
      <c r="B50" s="1" t="s">
        <v>35</v>
      </c>
      <c r="C50" s="5">
        <v>3.24</v>
      </c>
      <c r="D50" s="5">
        <v>6.45</v>
      </c>
      <c r="E50" s="5">
        <v>4.9305667860407523</v>
      </c>
      <c r="F50" s="5">
        <v>6.844402036027442</v>
      </c>
      <c r="G50" s="5">
        <v>1.8913212800000023</v>
      </c>
      <c r="H50" s="5">
        <v>4.4886465759990557</v>
      </c>
      <c r="I50" s="5">
        <v>5.0021579062238031</v>
      </c>
      <c r="J50" s="5">
        <v>1.6559294807233282</v>
      </c>
      <c r="K50" s="5">
        <v>4.1803915578636941</v>
      </c>
      <c r="L50" s="5">
        <v>1.2880415387487743</v>
      </c>
      <c r="M50" s="51"/>
      <c r="N50" s="51"/>
      <c r="O50" s="3">
        <v>33116</v>
      </c>
      <c r="P50" s="1">
        <v>-5.69</v>
      </c>
      <c r="Q50" s="1">
        <v>-8.0936507619999709E-3</v>
      </c>
      <c r="R50" s="14">
        <v>-4.37</v>
      </c>
      <c r="S50" s="1">
        <v>-1.0143624260000039E-2</v>
      </c>
      <c r="X50" s="1" t="s">
        <v>35</v>
      </c>
      <c r="Y50" s="1">
        <v>872.01</v>
      </c>
      <c r="Z50" s="1">
        <v>1279.739</v>
      </c>
      <c r="AA50" s="1">
        <v>2599.0279999999998</v>
      </c>
      <c r="AB50" s="1">
        <v>627.49099999999999</v>
      </c>
      <c r="AC50">
        <v>1886.77</v>
      </c>
      <c r="AD50" s="1">
        <v>2</v>
      </c>
      <c r="AE50" s="1">
        <v>2.0830000000000002</v>
      </c>
      <c r="AF50" s="1">
        <v>1.9990000000000001</v>
      </c>
      <c r="AG50">
        <v>428.57299999999998</v>
      </c>
    </row>
    <row r="51" spans="1:33" x14ac:dyDescent="0.25">
      <c r="A51" s="3">
        <v>35338</v>
      </c>
      <c r="B51" s="1" t="s">
        <v>36</v>
      </c>
      <c r="C51" s="5">
        <v>2.72</v>
      </c>
      <c r="D51" s="5">
        <v>6.33</v>
      </c>
      <c r="E51" s="5">
        <v>0.7697311196591512</v>
      </c>
      <c r="F51" s="5">
        <v>6.3543835113534142</v>
      </c>
      <c r="G51" s="5">
        <v>4.4720991488000017</v>
      </c>
      <c r="H51" s="5">
        <v>3.0917076639029428</v>
      </c>
      <c r="I51" s="5">
        <v>0.33827210079555581</v>
      </c>
      <c r="J51" s="5">
        <v>-4.9403084537746889E-2</v>
      </c>
      <c r="K51" s="5">
        <v>-3.6218846166717888</v>
      </c>
      <c r="L51" s="5">
        <v>1.3817949334185897</v>
      </c>
      <c r="M51" s="51"/>
      <c r="N51" s="51"/>
      <c r="O51" s="3">
        <v>33144</v>
      </c>
      <c r="P51" s="1">
        <v>-7.3</v>
      </c>
      <c r="Q51" s="1">
        <v>-0.10222887546999992</v>
      </c>
      <c r="R51" s="14">
        <v>-5.26</v>
      </c>
      <c r="S51" s="1">
        <v>-8.149859904399992E-2</v>
      </c>
      <c r="X51" s="1" t="s">
        <v>36</v>
      </c>
      <c r="Y51" s="1">
        <v>898.97</v>
      </c>
      <c r="Z51" s="1">
        <v>1284.068</v>
      </c>
      <c r="AA51" s="1">
        <v>2597.7440000000001</v>
      </c>
      <c r="AB51" s="1">
        <v>604.76400000000001</v>
      </c>
      <c r="AC51">
        <v>1945.1</v>
      </c>
      <c r="AD51" s="1">
        <v>1.96</v>
      </c>
      <c r="AE51" s="1">
        <v>2.1219999999999999</v>
      </c>
      <c r="AF51" s="1">
        <v>1.998</v>
      </c>
      <c r="AG51">
        <v>434.495</v>
      </c>
    </row>
    <row r="52" spans="1:33" x14ac:dyDescent="0.25">
      <c r="A52" s="3">
        <v>35430</v>
      </c>
      <c r="B52" s="1" t="s">
        <v>37</v>
      </c>
      <c r="C52" s="5">
        <v>2.86</v>
      </c>
      <c r="D52" s="5">
        <v>7.08</v>
      </c>
      <c r="E52" s="5">
        <v>2.7418207281126241</v>
      </c>
      <c r="F52" s="5">
        <v>7.6236030540411619</v>
      </c>
      <c r="G52" s="5">
        <v>3.8022503839999944</v>
      </c>
      <c r="H52" s="5">
        <v>8.3350946082739075</v>
      </c>
      <c r="I52" s="5">
        <v>5.2023724600254839</v>
      </c>
      <c r="J52" s="5">
        <v>1.6655605787175176</v>
      </c>
      <c r="K52" s="5">
        <v>-0.58849402411518259</v>
      </c>
      <c r="L52" s="5">
        <v>1.302891862967348</v>
      </c>
      <c r="M52" s="51"/>
      <c r="N52" s="51"/>
      <c r="O52" s="3">
        <v>33177</v>
      </c>
      <c r="P52" s="1">
        <v>-5.25</v>
      </c>
      <c r="Q52" s="1">
        <v>-0.17164461924999985</v>
      </c>
      <c r="R52" s="14">
        <v>-3.59</v>
      </c>
      <c r="S52" s="1">
        <v>-0.126526730458</v>
      </c>
      <c r="X52" s="1" t="s">
        <v>37</v>
      </c>
      <c r="Y52" s="1">
        <v>973.9</v>
      </c>
      <c r="Z52" s="1">
        <v>1350.87</v>
      </c>
      <c r="AA52" s="1">
        <v>2641.011</v>
      </c>
      <c r="AB52" s="1">
        <v>601.20500000000004</v>
      </c>
      <c r="AC52">
        <v>2107.23</v>
      </c>
      <c r="AD52" s="1">
        <v>1.85</v>
      </c>
      <c r="AE52" s="1">
        <v>2.15</v>
      </c>
      <c r="AF52" s="1">
        <v>1.986</v>
      </c>
      <c r="AG52">
        <v>440.15600000000001</v>
      </c>
    </row>
    <row r="53" spans="1:33" x14ac:dyDescent="0.25">
      <c r="A53" s="3">
        <v>35520</v>
      </c>
      <c r="B53" s="1" t="s">
        <v>38</v>
      </c>
      <c r="C53" s="5">
        <v>2.85</v>
      </c>
      <c r="D53" s="5">
        <v>0.95</v>
      </c>
      <c r="E53" s="5">
        <v>2.3027727098632238</v>
      </c>
      <c r="F53" s="5">
        <v>-2.6124089616964272</v>
      </c>
      <c r="G53" s="5">
        <v>1.0660887680000064</v>
      </c>
      <c r="H53" s="5">
        <v>2.6799466064277633</v>
      </c>
      <c r="I53" s="5">
        <v>-5.1708158446038377</v>
      </c>
      <c r="J53" s="5">
        <v>-1.4950713950074523</v>
      </c>
      <c r="K53" s="5">
        <v>8.4694904400329349</v>
      </c>
      <c r="L53" s="5">
        <v>1.2752296912912797</v>
      </c>
      <c r="M53" s="51"/>
      <c r="N53" s="51"/>
      <c r="O53" s="3">
        <v>33207</v>
      </c>
      <c r="P53" s="1">
        <v>3.12</v>
      </c>
      <c r="Q53" s="1">
        <v>-9.4263525999999986E-2</v>
      </c>
      <c r="R53" s="14">
        <v>6.49</v>
      </c>
      <c r="S53" s="1">
        <v>-2.7332756734000041E-2</v>
      </c>
      <c r="X53" s="1" t="s">
        <v>38</v>
      </c>
      <c r="Y53" s="1">
        <v>1000</v>
      </c>
      <c r="Z53" s="1">
        <v>1281.019</v>
      </c>
      <c r="AA53" s="1">
        <v>2601.5259999999998</v>
      </c>
      <c r="AB53" s="1">
        <v>652.12400000000002</v>
      </c>
      <c r="AC53">
        <v>2163.71</v>
      </c>
      <c r="AD53" s="1">
        <v>1.85</v>
      </c>
      <c r="AE53" s="1">
        <v>2.16</v>
      </c>
      <c r="AF53" s="1">
        <v>1.931</v>
      </c>
      <c r="AG53">
        <v>445.76900000000001</v>
      </c>
    </row>
    <row r="54" spans="1:33" x14ac:dyDescent="0.25">
      <c r="A54" s="3">
        <v>35611</v>
      </c>
      <c r="B54" s="1" t="s">
        <v>39</v>
      </c>
      <c r="C54" s="5">
        <v>3.61</v>
      </c>
      <c r="D54" s="5">
        <v>10.99</v>
      </c>
      <c r="E54" s="5">
        <v>4.8538849176402792</v>
      </c>
      <c r="F54" s="5">
        <v>17.077912883431019</v>
      </c>
      <c r="G54" s="5">
        <v>4.7065988094000089</v>
      </c>
      <c r="H54" s="5">
        <v>17.459000000000003</v>
      </c>
      <c r="I54" s="5">
        <v>16.210298207911045</v>
      </c>
      <c r="J54" s="5">
        <v>13.055145326243146</v>
      </c>
      <c r="K54" s="5">
        <v>8.5583416650820929</v>
      </c>
      <c r="L54" s="5">
        <v>1.3610188236508058</v>
      </c>
      <c r="M54" s="51"/>
      <c r="N54" s="51"/>
      <c r="O54" s="3">
        <v>33238</v>
      </c>
      <c r="P54" s="1">
        <v>0.56000000000000005</v>
      </c>
      <c r="Q54" s="1">
        <v>-1.7466452800000032E-2</v>
      </c>
      <c r="R54" s="14">
        <v>1.62</v>
      </c>
      <c r="S54" s="1">
        <v>4.3302145457999819E-2</v>
      </c>
      <c r="X54" s="1" t="s">
        <v>39</v>
      </c>
      <c r="Y54" s="1">
        <v>1174.5899999999999</v>
      </c>
      <c r="Z54" s="1">
        <v>1488.6759999999999</v>
      </c>
      <c r="AA54" s="1">
        <v>2941.1590000000001</v>
      </c>
      <c r="AB54" s="1">
        <v>707.93499999999995</v>
      </c>
      <c r="AC54">
        <v>2541.46</v>
      </c>
      <c r="AD54" s="1">
        <v>1.6</v>
      </c>
      <c r="AE54" s="1">
        <v>1.921</v>
      </c>
      <c r="AF54" s="1">
        <v>1.877</v>
      </c>
      <c r="AG54">
        <v>451.83600000000001</v>
      </c>
    </row>
    <row r="55" spans="1:33" x14ac:dyDescent="0.25">
      <c r="A55" s="3">
        <v>35703</v>
      </c>
      <c r="B55" s="1" t="s">
        <v>40</v>
      </c>
      <c r="C55" s="5">
        <v>3.62</v>
      </c>
      <c r="D55" s="5">
        <v>7.84</v>
      </c>
      <c r="E55" s="5">
        <v>2.683818781490833</v>
      </c>
      <c r="F55" s="5">
        <v>6.0560671730271212</v>
      </c>
      <c r="G55" s="5">
        <v>5.4187236368000047</v>
      </c>
      <c r="H55" s="5">
        <v>7.4894218408125379</v>
      </c>
      <c r="I55" s="5">
        <v>14.883090746408234</v>
      </c>
      <c r="J55" s="5">
        <v>-0.64073380595881524</v>
      </c>
      <c r="K55" s="5">
        <v>-8.9677724649861901</v>
      </c>
      <c r="L55" s="5">
        <v>1.3418585504475056</v>
      </c>
      <c r="M55" s="51"/>
      <c r="N55" s="51"/>
      <c r="O55" s="3">
        <v>33269</v>
      </c>
      <c r="P55" s="1">
        <v>2.75</v>
      </c>
      <c r="Q55" s="1">
        <v>6.5491524800000089E-2</v>
      </c>
      <c r="R55" s="14">
        <v>0.75</v>
      </c>
      <c r="S55" s="1">
        <v>9.0267515350000105E-2</v>
      </c>
      <c r="X55" s="1" t="s">
        <v>40</v>
      </c>
      <c r="Y55" s="1">
        <v>1262.56</v>
      </c>
      <c r="Z55" s="1">
        <v>1710.2370000000001</v>
      </c>
      <c r="AA55" s="1">
        <v>2922.3139999999999</v>
      </c>
      <c r="AB55" s="1">
        <v>644.44899999999996</v>
      </c>
      <c r="AC55">
        <v>2731.82</v>
      </c>
      <c r="AD55" s="1">
        <v>1.51</v>
      </c>
      <c r="AE55" s="1">
        <v>1.7849999999999999</v>
      </c>
      <c r="AF55" s="1">
        <v>1.956</v>
      </c>
      <c r="AG55">
        <v>457.899</v>
      </c>
    </row>
    <row r="56" spans="1:33" x14ac:dyDescent="0.25">
      <c r="A56" s="3">
        <v>35795</v>
      </c>
      <c r="B56" s="1" t="s">
        <v>41</v>
      </c>
      <c r="C56" s="5">
        <v>4.24</v>
      </c>
      <c r="D56" s="5">
        <v>8.2200000000000006</v>
      </c>
      <c r="E56" s="5">
        <v>4.7123492443693324</v>
      </c>
      <c r="F56" s="5">
        <v>8.5427855473808574</v>
      </c>
      <c r="G56" s="5">
        <v>1.483899582800019</v>
      </c>
      <c r="H56" s="5">
        <v>2.8719427195539327</v>
      </c>
      <c r="I56" s="5">
        <v>-3.3484832803874598</v>
      </c>
      <c r="J56" s="5">
        <v>-7.7661743399237704</v>
      </c>
      <c r="K56" s="5">
        <v>-17.517910649252311</v>
      </c>
      <c r="L56" s="5">
        <v>1.2507124933664349</v>
      </c>
      <c r="M56" s="51"/>
      <c r="N56" s="51"/>
      <c r="O56" s="3">
        <v>33297</v>
      </c>
      <c r="P56" s="1">
        <v>10.94</v>
      </c>
      <c r="Q56" s="1">
        <v>0.14629198760000017</v>
      </c>
      <c r="R56" s="14">
        <v>8</v>
      </c>
      <c r="S56" s="1">
        <v>0.10572722000000034</v>
      </c>
      <c r="X56" s="1" t="s">
        <v>41</v>
      </c>
      <c r="Y56" s="1">
        <v>1298.82</v>
      </c>
      <c r="Z56" s="1">
        <v>1652.97</v>
      </c>
      <c r="AA56" s="1">
        <v>2695.3620000000001</v>
      </c>
      <c r="AB56" s="1">
        <v>531.55499999999995</v>
      </c>
      <c r="AC56">
        <v>2810.27</v>
      </c>
      <c r="AD56" s="1">
        <v>1.49</v>
      </c>
      <c r="AE56" s="1">
        <v>1.9259999999999999</v>
      </c>
      <c r="AF56" s="1">
        <v>2.1240000000000001</v>
      </c>
      <c r="AG56">
        <v>463.62599999999998</v>
      </c>
    </row>
    <row r="57" spans="1:33" x14ac:dyDescent="0.25">
      <c r="A57" s="3">
        <v>35885</v>
      </c>
      <c r="B57" s="1" t="s">
        <v>42</v>
      </c>
      <c r="C57" s="5">
        <v>3.81</v>
      </c>
      <c r="D57" s="5">
        <v>9.61</v>
      </c>
      <c r="E57" s="5">
        <v>1.4879693860381269</v>
      </c>
      <c r="F57" s="5">
        <v>10.535557660156286</v>
      </c>
      <c r="G57" s="5">
        <v>3.8109239888000079</v>
      </c>
      <c r="H57" s="5">
        <v>13.949585007930288</v>
      </c>
      <c r="I57" s="5">
        <v>10.0582587705766</v>
      </c>
      <c r="J57" s="5">
        <v>14.78569483431167</v>
      </c>
      <c r="K57" s="5">
        <v>6.192585903622394</v>
      </c>
      <c r="L57" s="5">
        <v>1.3012643812038149</v>
      </c>
      <c r="M57" s="51"/>
      <c r="N57" s="51"/>
      <c r="O57" s="3">
        <v>33326</v>
      </c>
      <c r="P57" s="1">
        <v>5.89</v>
      </c>
      <c r="Q57" s="1">
        <v>0.20704911064999987</v>
      </c>
      <c r="R57" s="14">
        <v>4.7</v>
      </c>
      <c r="S57" s="1">
        <v>0.1392407</v>
      </c>
      <c r="X57" s="1" t="s">
        <v>42</v>
      </c>
      <c r="Y57" s="1">
        <v>1480</v>
      </c>
      <c r="Z57" s="1">
        <v>1819.23</v>
      </c>
      <c r="AA57" s="1">
        <v>3093.89</v>
      </c>
      <c r="AB57" s="1">
        <v>564.47199999999998</v>
      </c>
      <c r="AC57">
        <v>3202.29</v>
      </c>
      <c r="AD57" s="1">
        <v>1.33</v>
      </c>
      <c r="AE57" s="1">
        <v>1.792</v>
      </c>
      <c r="AF57" s="1">
        <v>2.08</v>
      </c>
      <c r="AG57">
        <v>469.65899999999999</v>
      </c>
    </row>
    <row r="58" spans="1:33" x14ac:dyDescent="0.25">
      <c r="A58" s="3">
        <v>35976</v>
      </c>
      <c r="B58" s="1" t="s">
        <v>43</v>
      </c>
      <c r="C58" s="5">
        <v>5.0199999999999996</v>
      </c>
      <c r="D58" s="5">
        <v>5.1100000000000003</v>
      </c>
      <c r="E58" s="5">
        <v>6.7500299396324728</v>
      </c>
      <c r="F58" s="5">
        <v>2.5203816757530317</v>
      </c>
      <c r="G58" s="5">
        <v>0.55090446199999032</v>
      </c>
      <c r="H58" s="5">
        <v>3.3020270270270213</v>
      </c>
      <c r="I58" s="5">
        <v>-4.6618624363054639</v>
      </c>
      <c r="J58" s="5">
        <v>1.1298397809876848</v>
      </c>
      <c r="K58" s="5">
        <v>-23.597627517396791</v>
      </c>
      <c r="L58" s="5">
        <v>1.2896590930866925</v>
      </c>
      <c r="M58" s="51"/>
      <c r="N58" s="51"/>
      <c r="O58" s="3">
        <v>33358</v>
      </c>
      <c r="P58" s="1">
        <v>4.0999999999999996</v>
      </c>
      <c r="Q58" s="1">
        <v>0.22290815005999987</v>
      </c>
      <c r="R58" s="14">
        <v>3.94</v>
      </c>
      <c r="S58" s="1">
        <v>0.17531194400000016</v>
      </c>
      <c r="X58" s="1" t="s">
        <v>43</v>
      </c>
      <c r="Y58" s="1">
        <v>1528.87</v>
      </c>
      <c r="Z58" s="1">
        <v>1734.42</v>
      </c>
      <c r="AA58" s="1">
        <v>3128.846</v>
      </c>
      <c r="AB58" s="1">
        <v>431.27</v>
      </c>
      <c r="AC58">
        <v>3308.03</v>
      </c>
      <c r="AD58" s="1">
        <v>1.32</v>
      </c>
      <c r="AE58" s="1">
        <v>1.8069999999999999</v>
      </c>
      <c r="AF58" s="1">
        <v>2.7719999999999998</v>
      </c>
      <c r="AG58">
        <v>475.71600000000001</v>
      </c>
    </row>
    <row r="59" spans="1:33" x14ac:dyDescent="0.25">
      <c r="A59" s="3">
        <v>36068</v>
      </c>
      <c r="B59" s="1" t="s">
        <v>44</v>
      </c>
      <c r="C59" s="5">
        <v>3.83</v>
      </c>
      <c r="D59" s="5">
        <v>-6.6</v>
      </c>
      <c r="E59" s="5">
        <v>-0.70689124819948868</v>
      </c>
      <c r="F59" s="5">
        <v>-13.49257568376267</v>
      </c>
      <c r="G59" s="5">
        <v>-6.0914230839999917</v>
      </c>
      <c r="H59" s="5">
        <v>-9.9472159176385073</v>
      </c>
      <c r="I59" s="5">
        <v>-20.145639464489573</v>
      </c>
      <c r="J59" s="5">
        <v>-14.150328907207331</v>
      </c>
      <c r="K59" s="5">
        <v>-22.007790943028716</v>
      </c>
      <c r="L59" s="5">
        <v>1.4168117111890366</v>
      </c>
      <c r="M59" s="51"/>
      <c r="N59" s="51"/>
      <c r="O59" s="3">
        <v>33389</v>
      </c>
      <c r="P59" s="1">
        <v>0.18</v>
      </c>
      <c r="Q59" s="1">
        <v>0.1042990668199999</v>
      </c>
      <c r="R59" s="14">
        <v>0.8</v>
      </c>
      <c r="S59" s="1">
        <v>9.6957814400000064E-2</v>
      </c>
      <c r="X59" s="1" t="s">
        <v>44</v>
      </c>
      <c r="Y59" s="1">
        <v>1376.79</v>
      </c>
      <c r="Z59" s="1">
        <v>1385.01</v>
      </c>
      <c r="AA59" s="1">
        <v>2686.1039999999998</v>
      </c>
      <c r="AB59" s="1">
        <v>336.35700000000003</v>
      </c>
      <c r="AC59">
        <v>2978.98</v>
      </c>
      <c r="AD59" s="1">
        <v>1.49</v>
      </c>
      <c r="AE59" s="1">
        <v>2.1829999999999998</v>
      </c>
      <c r="AF59" s="1">
        <v>3.569</v>
      </c>
      <c r="AG59">
        <v>482.45600000000002</v>
      </c>
    </row>
    <row r="60" spans="1:33" x14ac:dyDescent="0.25">
      <c r="A60" s="3">
        <v>36160</v>
      </c>
      <c r="B60" s="1" t="s">
        <v>45</v>
      </c>
      <c r="C60" s="5">
        <v>2.84</v>
      </c>
      <c r="D60" s="5">
        <v>7.38</v>
      </c>
      <c r="E60" s="5">
        <v>-0.54245836188734131</v>
      </c>
      <c r="F60" s="5">
        <v>15.819320927327253</v>
      </c>
      <c r="G60" s="5">
        <v>2.5235030239999956</v>
      </c>
      <c r="H60" s="5">
        <v>21.297365611313278</v>
      </c>
      <c r="I60" s="5">
        <v>16.309268525137011</v>
      </c>
      <c r="J60" s="5">
        <v>20.74793083216435</v>
      </c>
      <c r="K60" s="5">
        <v>17.987733271494278</v>
      </c>
      <c r="L60" s="5">
        <v>1.1248694181438257</v>
      </c>
      <c r="M60" s="51"/>
      <c r="N60" s="51"/>
      <c r="O60" s="3">
        <v>33417</v>
      </c>
      <c r="P60" s="1">
        <v>2.96</v>
      </c>
      <c r="Q60" s="1">
        <v>7.3742864480000003E-2</v>
      </c>
      <c r="R60" s="14">
        <v>2.39</v>
      </c>
      <c r="S60" s="1">
        <v>7.2755593280000141E-2</v>
      </c>
      <c r="X60" s="1" t="s">
        <v>45</v>
      </c>
      <c r="Y60" s="1">
        <v>1670.01</v>
      </c>
      <c r="Z60" s="1">
        <v>1610.895</v>
      </c>
      <c r="AA60" s="1">
        <v>3243.415</v>
      </c>
      <c r="AB60" s="1">
        <v>396.86</v>
      </c>
      <c r="AC60">
        <v>3613.41</v>
      </c>
      <c r="AD60" s="1">
        <v>1.26</v>
      </c>
      <c r="AE60" s="1">
        <v>1.831</v>
      </c>
      <c r="AF60" s="1">
        <v>3.129</v>
      </c>
      <c r="AG60">
        <v>487.88299999999998</v>
      </c>
    </row>
    <row r="61" spans="1:33" x14ac:dyDescent="0.25">
      <c r="A61" s="3">
        <v>36250</v>
      </c>
      <c r="B61" s="1" t="s">
        <v>46</v>
      </c>
      <c r="C61" s="5">
        <v>3.01</v>
      </c>
      <c r="D61" s="5">
        <v>5.53</v>
      </c>
      <c r="E61" s="5">
        <v>2.8917260876698307</v>
      </c>
      <c r="F61" s="5">
        <v>4.5219124666984696</v>
      </c>
      <c r="G61" s="5">
        <v>1.9165876918000091</v>
      </c>
      <c r="H61" s="5">
        <v>4.9820060957718848</v>
      </c>
      <c r="I61" s="5">
        <v>-5.4244379677136028</v>
      </c>
      <c r="J61" s="5">
        <v>1.4617925859009784</v>
      </c>
      <c r="K61" s="5">
        <v>12.436123570024682</v>
      </c>
      <c r="L61" s="5">
        <v>1.0572206861071187</v>
      </c>
      <c r="M61" s="51"/>
      <c r="N61" s="51"/>
      <c r="O61" s="3">
        <v>33450</v>
      </c>
      <c r="P61" s="1">
        <v>3.2</v>
      </c>
      <c r="Q61" s="1">
        <v>6.4459784960000155E-2</v>
      </c>
      <c r="R61" s="14">
        <v>2.95</v>
      </c>
      <c r="S61" s="1">
        <v>6.2537890400000018E-2</v>
      </c>
      <c r="X61" s="1" t="s">
        <v>46</v>
      </c>
      <c r="Y61" s="1">
        <v>1753.21</v>
      </c>
      <c r="Z61" s="1">
        <v>1523.5129999999999</v>
      </c>
      <c r="AA61" s="1">
        <v>3290.8270000000002</v>
      </c>
      <c r="AB61" s="1">
        <v>446.214</v>
      </c>
      <c r="AC61">
        <v>3793.44</v>
      </c>
      <c r="AD61" s="1">
        <v>1.2</v>
      </c>
      <c r="AE61" s="1">
        <v>1.823</v>
      </c>
      <c r="AF61" s="1">
        <v>2.4449999999999998</v>
      </c>
      <c r="AG61">
        <v>493.041</v>
      </c>
    </row>
    <row r="62" spans="1:33" x14ac:dyDescent="0.25">
      <c r="A62" s="3">
        <v>36341</v>
      </c>
      <c r="B62" s="1" t="s">
        <v>47</v>
      </c>
      <c r="C62" s="5">
        <v>3.19</v>
      </c>
      <c r="D62" s="5">
        <v>10.09</v>
      </c>
      <c r="E62" s="5">
        <v>2.9962381102336244</v>
      </c>
      <c r="F62" s="5">
        <v>12.907426568570264</v>
      </c>
      <c r="G62" s="5">
        <v>0.31778718500001801</v>
      </c>
      <c r="H62" s="5">
        <v>7.0482144181244655</v>
      </c>
      <c r="I62" s="5">
        <v>15.551426210344133</v>
      </c>
      <c r="J62" s="5">
        <v>2.6102253324164382</v>
      </c>
      <c r="K62" s="5">
        <v>24.397486407867074</v>
      </c>
      <c r="L62" s="5">
        <v>1.1743445271285902</v>
      </c>
      <c r="M62" s="51"/>
      <c r="N62" s="51"/>
      <c r="O62" s="3">
        <v>33480</v>
      </c>
      <c r="P62" s="1">
        <v>2.2999999999999998</v>
      </c>
      <c r="Q62" s="1">
        <v>8.6985785600000032E-2</v>
      </c>
      <c r="R62" s="14">
        <v>2.4900000000000002</v>
      </c>
      <c r="S62" s="1">
        <v>8.0352265745000206E-2</v>
      </c>
      <c r="X62" s="1" t="s">
        <v>47</v>
      </c>
      <c r="Y62" s="1">
        <v>1876.78</v>
      </c>
      <c r="Z62" s="1">
        <v>1760.441</v>
      </c>
      <c r="AA62" s="1">
        <v>3376.7249999999999</v>
      </c>
      <c r="AB62" s="1">
        <v>555.07899999999995</v>
      </c>
      <c r="AC62">
        <v>4060.82</v>
      </c>
      <c r="AD62" s="1">
        <v>1.1399999999999999</v>
      </c>
      <c r="AE62" s="1">
        <v>1.7609999999999999</v>
      </c>
      <c r="AF62" s="1">
        <v>1.8520000000000001</v>
      </c>
      <c r="AG62">
        <v>498.83100000000002</v>
      </c>
    </row>
    <row r="63" spans="1:33" x14ac:dyDescent="0.25">
      <c r="A63" s="3">
        <v>36433</v>
      </c>
      <c r="B63" s="1" t="s">
        <v>48</v>
      </c>
      <c r="C63" s="5">
        <v>2.95</v>
      </c>
      <c r="D63" s="5">
        <v>3.49</v>
      </c>
      <c r="E63" s="5">
        <v>1.6779556844572365</v>
      </c>
      <c r="F63" s="5">
        <v>-0.35290687556222156</v>
      </c>
      <c r="G63" s="5">
        <v>-1.8973384408000116</v>
      </c>
      <c r="H63" s="5">
        <v>-6.2442055009111375</v>
      </c>
      <c r="I63" s="5">
        <v>-6.3227907098278191</v>
      </c>
      <c r="J63" s="5">
        <v>4.4582842843287507</v>
      </c>
      <c r="K63" s="5">
        <v>-5.1536808274137531</v>
      </c>
      <c r="L63" s="5">
        <v>1.2880113705844076</v>
      </c>
      <c r="M63" s="51"/>
      <c r="N63" s="51"/>
      <c r="O63" s="3">
        <v>33511</v>
      </c>
      <c r="P63" s="1">
        <v>1.39</v>
      </c>
      <c r="Q63" s="1">
        <v>7.0410730400000121E-2</v>
      </c>
      <c r="R63" s="14">
        <v>1.4</v>
      </c>
      <c r="S63" s="1">
        <v>6.9906433699999937E-2</v>
      </c>
      <c r="X63" s="1" t="s">
        <v>48</v>
      </c>
      <c r="Y63" s="1">
        <v>1759.59</v>
      </c>
      <c r="Z63" s="1">
        <v>1649.1320000000001</v>
      </c>
      <c r="AA63" s="1">
        <v>3527.2689999999998</v>
      </c>
      <c r="AB63" s="1">
        <v>526.47199999999998</v>
      </c>
      <c r="AC63">
        <v>3807.24</v>
      </c>
      <c r="AD63" s="1">
        <v>1.24</v>
      </c>
      <c r="AE63" s="1">
        <v>1.746</v>
      </c>
      <c r="AF63" s="1">
        <v>1.881</v>
      </c>
      <c r="AG63">
        <v>505.25599999999997</v>
      </c>
    </row>
    <row r="64" spans="1:33" x14ac:dyDescent="0.25">
      <c r="A64" s="3">
        <v>36525</v>
      </c>
      <c r="B64" s="1" t="s">
        <v>49</v>
      </c>
      <c r="C64" s="5">
        <v>3.42</v>
      </c>
      <c r="D64" s="5">
        <v>17.8</v>
      </c>
      <c r="E64" s="5">
        <v>3.9334528323028062</v>
      </c>
      <c r="F64" s="5">
        <v>26.436266271105367</v>
      </c>
      <c r="G64" s="5">
        <v>1.8169055359999575</v>
      </c>
      <c r="H64" s="5">
        <v>14.879034320495133</v>
      </c>
      <c r="I64" s="5">
        <v>18.444733350635367</v>
      </c>
      <c r="J64" s="5">
        <v>17.054043794221528</v>
      </c>
      <c r="K64" s="5">
        <v>25.440099378504467</v>
      </c>
      <c r="L64" s="5">
        <v>1.2461009864306538</v>
      </c>
      <c r="M64" s="51"/>
      <c r="N64" s="51"/>
      <c r="O64" s="3">
        <v>33542</v>
      </c>
      <c r="P64" s="1">
        <v>3.34</v>
      </c>
      <c r="Q64" s="1">
        <v>7.1862837979999927E-2</v>
      </c>
      <c r="R64" s="14">
        <v>2.97</v>
      </c>
      <c r="S64" s="1">
        <v>7.0114283419999923E-2</v>
      </c>
      <c r="X64" s="1" t="s">
        <v>49</v>
      </c>
      <c r="Y64" s="1">
        <v>2021.4</v>
      </c>
      <c r="Z64" s="1">
        <v>1953.31</v>
      </c>
      <c r="AA64" s="1">
        <v>4128.8109999999997</v>
      </c>
      <c r="AB64" s="1">
        <v>660.40700000000004</v>
      </c>
      <c r="AC64">
        <v>4373.72</v>
      </c>
      <c r="AD64" s="1">
        <v>1.0900000000000001</v>
      </c>
      <c r="AE64" s="1">
        <v>1.415</v>
      </c>
      <c r="AF64" s="1">
        <v>1.5189999999999999</v>
      </c>
      <c r="AG64">
        <v>511.55200000000002</v>
      </c>
    </row>
    <row r="65" spans="1:33" x14ac:dyDescent="0.25">
      <c r="A65" s="3">
        <v>36616</v>
      </c>
      <c r="B65" s="1" t="s">
        <v>50</v>
      </c>
      <c r="C65" s="5">
        <v>2.74</v>
      </c>
      <c r="D65" s="5">
        <v>14.64</v>
      </c>
      <c r="E65" s="5">
        <v>0.31427992168743402</v>
      </c>
      <c r="F65" s="5">
        <v>12.850099132306575</v>
      </c>
      <c r="G65" s="5">
        <v>-2.958061974799997</v>
      </c>
      <c r="H65" s="5">
        <v>2.2934599782329146</v>
      </c>
      <c r="I65" s="5">
        <v>7.0839754058495519</v>
      </c>
      <c r="J65" s="5">
        <v>-4.957843795706518E-2</v>
      </c>
      <c r="K65" s="5">
        <v>2.421991287191072</v>
      </c>
      <c r="L65" s="5">
        <v>1.3951660828224632</v>
      </c>
      <c r="M65" s="51"/>
      <c r="N65" s="51"/>
      <c r="O65" s="3">
        <v>33571</v>
      </c>
      <c r="P65" s="1">
        <v>0.52</v>
      </c>
      <c r="Q65" s="1">
        <v>5.3212634152000282E-2</v>
      </c>
      <c r="R65" s="14">
        <v>0.71</v>
      </c>
      <c r="S65" s="1">
        <v>5.1529022180000217E-2</v>
      </c>
      <c r="X65" s="1" t="s">
        <v>50</v>
      </c>
      <c r="Y65" s="1">
        <v>2067.7600000000002</v>
      </c>
      <c r="Z65" s="1">
        <v>2091.6819999999998</v>
      </c>
      <c r="AA65" s="1">
        <v>4126.7640000000001</v>
      </c>
      <c r="AB65" s="1">
        <v>676.40200000000004</v>
      </c>
      <c r="AC65">
        <v>4474.03</v>
      </c>
      <c r="AD65" s="1">
        <v>1.06</v>
      </c>
      <c r="AE65" s="1">
        <v>1.4630000000000001</v>
      </c>
      <c r="AF65" s="1">
        <v>1.613</v>
      </c>
      <c r="AG65">
        <v>518.68899999999996</v>
      </c>
    </row>
    <row r="66" spans="1:33" x14ac:dyDescent="0.25">
      <c r="A66" s="3">
        <v>36707</v>
      </c>
      <c r="B66" s="1" t="s">
        <v>51</v>
      </c>
      <c r="C66" s="5">
        <v>3.65</v>
      </c>
      <c r="D66" s="5">
        <v>-1.37</v>
      </c>
      <c r="E66" s="5">
        <v>5.305519913438463</v>
      </c>
      <c r="F66" s="5">
        <v>-10.828833193598664</v>
      </c>
      <c r="G66" s="5">
        <v>1.0225491968000044</v>
      </c>
      <c r="H66" s="5">
        <v>-2.6564978527488847</v>
      </c>
      <c r="I66" s="5">
        <v>-3.7799244818284894</v>
      </c>
      <c r="J66" s="5">
        <v>-3.9024039174520353</v>
      </c>
      <c r="K66" s="5">
        <v>-10.164813232367731</v>
      </c>
      <c r="L66" s="5">
        <v>1.5145877394739493</v>
      </c>
      <c r="M66" s="51"/>
      <c r="N66" s="51"/>
      <c r="O66" s="3">
        <v>33603</v>
      </c>
      <c r="P66" s="1">
        <v>1.44</v>
      </c>
      <c r="Q66" s="1">
        <v>5.3732020992000251E-2</v>
      </c>
      <c r="R66" s="14">
        <v>1.91</v>
      </c>
      <c r="S66" s="1">
        <v>5.6817777617000242E-2</v>
      </c>
      <c r="X66" s="1" t="s">
        <v>51</v>
      </c>
      <c r="Y66" s="1">
        <v>2012.83</v>
      </c>
      <c r="Z66" s="1">
        <v>2012.6179999999999</v>
      </c>
      <c r="AA66" s="1">
        <v>3965.721</v>
      </c>
      <c r="AB66" s="1">
        <v>607.64700000000005</v>
      </c>
      <c r="AC66">
        <v>4355.18</v>
      </c>
      <c r="AD66" s="1">
        <v>1.1000000000000001</v>
      </c>
      <c r="AE66" s="1">
        <v>1.631</v>
      </c>
      <c r="AF66" s="1">
        <v>1.649</v>
      </c>
      <c r="AG66">
        <v>526.54499999999996</v>
      </c>
    </row>
    <row r="67" spans="1:33" x14ac:dyDescent="0.25">
      <c r="A67" s="3">
        <v>36799</v>
      </c>
      <c r="B67" s="1" t="s">
        <v>52</v>
      </c>
      <c r="C67" s="5">
        <v>3.87</v>
      </c>
      <c r="D67" s="5">
        <v>-0.08</v>
      </c>
      <c r="E67" s="5">
        <v>3.3975035637570841</v>
      </c>
      <c r="F67" s="5">
        <v>0.78587725295079791</v>
      </c>
      <c r="G67" s="5">
        <v>-0.14240886669999453</v>
      </c>
      <c r="H67" s="5">
        <v>-0.9687852426682797</v>
      </c>
      <c r="I67" s="5">
        <v>1.1058233604191114</v>
      </c>
      <c r="J67" s="5">
        <v>-8.0098423464484814</v>
      </c>
      <c r="K67" s="5">
        <v>-12.999817328152696</v>
      </c>
      <c r="L67" s="5">
        <v>1.5056642832046663</v>
      </c>
      <c r="M67" s="51"/>
      <c r="N67" s="51"/>
      <c r="O67" s="3">
        <v>33634</v>
      </c>
      <c r="P67" s="1">
        <v>3.52</v>
      </c>
      <c r="Q67" s="1">
        <v>5.5567435776000096E-2</v>
      </c>
      <c r="R67" s="14">
        <v>2.84</v>
      </c>
      <c r="S67" s="1">
        <v>5.5483541324000019E-2</v>
      </c>
      <c r="X67" s="1" t="s">
        <v>52</v>
      </c>
      <c r="Y67" s="1">
        <v>1993.33</v>
      </c>
      <c r="Z67" s="1">
        <v>2034.874</v>
      </c>
      <c r="AA67" s="1">
        <v>3648.0729999999999</v>
      </c>
      <c r="AB67" s="1">
        <v>528.654</v>
      </c>
      <c r="AC67">
        <v>4312.99</v>
      </c>
      <c r="AD67" s="1">
        <v>1.1200000000000001</v>
      </c>
      <c r="AE67" s="1">
        <v>1.609</v>
      </c>
      <c r="AF67" s="1">
        <v>1.867</v>
      </c>
      <c r="AG67">
        <v>534.47299999999996</v>
      </c>
    </row>
    <row r="68" spans="1:33" x14ac:dyDescent="0.25">
      <c r="A68" s="3">
        <v>36891</v>
      </c>
      <c r="B68" s="1" t="s">
        <v>53</v>
      </c>
      <c r="C68" s="5">
        <v>3.32</v>
      </c>
      <c r="D68" s="5">
        <v>-6.31</v>
      </c>
      <c r="E68" s="5">
        <v>0.93450019882150226</v>
      </c>
      <c r="F68" s="5">
        <v>-9.9320893689019147</v>
      </c>
      <c r="G68" s="5">
        <v>-6.4776571839999963</v>
      </c>
      <c r="H68" s="5">
        <v>-7.8245950244064</v>
      </c>
      <c r="I68" s="5">
        <v>-6.908290144746065</v>
      </c>
      <c r="J68" s="5">
        <v>-2.6195199492992538</v>
      </c>
      <c r="K68" s="5">
        <v>-13.316271133860713</v>
      </c>
      <c r="L68" s="5">
        <v>1.627584555253514</v>
      </c>
      <c r="M68" s="51"/>
      <c r="N68" s="51"/>
      <c r="O68" s="3">
        <v>33662</v>
      </c>
      <c r="P68" s="1">
        <v>2.4700000000000002</v>
      </c>
      <c r="Q68" s="1">
        <v>7.604451993599981E-2</v>
      </c>
      <c r="R68" s="14">
        <v>2.35</v>
      </c>
      <c r="S68" s="1">
        <v>7.2671437339999923E-2</v>
      </c>
      <c r="X68" s="1" t="s">
        <v>53</v>
      </c>
      <c r="Y68" s="1">
        <v>1837.36</v>
      </c>
      <c r="Z68" s="1">
        <v>1894.299</v>
      </c>
      <c r="AA68" s="1">
        <v>3552.511</v>
      </c>
      <c r="AB68" s="1">
        <v>458.25700000000001</v>
      </c>
      <c r="AC68">
        <v>3975.53</v>
      </c>
      <c r="AD68" s="1">
        <v>1.19</v>
      </c>
      <c r="AE68" s="1">
        <v>1.6990000000000001</v>
      </c>
      <c r="AF68" s="1">
        <v>2.0779999999999998</v>
      </c>
      <c r="AG68">
        <v>543.17200000000003</v>
      </c>
    </row>
    <row r="69" spans="1:33" x14ac:dyDescent="0.25">
      <c r="A69" s="3">
        <v>36981</v>
      </c>
      <c r="B69" s="1" t="s">
        <v>54</v>
      </c>
      <c r="C69" s="5">
        <v>2.2999999999999998</v>
      </c>
      <c r="D69" s="5">
        <v>-6.02</v>
      </c>
      <c r="E69" s="5">
        <v>-0.85599442957871719</v>
      </c>
      <c r="F69" s="5">
        <v>-5.7509268191040848</v>
      </c>
      <c r="G69" s="5">
        <v>5.0131385590000077</v>
      </c>
      <c r="H69" s="5">
        <v>-11.855052901989804</v>
      </c>
      <c r="I69" s="5">
        <v>-6.5053088240029648</v>
      </c>
      <c r="J69" s="5">
        <v>-13.655411622933755</v>
      </c>
      <c r="K69" s="5">
        <v>-5.4377783645421669</v>
      </c>
      <c r="L69" s="5">
        <v>1.5054163322115288</v>
      </c>
      <c r="M69" s="51"/>
      <c r="N69" s="51"/>
      <c r="O69" s="3">
        <v>33694</v>
      </c>
      <c r="P69" s="1">
        <v>1.24</v>
      </c>
      <c r="Q69" s="1">
        <v>7.3922981055999815E-2</v>
      </c>
      <c r="R69" s="14">
        <v>1.31</v>
      </c>
      <c r="S69" s="1">
        <v>6.6356032940000143E-2</v>
      </c>
      <c r="X69" s="1" t="s">
        <v>54</v>
      </c>
      <c r="Y69" s="1">
        <v>1619.54</v>
      </c>
      <c r="Z69" s="1">
        <v>1771.069</v>
      </c>
      <c r="AA69" s="1">
        <v>3067.4009999999998</v>
      </c>
      <c r="AB69" s="1">
        <v>433.33800000000002</v>
      </c>
      <c r="AC69">
        <v>3504.21</v>
      </c>
      <c r="AD69" s="1">
        <v>1.35</v>
      </c>
      <c r="AE69" s="1">
        <v>1.931</v>
      </c>
      <c r="AF69" s="1">
        <v>2.4740000000000002</v>
      </c>
      <c r="AG69">
        <v>551.34900000000005</v>
      </c>
    </row>
    <row r="70" spans="1:33" x14ac:dyDescent="0.25">
      <c r="A70" s="3">
        <v>37072</v>
      </c>
      <c r="B70" s="1" t="s">
        <v>55</v>
      </c>
      <c r="C70" s="5">
        <v>1.95</v>
      </c>
      <c r="D70" s="5">
        <v>3.26</v>
      </c>
      <c r="E70" s="5">
        <v>0.93949803618241101</v>
      </c>
      <c r="F70" s="5">
        <v>8.8943417886693048</v>
      </c>
      <c r="G70" s="5">
        <v>-4.988784064000007</v>
      </c>
      <c r="H70" s="5">
        <v>5.8522790421971616</v>
      </c>
      <c r="I70" s="5">
        <v>14.287811485605584</v>
      </c>
      <c r="J70" s="5">
        <v>-0.86516239643920079</v>
      </c>
      <c r="K70" s="5">
        <v>4.0139567727732084</v>
      </c>
      <c r="L70" s="5">
        <v>1.1217939998077409</v>
      </c>
      <c r="M70" s="51"/>
      <c r="N70" s="51"/>
      <c r="O70" s="3">
        <v>33724</v>
      </c>
      <c r="P70" s="1">
        <v>0.38</v>
      </c>
      <c r="Q70" s="1">
        <v>4.1348423863999839E-2</v>
      </c>
      <c r="R70" s="14">
        <v>1.1200000000000001</v>
      </c>
      <c r="S70" s="1">
        <v>4.8521217920000304E-2</v>
      </c>
      <c r="X70" s="1" t="s">
        <v>55</v>
      </c>
      <c r="Y70" s="1">
        <v>1714.32</v>
      </c>
      <c r="Z70" s="1">
        <v>2024.116</v>
      </c>
      <c r="AA70" s="1">
        <v>3040.8629999999998</v>
      </c>
      <c r="AB70" s="1">
        <v>450.73200000000003</v>
      </c>
      <c r="AC70">
        <v>3709.29</v>
      </c>
      <c r="AD70" s="1">
        <v>1.28</v>
      </c>
      <c r="AE70" s="1">
        <v>1.929</v>
      </c>
      <c r="AF70" s="1">
        <v>2.448</v>
      </c>
      <c r="AG70">
        <v>557.53399999999999</v>
      </c>
    </row>
    <row r="71" spans="1:33" x14ac:dyDescent="0.25">
      <c r="A71" s="3">
        <v>37164</v>
      </c>
      <c r="B71" s="1" t="s">
        <v>56</v>
      </c>
      <c r="C71" s="5">
        <v>0.9</v>
      </c>
      <c r="D71" s="5">
        <v>-9.0299999999999994</v>
      </c>
      <c r="E71" s="5">
        <v>-1.5303571870018537</v>
      </c>
      <c r="F71" s="5">
        <v>-16.268722045554501</v>
      </c>
      <c r="G71" s="5">
        <v>-5.8176688716999987</v>
      </c>
      <c r="H71" s="5">
        <v>-14.678123104204577</v>
      </c>
      <c r="I71" s="5">
        <v>-20.789322351090544</v>
      </c>
      <c r="J71" s="5">
        <v>-13.952190545907516</v>
      </c>
      <c r="K71" s="5">
        <v>-21.599975151531282</v>
      </c>
      <c r="L71" s="5">
        <v>1.0829832799434724</v>
      </c>
      <c r="M71" s="51"/>
      <c r="N71" s="51"/>
      <c r="O71" s="3">
        <v>33753</v>
      </c>
      <c r="P71" s="1">
        <v>1.41</v>
      </c>
      <c r="Q71" s="1">
        <v>3.057620439200015E-2</v>
      </c>
      <c r="R71" s="14">
        <v>1.31</v>
      </c>
      <c r="S71" s="1">
        <v>3.7866972032000401E-2</v>
      </c>
      <c r="X71" s="1" t="s">
        <v>56</v>
      </c>
      <c r="Y71" s="1">
        <v>1462.69</v>
      </c>
      <c r="Z71" s="1">
        <v>1603.316</v>
      </c>
      <c r="AA71" s="1">
        <v>2616.596</v>
      </c>
      <c r="AB71" s="1">
        <v>353.37400000000002</v>
      </c>
      <c r="AC71">
        <v>3164.84</v>
      </c>
      <c r="AD71" s="1">
        <v>1.51</v>
      </c>
      <c r="AE71" s="1">
        <v>2.3969999999999998</v>
      </c>
      <c r="AF71" s="1">
        <v>3.09</v>
      </c>
      <c r="AG71">
        <v>563.572</v>
      </c>
    </row>
    <row r="72" spans="1:33" x14ac:dyDescent="0.25">
      <c r="A72" s="3">
        <v>37256</v>
      </c>
      <c r="B72" s="1" t="s">
        <v>57</v>
      </c>
      <c r="C72" s="5">
        <v>0.38</v>
      </c>
      <c r="D72" s="5">
        <v>0.08</v>
      </c>
      <c r="E72" s="5">
        <v>-0.21205312914587027</v>
      </c>
      <c r="F72" s="5">
        <v>5.6128850964199763</v>
      </c>
      <c r="G72" s="5">
        <v>6.8588469640999961</v>
      </c>
      <c r="H72" s="5">
        <v>10.685107575767926</v>
      </c>
      <c r="I72" s="5">
        <v>21.086111533846097</v>
      </c>
      <c r="J72" s="5">
        <v>6.9781884555353502</v>
      </c>
      <c r="K72" s="5">
        <v>26.604390815396716</v>
      </c>
      <c r="L72" s="5">
        <v>0.63665334686604513</v>
      </c>
      <c r="M72" s="51"/>
      <c r="N72" s="51"/>
      <c r="O72" s="3">
        <v>33785</v>
      </c>
      <c r="P72" s="1">
        <v>0.94</v>
      </c>
      <c r="Q72" s="1">
        <v>2.7522343652000236E-2</v>
      </c>
      <c r="R72" s="14">
        <v>1.45</v>
      </c>
      <c r="S72" s="1">
        <v>3.9301197440000157E-2</v>
      </c>
      <c r="X72" s="1" t="s">
        <v>57</v>
      </c>
      <c r="Y72" s="1">
        <v>1618.98</v>
      </c>
      <c r="Z72" s="1">
        <v>1941.393</v>
      </c>
      <c r="AA72" s="1">
        <v>2799.1869999999999</v>
      </c>
      <c r="AB72" s="1">
        <v>447.387</v>
      </c>
      <c r="AC72">
        <v>3503</v>
      </c>
      <c r="AD72" s="1">
        <v>1.37</v>
      </c>
      <c r="AE72" s="1">
        <v>2.165</v>
      </c>
      <c r="AF72" s="1">
        <v>2.3029999999999999</v>
      </c>
      <c r="AG72">
        <v>567.16</v>
      </c>
    </row>
    <row r="73" spans="1:33" x14ac:dyDescent="0.25">
      <c r="A73" s="3">
        <v>37346</v>
      </c>
      <c r="B73" s="1" t="s">
        <v>58</v>
      </c>
      <c r="C73" s="5">
        <v>0.52</v>
      </c>
      <c r="D73" s="5">
        <v>-0.43</v>
      </c>
      <c r="E73" s="5">
        <v>1.7600364793076035</v>
      </c>
      <c r="F73" s="5">
        <v>-0.63837007674798996</v>
      </c>
      <c r="G73" s="5">
        <v>0.51390655999998813</v>
      </c>
      <c r="H73" s="5">
        <v>0.27486442080817408</v>
      </c>
      <c r="I73" s="5">
        <v>3.9833768845360051</v>
      </c>
      <c r="J73" s="5">
        <v>0.56920098585768741</v>
      </c>
      <c r="K73" s="5">
        <v>11.408467389530763</v>
      </c>
      <c r="L73" s="5">
        <v>0.41434515833274066</v>
      </c>
      <c r="M73" s="51"/>
      <c r="N73" s="51"/>
      <c r="O73" s="3">
        <v>33816</v>
      </c>
      <c r="P73" s="1">
        <v>1.51</v>
      </c>
      <c r="Q73" s="1">
        <v>3.9089391354000025E-2</v>
      </c>
      <c r="R73" s="14">
        <v>2.0099999999999998</v>
      </c>
      <c r="S73" s="1">
        <v>4.844852799499999E-2</v>
      </c>
      <c r="X73" s="1" t="s">
        <v>58</v>
      </c>
      <c r="Y73" s="1">
        <v>1623.43</v>
      </c>
      <c r="Z73" s="1">
        <v>2018.7260000000001</v>
      </c>
      <c r="AA73" s="1">
        <v>2815.12</v>
      </c>
      <c r="AB73" s="1">
        <v>498.42700000000002</v>
      </c>
      <c r="AC73">
        <v>3512.63</v>
      </c>
      <c r="AD73" s="1">
        <v>1.37</v>
      </c>
      <c r="AE73" s="1">
        <v>2.0870000000000002</v>
      </c>
      <c r="AF73" s="1">
        <v>2.0870000000000002</v>
      </c>
      <c r="AG73">
        <v>569.51</v>
      </c>
    </row>
    <row r="74" spans="1:33" x14ac:dyDescent="0.25">
      <c r="A74" s="3">
        <v>37437</v>
      </c>
      <c r="B74" s="1" t="s">
        <v>59</v>
      </c>
      <c r="C74" s="5">
        <v>1.27</v>
      </c>
      <c r="D74" s="5">
        <v>-2.64</v>
      </c>
      <c r="E74" s="5">
        <v>3.8431105115641593</v>
      </c>
      <c r="F74" s="5">
        <v>-3.8629369992412901</v>
      </c>
      <c r="G74" s="5">
        <v>-7.5939583105000041</v>
      </c>
      <c r="H74" s="5">
        <v>-13.396943508497438</v>
      </c>
      <c r="I74" s="5">
        <v>-8.3520497581147772</v>
      </c>
      <c r="J74" s="5">
        <v>-1.9352283384011959</v>
      </c>
      <c r="K74" s="5">
        <v>-8.3851797755739597</v>
      </c>
      <c r="L74" s="5">
        <v>0.47374058401081776</v>
      </c>
      <c r="M74" s="51"/>
      <c r="N74" s="51"/>
      <c r="O74" s="3">
        <v>33847</v>
      </c>
      <c r="P74" s="1">
        <v>1.31</v>
      </c>
      <c r="Q74" s="1">
        <v>3.8064749414000065E-2</v>
      </c>
      <c r="R74" s="14">
        <v>39.35</v>
      </c>
      <c r="S74" s="1">
        <v>0.44212123557499994</v>
      </c>
      <c r="X74" s="1" t="s">
        <v>59</v>
      </c>
      <c r="Y74" s="1">
        <v>1405.94</v>
      </c>
      <c r="Z74" s="1">
        <v>1850.1210000000001</v>
      </c>
      <c r="AA74" s="1">
        <v>2760.6410000000001</v>
      </c>
      <c r="AB74" s="1">
        <v>456.63299999999998</v>
      </c>
      <c r="AC74">
        <v>3042.05</v>
      </c>
      <c r="AD74" s="1">
        <v>1.6</v>
      </c>
      <c r="AE74" s="1">
        <v>2.31</v>
      </c>
      <c r="AF74" s="1">
        <v>2.3149999999999999</v>
      </c>
      <c r="AG74">
        <v>572.20799999999997</v>
      </c>
    </row>
    <row r="75" spans="1:33" x14ac:dyDescent="0.25">
      <c r="A75" s="3">
        <v>37529</v>
      </c>
      <c r="B75" s="1" t="s">
        <v>60</v>
      </c>
      <c r="C75" s="5">
        <v>1.67</v>
      </c>
      <c r="D75" s="5">
        <v>-4.92</v>
      </c>
      <c r="E75" s="5">
        <v>2.9962813743928156</v>
      </c>
      <c r="F75" s="5">
        <v>-6.1847132842851309</v>
      </c>
      <c r="G75" s="5">
        <v>-2.8281403648000025</v>
      </c>
      <c r="H75" s="5">
        <v>-17.276697440858079</v>
      </c>
      <c r="I75" s="5">
        <v>-21.400492184024735</v>
      </c>
      <c r="J75" s="5">
        <v>-19.685609247997114</v>
      </c>
      <c r="K75" s="5">
        <v>-16.304121690723182</v>
      </c>
      <c r="L75" s="5">
        <v>0.45298213237143781</v>
      </c>
      <c r="M75" s="51"/>
      <c r="N75" s="51"/>
      <c r="O75" s="3">
        <v>33877</v>
      </c>
      <c r="P75" s="1">
        <v>1.02</v>
      </c>
      <c r="Q75" s="1">
        <v>3.8887467661999908E-2</v>
      </c>
      <c r="R75" s="14">
        <v>0.45</v>
      </c>
      <c r="S75" s="1">
        <v>0.42790614207499988</v>
      </c>
      <c r="X75" s="1" t="s">
        <v>60</v>
      </c>
      <c r="Y75" s="1">
        <v>1163.04</v>
      </c>
      <c r="Z75" s="1">
        <v>1454.1859999999999</v>
      </c>
      <c r="AA75" s="1">
        <v>2217.192</v>
      </c>
      <c r="AB75" s="1">
        <v>382.18299999999999</v>
      </c>
      <c r="AC75">
        <v>2516.4899999999998</v>
      </c>
      <c r="AD75" s="1">
        <v>1.95</v>
      </c>
      <c r="AE75" s="1">
        <v>2.87</v>
      </c>
      <c r="AF75" s="1">
        <v>2.581</v>
      </c>
      <c r="AG75">
        <v>574.79999999999995</v>
      </c>
    </row>
    <row r="76" spans="1:33" x14ac:dyDescent="0.25">
      <c r="A76" s="3">
        <v>37621</v>
      </c>
      <c r="B76" s="1" t="s">
        <v>61</v>
      </c>
      <c r="C76" s="5">
        <v>1.97</v>
      </c>
      <c r="D76" s="5">
        <v>0.28000000000000003</v>
      </c>
      <c r="E76" s="5">
        <v>2.8322495771696556</v>
      </c>
      <c r="F76" s="5">
        <v>3.4793811746853875</v>
      </c>
      <c r="G76" s="5">
        <v>6.7786888032000059</v>
      </c>
      <c r="H76" s="5">
        <v>8.438230843307192</v>
      </c>
      <c r="I76" s="5">
        <v>6.1573966466463181</v>
      </c>
      <c r="J76" s="5">
        <v>6.4821179221285385</v>
      </c>
      <c r="K76" s="5">
        <v>10.037076479068929</v>
      </c>
      <c r="L76" s="5">
        <v>0.42606123869173285</v>
      </c>
      <c r="M76" s="51"/>
      <c r="N76" s="51"/>
      <c r="O76" s="3">
        <v>33907</v>
      </c>
      <c r="P76" s="1">
        <v>-1.41</v>
      </c>
      <c r="Q76" s="1">
        <v>9.0032059580000823E-3</v>
      </c>
      <c r="R76" s="14">
        <v>-1.05</v>
      </c>
      <c r="S76" s="1">
        <v>0.3850731571249999</v>
      </c>
      <c r="X76" s="1" t="s">
        <v>61</v>
      </c>
      <c r="Y76" s="1">
        <v>1261.18</v>
      </c>
      <c r="Z76" s="1">
        <v>1543.7260000000001</v>
      </c>
      <c r="AA76" s="1">
        <v>2360.913</v>
      </c>
      <c r="AB76" s="1">
        <v>420.54300000000001</v>
      </c>
      <c r="AC76">
        <v>2728.82</v>
      </c>
      <c r="AD76" s="1">
        <v>1.83</v>
      </c>
      <c r="AE76" s="1">
        <v>2.8140000000000001</v>
      </c>
      <c r="AF76" s="1">
        <v>2.4129999999999998</v>
      </c>
      <c r="AG76">
        <v>577.24900000000002</v>
      </c>
    </row>
    <row r="77" spans="1:33" x14ac:dyDescent="0.25">
      <c r="A77" s="3">
        <v>37711</v>
      </c>
      <c r="B77" s="1" t="s">
        <v>62</v>
      </c>
      <c r="C77" s="5">
        <v>1.84</v>
      </c>
      <c r="D77" s="5">
        <v>-0.39</v>
      </c>
      <c r="E77" s="5">
        <v>1.5311292451343719</v>
      </c>
      <c r="F77" s="5">
        <v>-0.69385872827677109</v>
      </c>
      <c r="G77" s="5">
        <v>7.6152577690000056</v>
      </c>
      <c r="H77" s="5">
        <v>-3.1494314847999472</v>
      </c>
      <c r="I77" s="5">
        <v>-4.4914706366285255</v>
      </c>
      <c r="J77" s="5">
        <v>-8.1275337125933937</v>
      </c>
      <c r="K77" s="5">
        <v>-5.8695543618607404</v>
      </c>
      <c r="L77" s="5">
        <v>0.30506765711157957</v>
      </c>
      <c r="M77" s="51"/>
      <c r="N77" s="51"/>
      <c r="O77" s="3">
        <v>33938</v>
      </c>
      <c r="P77" s="1">
        <v>1.26</v>
      </c>
      <c r="Q77" s="1">
        <v>8.5052278680000093E-3</v>
      </c>
      <c r="R77" s="14">
        <v>-2.09</v>
      </c>
      <c r="S77" s="1">
        <v>-2.682086247500004E-2</v>
      </c>
      <c r="X77" s="1" t="s">
        <v>62</v>
      </c>
      <c r="Y77" s="1">
        <v>1221.46</v>
      </c>
      <c r="Z77" s="1">
        <v>1474.39</v>
      </c>
      <c r="AA77" s="1">
        <v>2169.029</v>
      </c>
      <c r="AB77" s="1">
        <v>395.85899999999998</v>
      </c>
      <c r="AC77">
        <v>2642.88</v>
      </c>
      <c r="AD77" s="1">
        <v>1.91</v>
      </c>
      <c r="AE77" s="1">
        <v>3.1869999999999998</v>
      </c>
      <c r="AF77" s="1">
        <v>2.9670000000000001</v>
      </c>
      <c r="AG77">
        <v>579.01</v>
      </c>
    </row>
    <row r="78" spans="1:33" x14ac:dyDescent="0.25">
      <c r="A78" s="3">
        <v>37802</v>
      </c>
      <c r="B78" s="1" t="s">
        <v>63</v>
      </c>
      <c r="C78" s="5">
        <v>2.46</v>
      </c>
      <c r="D78" s="5">
        <v>6.85</v>
      </c>
      <c r="E78" s="5">
        <v>3.9655219098082464</v>
      </c>
      <c r="F78" s="5">
        <v>11.266861481677347</v>
      </c>
      <c r="G78" s="5">
        <v>11.298101390000003</v>
      </c>
      <c r="H78" s="5">
        <v>15.393054213809698</v>
      </c>
      <c r="I78" s="5">
        <v>23.424467067736487</v>
      </c>
      <c r="J78" s="5">
        <v>19.565575195167973</v>
      </c>
      <c r="K78" s="5">
        <v>23.376252655617293</v>
      </c>
      <c r="L78" s="5">
        <v>0.3352273708571607</v>
      </c>
      <c r="M78" s="51"/>
      <c r="N78" s="51"/>
      <c r="O78" s="3">
        <v>33969</v>
      </c>
      <c r="P78" s="1">
        <v>1.1399999999999999</v>
      </c>
      <c r="Q78" s="1">
        <v>9.7032146760001048E-3</v>
      </c>
      <c r="R78" s="14">
        <v>-0.48</v>
      </c>
      <c r="S78" s="1">
        <v>-3.5830883359999954E-2</v>
      </c>
      <c r="X78" s="1" t="s">
        <v>63</v>
      </c>
      <c r="Y78" s="1">
        <v>1409.48</v>
      </c>
      <c r="Z78" s="1">
        <v>1819.758</v>
      </c>
      <c r="AA78" s="1">
        <v>2593.4119999999998</v>
      </c>
      <c r="AB78" s="1">
        <v>488.39600000000002</v>
      </c>
      <c r="AC78">
        <v>3049.7</v>
      </c>
      <c r="AD78" s="1">
        <v>1.72</v>
      </c>
      <c r="AE78" s="1">
        <v>2.7810000000000001</v>
      </c>
      <c r="AF78" s="1">
        <v>2.6720000000000002</v>
      </c>
      <c r="AG78">
        <v>580.95100000000002</v>
      </c>
    </row>
    <row r="79" spans="1:33" x14ac:dyDescent="0.25">
      <c r="A79" s="3">
        <v>37894</v>
      </c>
      <c r="B79" s="1" t="s">
        <v>64</v>
      </c>
      <c r="C79" s="5">
        <v>2.2599999999999998</v>
      </c>
      <c r="D79" s="5">
        <v>5.42</v>
      </c>
      <c r="E79" s="5">
        <v>1.5044158299196349</v>
      </c>
      <c r="F79" s="5">
        <v>4.6625701769615189</v>
      </c>
      <c r="G79" s="5">
        <v>3.0659542009999763</v>
      </c>
      <c r="H79" s="5">
        <v>2.6456565541902011</v>
      </c>
      <c r="I79" s="5">
        <v>9.0775256929767512</v>
      </c>
      <c r="J79" s="5">
        <v>8.182579551571445</v>
      </c>
      <c r="K79" s="5">
        <v>14.226365490298853</v>
      </c>
      <c r="L79" s="5">
        <v>0.24666452075992051</v>
      </c>
      <c r="M79" s="51"/>
      <c r="N79" s="51"/>
      <c r="O79" s="3">
        <v>33998</v>
      </c>
      <c r="P79" s="1">
        <v>2.91</v>
      </c>
      <c r="Q79" s="1">
        <v>5.3946219923999728E-2</v>
      </c>
      <c r="R79" s="14">
        <v>2.86</v>
      </c>
      <c r="S79" s="1">
        <v>2.2681691519998992E-3</v>
      </c>
      <c r="X79" s="1" t="s">
        <v>64</v>
      </c>
      <c r="Y79" s="1">
        <v>1446.77</v>
      </c>
      <c r="Z79" s="1">
        <v>1984.9469999999999</v>
      </c>
      <c r="AA79" s="1">
        <v>2805.62</v>
      </c>
      <c r="AB79" s="1">
        <v>557.87699999999995</v>
      </c>
      <c r="AC79">
        <v>3130.4</v>
      </c>
      <c r="AD79" s="1">
        <v>1.78</v>
      </c>
      <c r="AE79" s="1">
        <v>2.657</v>
      </c>
      <c r="AF79" s="1">
        <v>2.516</v>
      </c>
      <c r="AG79">
        <v>582.38400000000001</v>
      </c>
    </row>
    <row r="80" spans="1:33" x14ac:dyDescent="0.25">
      <c r="A80" s="3">
        <v>37986</v>
      </c>
      <c r="B80" s="1" t="s">
        <v>65</v>
      </c>
      <c r="C80" s="5">
        <v>2.41</v>
      </c>
      <c r="D80" s="5">
        <v>9.27</v>
      </c>
      <c r="E80" s="5">
        <v>2.5820062221519895</v>
      </c>
      <c r="F80" s="5">
        <v>11.663695677411297</v>
      </c>
      <c r="G80" s="5">
        <v>6.4619026174999927</v>
      </c>
      <c r="H80" s="5">
        <v>12.176779999585285</v>
      </c>
      <c r="I80" s="5">
        <v>14.521697556660218</v>
      </c>
      <c r="J80" s="5">
        <v>17.106913979797689</v>
      </c>
      <c r="K80" s="5">
        <v>17.806434034742445</v>
      </c>
      <c r="L80" s="5">
        <v>0.25653177285089868</v>
      </c>
      <c r="M80" s="51"/>
      <c r="N80" s="51"/>
      <c r="O80" s="3">
        <v>34026</v>
      </c>
      <c r="P80" s="1">
        <v>1.76</v>
      </c>
      <c r="Q80" s="1">
        <v>5.9150378623999966E-2</v>
      </c>
      <c r="R80" s="14">
        <v>2.04</v>
      </c>
      <c r="S80" s="1">
        <v>4.4545439487999827E-2</v>
      </c>
      <c r="X80" s="1" t="s">
        <v>65</v>
      </c>
      <c r="Y80" s="1">
        <v>1622.94</v>
      </c>
      <c r="Z80" s="1">
        <v>2273.1950000000002</v>
      </c>
      <c r="AA80" s="1">
        <v>3285.5749999999998</v>
      </c>
      <c r="AB80" s="1">
        <v>657.21500000000003</v>
      </c>
      <c r="AC80">
        <v>3511.57</v>
      </c>
      <c r="AD80" s="1">
        <v>1.64</v>
      </c>
      <c r="AE80" s="1">
        <v>2.4409999999999998</v>
      </c>
      <c r="AF80" s="1">
        <v>2.2519999999999998</v>
      </c>
      <c r="AG80">
        <v>583.87800000000004</v>
      </c>
    </row>
    <row r="81" spans="1:33" x14ac:dyDescent="0.25">
      <c r="A81" s="3">
        <v>38077</v>
      </c>
      <c r="B81" s="1" t="s">
        <v>66</v>
      </c>
      <c r="C81" s="5">
        <v>2.33</v>
      </c>
      <c r="D81" s="5">
        <v>3.05</v>
      </c>
      <c r="E81" s="5">
        <v>1.8816673314533072</v>
      </c>
      <c r="F81" s="5">
        <v>-0.56612132818136662</v>
      </c>
      <c r="G81" s="5">
        <v>2.265402140900008</v>
      </c>
      <c r="H81" s="5">
        <v>1.6932234093681942</v>
      </c>
      <c r="I81" s="5">
        <v>6.26114345667661</v>
      </c>
      <c r="J81" s="5">
        <v>4.4046475883216862</v>
      </c>
      <c r="K81" s="5">
        <v>9.7202589715694074</v>
      </c>
      <c r="L81" s="5">
        <v>0.23857723702553901</v>
      </c>
      <c r="M81" s="51"/>
      <c r="N81" s="51"/>
      <c r="O81" s="3">
        <v>34059</v>
      </c>
      <c r="P81" s="1">
        <v>1.29</v>
      </c>
      <c r="Q81" s="1">
        <v>6.0721196863999793E-2</v>
      </c>
      <c r="R81" s="14">
        <v>1.4</v>
      </c>
      <c r="S81" s="1">
        <v>6.4277608159999833E-2</v>
      </c>
      <c r="X81" s="1" t="s">
        <v>66</v>
      </c>
      <c r="Y81" s="1">
        <v>1650.42</v>
      </c>
      <c r="Z81" s="1">
        <v>2415.5230000000001</v>
      </c>
      <c r="AA81" s="1">
        <v>3430.2930000000001</v>
      </c>
      <c r="AB81" s="1">
        <v>721.09799999999996</v>
      </c>
      <c r="AC81">
        <v>3571.03</v>
      </c>
      <c r="AD81" s="1">
        <v>1.66</v>
      </c>
      <c r="AE81" s="1">
        <v>2.48</v>
      </c>
      <c r="AF81" s="1">
        <v>2.1619999999999999</v>
      </c>
      <c r="AG81">
        <v>585.27099999999996</v>
      </c>
    </row>
    <row r="82" spans="1:33" x14ac:dyDescent="0.25">
      <c r="A82" s="3">
        <v>38168</v>
      </c>
      <c r="B82" s="1" t="s">
        <v>67</v>
      </c>
      <c r="C82" s="5">
        <v>3.28</v>
      </c>
      <c r="D82" s="5">
        <v>3.44</v>
      </c>
      <c r="E82" s="5">
        <v>5.2662411527545414</v>
      </c>
      <c r="F82" s="5">
        <v>3.7687535881014047</v>
      </c>
      <c r="G82" s="5">
        <v>-1.6633848470000046</v>
      </c>
      <c r="H82" s="5">
        <v>1.721380012360485</v>
      </c>
      <c r="I82" s="5">
        <v>0.4722786742249907</v>
      </c>
      <c r="J82" s="5">
        <v>0.43888379214254147</v>
      </c>
      <c r="K82" s="5">
        <v>-9.5730400028844809</v>
      </c>
      <c r="L82" s="5">
        <v>0.23681337363377075</v>
      </c>
      <c r="M82" s="51"/>
      <c r="N82" s="51"/>
      <c r="O82" s="3">
        <v>34089</v>
      </c>
      <c r="P82" s="1">
        <v>0.87</v>
      </c>
      <c r="Q82" s="1">
        <v>3.9694365247999963E-2</v>
      </c>
      <c r="R82" s="14">
        <v>0.53</v>
      </c>
      <c r="S82" s="1">
        <v>4.0169433680000033E-2</v>
      </c>
      <c r="X82" s="1" t="s">
        <v>67</v>
      </c>
      <c r="Y82" s="1">
        <v>1678.83</v>
      </c>
      <c r="Z82" s="1">
        <v>2426.931</v>
      </c>
      <c r="AA82" s="1">
        <v>3445.348</v>
      </c>
      <c r="AB82" s="1">
        <v>652.06700000000001</v>
      </c>
      <c r="AC82">
        <v>3632.49</v>
      </c>
      <c r="AD82" s="1">
        <v>1.67</v>
      </c>
      <c r="AE82" s="1">
        <v>2.4750000000000001</v>
      </c>
      <c r="AF82" s="1">
        <v>2.548</v>
      </c>
      <c r="AG82">
        <v>586.65700000000004</v>
      </c>
    </row>
    <row r="83" spans="1:33" x14ac:dyDescent="0.25">
      <c r="A83" s="3">
        <v>38260</v>
      </c>
      <c r="B83" s="1" t="s">
        <v>68</v>
      </c>
      <c r="C83" s="5">
        <v>3.26</v>
      </c>
      <c r="D83" s="5">
        <v>2.2400000000000002</v>
      </c>
      <c r="E83" s="5">
        <v>2.4458045790921492</v>
      </c>
      <c r="F83" s="5">
        <v>1.6198351135341422</v>
      </c>
      <c r="G83" s="5">
        <v>5.2791250904000053</v>
      </c>
      <c r="H83" s="5">
        <v>-1.86737191972981</v>
      </c>
      <c r="I83" s="5">
        <v>-2.856694318874331</v>
      </c>
      <c r="J83" s="5">
        <v>-0.22714686586086108</v>
      </c>
      <c r="K83" s="5">
        <v>8.2548265745697957</v>
      </c>
      <c r="L83" s="5">
        <v>0.36750605549749071</v>
      </c>
      <c r="M83" s="51"/>
      <c r="N83" s="51"/>
      <c r="O83" s="3">
        <v>34120</v>
      </c>
      <c r="P83" s="1">
        <v>1.19</v>
      </c>
      <c r="Q83" s="1">
        <v>3.3870605536999943E-2</v>
      </c>
      <c r="R83" s="14">
        <v>1.38</v>
      </c>
      <c r="S83" s="1">
        <v>3.3441563960000087E-2</v>
      </c>
      <c r="X83" s="1" t="s">
        <v>68</v>
      </c>
      <c r="Y83" s="1">
        <v>1647.48</v>
      </c>
      <c r="Z83" s="1">
        <v>2357.6010000000001</v>
      </c>
      <c r="AA83" s="1">
        <v>3437.5219999999999</v>
      </c>
      <c r="AB83" s="1">
        <v>705.89400000000001</v>
      </c>
      <c r="AC83">
        <v>3564.67</v>
      </c>
      <c r="AD83" s="1">
        <v>1.76</v>
      </c>
      <c r="AE83" s="1">
        <v>2.5960000000000001</v>
      </c>
      <c r="AF83" s="1">
        <v>2.7309999999999999</v>
      </c>
      <c r="AG83">
        <v>588.81299999999999</v>
      </c>
    </row>
    <row r="84" spans="1:33" x14ac:dyDescent="0.25">
      <c r="A84" s="3">
        <v>38352</v>
      </c>
      <c r="B84" s="1" t="s">
        <v>69</v>
      </c>
      <c r="C84" s="5">
        <v>3.61</v>
      </c>
      <c r="D84" s="5">
        <v>15.22</v>
      </c>
      <c r="E84" s="5">
        <v>3.6652884695252492</v>
      </c>
      <c r="F84" s="5">
        <v>23.062516855272371</v>
      </c>
      <c r="G84" s="5">
        <v>5.6110340420000071</v>
      </c>
      <c r="H84" s="5">
        <v>9.2304610678126444</v>
      </c>
      <c r="I84" s="5">
        <v>14.093012346024626</v>
      </c>
      <c r="J84" s="5">
        <v>15.362548952413979</v>
      </c>
      <c r="K84" s="5">
        <v>17.26619010786321</v>
      </c>
      <c r="L84" s="5">
        <v>0.47960897602463692</v>
      </c>
      <c r="M84" s="51"/>
      <c r="N84" s="51"/>
      <c r="O84" s="3">
        <v>34150</v>
      </c>
      <c r="P84" s="1">
        <v>2.1</v>
      </c>
      <c r="Q84" s="1">
        <v>4.213830412999986E-2</v>
      </c>
      <c r="R84" s="14">
        <v>2.38</v>
      </c>
      <c r="S84" s="1">
        <v>4.3429460732000269E-2</v>
      </c>
      <c r="X84" s="1" t="s">
        <v>69</v>
      </c>
      <c r="Y84" s="1">
        <v>1799.55</v>
      </c>
      <c r="Z84" s="1">
        <v>2689.8580000000002</v>
      </c>
      <c r="AA84" s="1">
        <v>3965.6129999999998</v>
      </c>
      <c r="AB84" s="1">
        <v>827.77499999999998</v>
      </c>
      <c r="AC84">
        <v>3893.7</v>
      </c>
      <c r="AD84" s="1">
        <v>1.73</v>
      </c>
      <c r="AE84" s="1">
        <v>2.488</v>
      </c>
      <c r="AF84" s="1">
        <v>2.6139999999999999</v>
      </c>
      <c r="AG84">
        <v>591.63699999999994</v>
      </c>
    </row>
    <row r="85" spans="1:33" x14ac:dyDescent="0.25">
      <c r="A85" s="3">
        <v>38442</v>
      </c>
      <c r="B85" s="1" t="s">
        <v>70</v>
      </c>
      <c r="C85" s="5">
        <v>4.5</v>
      </c>
      <c r="D85" s="5">
        <v>1.61</v>
      </c>
      <c r="E85" s="5">
        <v>5.6041706294451004</v>
      </c>
      <c r="F85" s="5">
        <v>-6.4165034206669462</v>
      </c>
      <c r="G85" s="5">
        <v>-2.2833888256000079</v>
      </c>
      <c r="H85" s="5">
        <v>-2.1483148564918952</v>
      </c>
      <c r="I85" s="5">
        <v>-5.3388691893772933</v>
      </c>
      <c r="J85" s="5">
        <v>-9.6731577186170981E-2</v>
      </c>
      <c r="K85" s="5">
        <v>1.9359125366192442</v>
      </c>
      <c r="L85" s="5">
        <v>0.57264843138613575</v>
      </c>
      <c r="M85" s="51"/>
      <c r="N85" s="51"/>
      <c r="O85" s="3">
        <v>34180</v>
      </c>
      <c r="P85" s="1">
        <v>0.97</v>
      </c>
      <c r="Q85" s="1">
        <v>4.3171454029999889E-2</v>
      </c>
      <c r="R85" s="14">
        <v>0.59</v>
      </c>
      <c r="S85" s="1">
        <v>4.4052217796000104E-2</v>
      </c>
      <c r="X85" s="1" t="s">
        <v>70</v>
      </c>
      <c r="Y85" s="1">
        <v>1760.89</v>
      </c>
      <c r="Z85" s="1">
        <v>2546.25</v>
      </c>
      <c r="AA85" s="1">
        <v>3961.777</v>
      </c>
      <c r="AB85" s="1">
        <v>843.8</v>
      </c>
      <c r="AC85">
        <v>3810.05</v>
      </c>
      <c r="AD85" s="1">
        <v>1.82</v>
      </c>
      <c r="AE85" s="1">
        <v>2.508</v>
      </c>
      <c r="AF85" s="1">
        <v>2.6480000000000001</v>
      </c>
      <c r="AG85">
        <v>595.02499999999998</v>
      </c>
    </row>
    <row r="86" spans="1:33" x14ac:dyDescent="0.25">
      <c r="A86" s="3">
        <v>38533</v>
      </c>
      <c r="B86" s="1" t="s">
        <v>71</v>
      </c>
      <c r="C86" s="5">
        <v>5.21</v>
      </c>
      <c r="D86" s="5">
        <v>9</v>
      </c>
      <c r="E86" s="5">
        <v>5.3802396005531792</v>
      </c>
      <c r="F86" s="5">
        <v>13.50638209248558</v>
      </c>
      <c r="G86" s="5">
        <v>2.702246570000022</v>
      </c>
      <c r="H86" s="5">
        <v>1.3686260924873128</v>
      </c>
      <c r="I86" s="5">
        <v>4.3175650466372284</v>
      </c>
      <c r="J86" s="5">
        <v>-0.75042083388338066</v>
      </c>
      <c r="K86" s="5">
        <v>4.2398672671249082</v>
      </c>
      <c r="L86" s="5">
        <v>0.71526406453510383</v>
      </c>
      <c r="M86" s="51"/>
      <c r="N86" s="51"/>
      <c r="O86" s="3">
        <v>34212</v>
      </c>
      <c r="P86" s="1">
        <v>0.84</v>
      </c>
      <c r="Q86" s="1">
        <v>3.9563291079999896E-2</v>
      </c>
      <c r="R86" s="14">
        <v>0.87</v>
      </c>
      <c r="S86" s="1">
        <v>3.8800031653999811E-2</v>
      </c>
      <c r="X86" s="1" t="s">
        <v>71</v>
      </c>
      <c r="Y86" s="1">
        <v>1784.99</v>
      </c>
      <c r="Z86" s="1">
        <v>2656.1860000000001</v>
      </c>
      <c r="AA86" s="1">
        <v>3932.047</v>
      </c>
      <c r="AB86" s="1">
        <v>879.57600000000002</v>
      </c>
      <c r="AC86">
        <v>3862.2</v>
      </c>
      <c r="AD86" s="1">
        <v>1.86</v>
      </c>
      <c r="AE86" s="1">
        <v>2.57</v>
      </c>
      <c r="AF86" s="1">
        <v>2.9</v>
      </c>
      <c r="AG86">
        <v>599.28099999999995</v>
      </c>
    </row>
    <row r="87" spans="1:33" x14ac:dyDescent="0.25">
      <c r="A87" s="3">
        <v>38625</v>
      </c>
      <c r="B87" s="1" t="s">
        <v>72</v>
      </c>
      <c r="C87" s="5">
        <v>5.05</v>
      </c>
      <c r="D87" s="5">
        <v>7.71</v>
      </c>
      <c r="E87" s="5">
        <v>2.7909653710407856</v>
      </c>
      <c r="F87" s="5">
        <v>7.0361227470492018</v>
      </c>
      <c r="G87" s="5">
        <v>1.0168253899999868</v>
      </c>
      <c r="H87" s="5">
        <v>3.6045019860055261</v>
      </c>
      <c r="I87" s="5">
        <v>4.6913883289799507</v>
      </c>
      <c r="J87" s="5">
        <v>10.435480552495946</v>
      </c>
      <c r="K87" s="5">
        <v>18.113954905545391</v>
      </c>
      <c r="L87" s="5">
        <v>0.8264904110092175</v>
      </c>
      <c r="M87" s="51"/>
      <c r="N87" s="51"/>
      <c r="O87" s="3">
        <v>34242</v>
      </c>
      <c r="P87" s="1">
        <v>0.26</v>
      </c>
      <c r="Q87" s="1">
        <v>2.0828751847999927E-2</v>
      </c>
      <c r="R87" s="14">
        <v>0.22</v>
      </c>
      <c r="S87" s="1">
        <v>1.6883562926000018E-2</v>
      </c>
      <c r="X87" s="1" t="s">
        <v>72</v>
      </c>
      <c r="Y87" s="1">
        <v>1849.33</v>
      </c>
      <c r="Z87" s="1">
        <v>2780.7979999999998</v>
      </c>
      <c r="AA87" s="1">
        <v>4342.375</v>
      </c>
      <c r="AB87" s="1">
        <v>1038.902</v>
      </c>
      <c r="AC87">
        <v>4001.42</v>
      </c>
      <c r="AD87" s="1">
        <v>1.82</v>
      </c>
      <c r="AE87" s="1">
        <v>2.399</v>
      </c>
      <c r="AF87" s="1">
        <v>2.6110000000000002</v>
      </c>
      <c r="AG87">
        <v>604.23400000000004</v>
      </c>
    </row>
    <row r="88" spans="1:33" x14ac:dyDescent="0.25">
      <c r="A88" s="3">
        <v>38717</v>
      </c>
      <c r="B88" s="1" t="s">
        <v>73</v>
      </c>
      <c r="C88" s="5">
        <v>5.1100000000000003</v>
      </c>
      <c r="D88" s="5">
        <v>7.98</v>
      </c>
      <c r="E88" s="5">
        <v>3.453922786102515</v>
      </c>
      <c r="F88" s="5">
        <v>8.2371370994548201</v>
      </c>
      <c r="G88" s="5">
        <v>0.8728224112000138</v>
      </c>
      <c r="H88" s="5">
        <v>2.0877831430842653</v>
      </c>
      <c r="I88" s="5">
        <v>1.1346023695356644</v>
      </c>
      <c r="J88" s="5">
        <v>4.1229050922594324</v>
      </c>
      <c r="K88" s="5">
        <v>7.2003904121851869</v>
      </c>
      <c r="L88" s="5">
        <v>0.90891939215600459</v>
      </c>
      <c r="M88" s="51"/>
      <c r="N88" s="51"/>
      <c r="O88" s="3">
        <v>34271</v>
      </c>
      <c r="P88" s="1">
        <v>2.02</v>
      </c>
      <c r="Q88" s="1">
        <v>3.1444481167999916E-2</v>
      </c>
      <c r="R88" s="14">
        <v>2.2000000000000002</v>
      </c>
      <c r="S88" s="1">
        <v>3.315936108000006E-2</v>
      </c>
      <c r="X88" s="1" t="s">
        <v>73</v>
      </c>
      <c r="Y88" s="1">
        <v>1887.94</v>
      </c>
      <c r="Z88" s="1">
        <v>2812.3490000000002</v>
      </c>
      <c r="AA88" s="1">
        <v>4521.4070000000002</v>
      </c>
      <c r="AB88" s="1">
        <v>1113.7070000000001</v>
      </c>
      <c r="AC88">
        <v>4084.96</v>
      </c>
      <c r="AD88" s="1">
        <v>1.84</v>
      </c>
      <c r="AE88" s="1">
        <v>2.298</v>
      </c>
      <c r="AF88" s="1">
        <v>2.5390000000000001</v>
      </c>
      <c r="AG88">
        <v>609.726</v>
      </c>
    </row>
    <row r="89" spans="1:33" x14ac:dyDescent="0.25">
      <c r="A89" s="3">
        <v>38807</v>
      </c>
      <c r="B89" s="1" t="s">
        <v>74</v>
      </c>
      <c r="C89" s="5">
        <v>3.8</v>
      </c>
      <c r="D89" s="5">
        <v>5.59</v>
      </c>
      <c r="E89" s="5">
        <v>-1.0673601130014527</v>
      </c>
      <c r="F89" s="5">
        <v>4.2596382677888318</v>
      </c>
      <c r="G89" s="5">
        <v>2.8543556031999984</v>
      </c>
      <c r="H89" s="5">
        <v>4.2077608398572108</v>
      </c>
      <c r="I89" s="5">
        <v>13.939415058372905</v>
      </c>
      <c r="J89" s="5">
        <v>9.4726929028950515</v>
      </c>
      <c r="K89" s="5">
        <v>12.120153684945855</v>
      </c>
      <c r="L89" s="5">
        <v>1.0340710417466203</v>
      </c>
      <c r="M89" s="51"/>
      <c r="N89" s="51"/>
      <c r="O89" s="3">
        <v>34303</v>
      </c>
      <c r="P89" s="1">
        <v>0.48</v>
      </c>
      <c r="Q89" s="1">
        <v>2.7762212095999717E-2</v>
      </c>
      <c r="R89" s="14">
        <v>0.51</v>
      </c>
      <c r="S89" s="1">
        <v>2.9472066840000144E-2</v>
      </c>
      <c r="X89" s="1" t="s">
        <v>74</v>
      </c>
      <c r="Y89" s="1">
        <v>1967.38</v>
      </c>
      <c r="Z89" s="1">
        <v>3204.3739999999998</v>
      </c>
      <c r="AA89" s="1">
        <v>4949.7060000000001</v>
      </c>
      <c r="AB89" s="1">
        <v>1248.69</v>
      </c>
      <c r="AC89">
        <v>4256.83</v>
      </c>
      <c r="AD89" s="1">
        <v>1.85</v>
      </c>
      <c r="AE89" s="1">
        <v>2.2999999999999998</v>
      </c>
      <c r="AF89" s="1">
        <v>2.383</v>
      </c>
      <c r="AG89">
        <v>616.03099999999995</v>
      </c>
    </row>
    <row r="90" spans="1:33" x14ac:dyDescent="0.25">
      <c r="A90" s="3">
        <v>38898</v>
      </c>
      <c r="B90" s="1" t="s">
        <v>75</v>
      </c>
      <c r="C90" s="5">
        <v>3.98</v>
      </c>
      <c r="D90" s="5">
        <v>3.89</v>
      </c>
      <c r="E90" s="5">
        <v>3.3276951856848935</v>
      </c>
      <c r="F90" s="5">
        <v>2.9714330775067013</v>
      </c>
      <c r="G90" s="5">
        <v>-0.20603374700001176</v>
      </c>
      <c r="H90" s="5">
        <v>-1.4410027549329629</v>
      </c>
      <c r="I90" s="5">
        <v>-5.0246631635383343</v>
      </c>
      <c r="J90" s="5">
        <v>0.94122762038795216</v>
      </c>
      <c r="K90" s="5">
        <v>-4.2697547029286742</v>
      </c>
      <c r="L90" s="5">
        <v>1.1578962747004651</v>
      </c>
      <c r="M90" s="51"/>
      <c r="N90" s="51"/>
      <c r="O90" s="3">
        <v>34334</v>
      </c>
      <c r="P90" s="1">
        <v>1.24</v>
      </c>
      <c r="Q90" s="1">
        <v>3.7808162303999859E-2</v>
      </c>
      <c r="R90" s="14">
        <v>1.36</v>
      </c>
      <c r="S90" s="1">
        <v>4.1182285920000172E-2</v>
      </c>
      <c r="X90" s="1" t="s">
        <v>75</v>
      </c>
      <c r="Y90" s="1">
        <v>1939.03</v>
      </c>
      <c r="Z90" s="1">
        <v>3043.3649999999998</v>
      </c>
      <c r="AA90" s="1">
        <v>4996.2939999999999</v>
      </c>
      <c r="AB90" s="1">
        <v>1195.374</v>
      </c>
      <c r="AC90">
        <v>4195.51</v>
      </c>
      <c r="AD90" s="1">
        <v>1.94</v>
      </c>
      <c r="AE90" s="1">
        <v>2.5630000000000002</v>
      </c>
      <c r="AF90" s="1">
        <v>2.4689999999999999</v>
      </c>
      <c r="AG90">
        <v>623.16399999999999</v>
      </c>
    </row>
    <row r="91" spans="1:33" x14ac:dyDescent="0.25">
      <c r="A91" s="3">
        <v>38990</v>
      </c>
      <c r="B91" s="1" t="s">
        <v>76</v>
      </c>
      <c r="C91" s="5">
        <v>3.54</v>
      </c>
      <c r="D91" s="5">
        <v>3.9</v>
      </c>
      <c r="E91" s="5">
        <v>1.3456964308279895</v>
      </c>
      <c r="F91" s="5">
        <v>4.0019680407205485</v>
      </c>
      <c r="G91" s="5">
        <v>3.9386685130999854</v>
      </c>
      <c r="H91" s="5">
        <v>5.6657194576669623</v>
      </c>
      <c r="I91" s="5">
        <v>0.43984208269465253</v>
      </c>
      <c r="J91" s="5">
        <v>3.9866549086182701</v>
      </c>
      <c r="K91" s="5">
        <v>4.9817881265612263</v>
      </c>
      <c r="L91" s="5">
        <v>1.3124955870364774</v>
      </c>
      <c r="M91" s="51"/>
      <c r="N91" s="51"/>
      <c r="O91" s="3">
        <v>34365</v>
      </c>
      <c r="P91" s="1">
        <v>2.17</v>
      </c>
      <c r="Q91" s="1">
        <v>3.9334051583999941E-2</v>
      </c>
      <c r="R91" s="14">
        <v>2.1800000000000002</v>
      </c>
      <c r="S91" s="1">
        <v>4.097853204800006E-2</v>
      </c>
      <c r="X91" s="1" t="s">
        <v>76</v>
      </c>
      <c r="Y91" s="1">
        <v>2048.89</v>
      </c>
      <c r="Z91" s="1">
        <v>3056.7510000000002</v>
      </c>
      <c r="AA91" s="1">
        <v>5195.4790000000003</v>
      </c>
      <c r="AB91" s="1">
        <v>1254.925</v>
      </c>
      <c r="AC91">
        <v>4433.2</v>
      </c>
      <c r="AD91" s="1">
        <v>1.85</v>
      </c>
      <c r="AE91" s="1">
        <v>2.5070000000000001</v>
      </c>
      <c r="AF91" s="1">
        <v>2.39</v>
      </c>
      <c r="AG91">
        <v>631.34299999999996</v>
      </c>
    </row>
    <row r="92" spans="1:33" x14ac:dyDescent="0.25">
      <c r="A92" s="3">
        <v>39082</v>
      </c>
      <c r="B92" s="1" t="s">
        <v>77</v>
      </c>
      <c r="C92" s="5">
        <v>4.09</v>
      </c>
      <c r="D92" s="5">
        <v>12.6</v>
      </c>
      <c r="E92" s="5">
        <v>4.4464832557277312</v>
      </c>
      <c r="F92" s="5">
        <v>17.888195426877477</v>
      </c>
      <c r="G92" s="5">
        <v>4.7425551512000119</v>
      </c>
      <c r="H92" s="5">
        <v>6.6982610096198547</v>
      </c>
      <c r="I92" s="5">
        <v>8.9031785709728908</v>
      </c>
      <c r="J92" s="5">
        <v>10.398733206312638</v>
      </c>
      <c r="K92" s="5">
        <v>17.635635595752742</v>
      </c>
      <c r="L92" s="5">
        <v>1.2446483131990149</v>
      </c>
      <c r="M92" s="51"/>
      <c r="N92" s="51"/>
      <c r="O92" s="3">
        <v>34393</v>
      </c>
      <c r="P92" s="1">
        <v>-0.26</v>
      </c>
      <c r="Q92" s="1">
        <v>3.1679720392000066E-2</v>
      </c>
      <c r="R92" s="14">
        <v>-0.28999999999999998</v>
      </c>
      <c r="S92" s="1">
        <v>3.2692960208000166E-2</v>
      </c>
      <c r="X92" s="1" t="s">
        <v>77</v>
      </c>
      <c r="Y92" s="1">
        <v>2186.13</v>
      </c>
      <c r="Z92" s="1">
        <v>3328.8989999999999</v>
      </c>
      <c r="AA92" s="1">
        <v>5735.7430000000004</v>
      </c>
      <c r="AB92" s="1">
        <v>1476.239</v>
      </c>
      <c r="AC92">
        <v>4730.1400000000003</v>
      </c>
      <c r="AD92" s="1">
        <v>1.79</v>
      </c>
      <c r="AE92" s="1">
        <v>2.395</v>
      </c>
      <c r="AF92" s="1">
        <v>2.149</v>
      </c>
      <c r="AG92">
        <v>639.20100000000002</v>
      </c>
    </row>
    <row r="93" spans="1:33" x14ac:dyDescent="0.25">
      <c r="A93" s="3">
        <v>39172</v>
      </c>
      <c r="B93" s="1" t="s">
        <v>78</v>
      </c>
      <c r="C93" s="5">
        <v>3.93</v>
      </c>
      <c r="D93" s="5">
        <v>5.9</v>
      </c>
      <c r="E93" s="5">
        <v>2.321051542552913</v>
      </c>
      <c r="F93" s="5">
        <v>1.9974127172322913</v>
      </c>
      <c r="G93" s="5">
        <v>3.1759488760000121</v>
      </c>
      <c r="H93" s="5">
        <v>0.63994364470547627</v>
      </c>
      <c r="I93" s="5">
        <v>1.9464693882271566</v>
      </c>
      <c r="J93" s="5">
        <v>4.1470128630240133</v>
      </c>
      <c r="K93" s="5">
        <v>2.3588998800329719</v>
      </c>
      <c r="L93" s="5">
        <v>1.2615749975359858</v>
      </c>
      <c r="M93" s="51"/>
      <c r="N93" s="51"/>
      <c r="O93" s="3">
        <v>34424</v>
      </c>
      <c r="P93" s="1">
        <v>-3.78</v>
      </c>
      <c r="Q93" s="1">
        <v>-1.9476267324000096E-2</v>
      </c>
      <c r="R93" s="14">
        <v>-4.12</v>
      </c>
      <c r="S93" s="1">
        <v>-2.313929533600001E-2</v>
      </c>
      <c r="X93" s="1" t="s">
        <v>78</v>
      </c>
      <c r="Y93" s="1">
        <v>2200.12</v>
      </c>
      <c r="Z93" s="1">
        <v>3393.6950000000002</v>
      </c>
      <c r="AA93" s="1">
        <v>5973.6049999999996</v>
      </c>
      <c r="AB93" s="1">
        <v>1511.0619999999999</v>
      </c>
      <c r="AC93">
        <v>4760.42</v>
      </c>
      <c r="AD93" s="1">
        <v>1.87</v>
      </c>
      <c r="AE93" s="1">
        <v>2.472</v>
      </c>
      <c r="AF93" s="1">
        <v>2.2480000000000002</v>
      </c>
      <c r="AG93">
        <v>647.26499999999999</v>
      </c>
    </row>
    <row r="94" spans="1:33" x14ac:dyDescent="0.25">
      <c r="A94" s="3">
        <v>39263</v>
      </c>
      <c r="B94" s="1" t="s">
        <v>79</v>
      </c>
      <c r="C94" s="5">
        <v>5.07</v>
      </c>
      <c r="D94" s="5">
        <v>7.62</v>
      </c>
      <c r="E94" s="5">
        <v>6.5680771346494238</v>
      </c>
      <c r="F94" s="5">
        <v>8.7425030039343987</v>
      </c>
      <c r="G94" s="5">
        <v>-0.21451786150000762</v>
      </c>
      <c r="H94" s="5">
        <v>6.2782939112412173</v>
      </c>
      <c r="I94" s="5">
        <v>4.4152170421914771</v>
      </c>
      <c r="J94" s="5">
        <v>6.669741303618193</v>
      </c>
      <c r="K94" s="5">
        <v>15.071982486489643</v>
      </c>
      <c r="L94" s="5">
        <v>1.2759843340826471</v>
      </c>
      <c r="M94" s="51"/>
      <c r="N94" s="51"/>
      <c r="O94" s="3">
        <v>34453</v>
      </c>
      <c r="P94" s="1">
        <v>-0.68</v>
      </c>
      <c r="Q94" s="1">
        <v>-4.6827668304000092E-2</v>
      </c>
      <c r="R94" s="14">
        <v>-0.57999999999999996</v>
      </c>
      <c r="S94" s="1">
        <v>-4.9525432984000139E-2</v>
      </c>
      <c r="X94" s="1" t="s">
        <v>79</v>
      </c>
      <c r="Y94" s="1">
        <v>2338.25</v>
      </c>
      <c r="Z94" s="1">
        <v>3543.5340000000001</v>
      </c>
      <c r="AA94" s="1">
        <v>6372.0290000000005</v>
      </c>
      <c r="AB94" s="1">
        <v>1738.809</v>
      </c>
      <c r="AC94">
        <v>5059.29</v>
      </c>
      <c r="AD94" s="1">
        <v>1.8</v>
      </c>
      <c r="AE94" s="1">
        <v>2.4889999999999999</v>
      </c>
      <c r="AF94" s="1">
        <v>2.1</v>
      </c>
      <c r="AG94">
        <v>655.524</v>
      </c>
    </row>
    <row r="95" spans="1:33" x14ac:dyDescent="0.25">
      <c r="A95" s="3">
        <v>39355</v>
      </c>
      <c r="B95" s="1" t="s">
        <v>80</v>
      </c>
      <c r="C95" s="5">
        <v>4</v>
      </c>
      <c r="D95" s="5">
        <v>1.1100000000000001</v>
      </c>
      <c r="E95" s="5">
        <v>-0.28768315483654505</v>
      </c>
      <c r="F95" s="5">
        <v>-2.6791945090772828</v>
      </c>
      <c r="G95" s="5">
        <v>0.26538169999998917</v>
      </c>
      <c r="H95" s="5">
        <v>2.0301507537688446</v>
      </c>
      <c r="I95" s="5">
        <v>-3.0925906171635487</v>
      </c>
      <c r="J95" s="5">
        <v>2.2308278885736277</v>
      </c>
      <c r="K95" s="5">
        <v>14.521491434654399</v>
      </c>
      <c r="L95" s="5">
        <v>1.3282503767978016</v>
      </c>
      <c r="M95" s="51"/>
      <c r="N95" s="51"/>
      <c r="O95" s="3">
        <v>34485</v>
      </c>
      <c r="P95" s="1">
        <v>0.05</v>
      </c>
      <c r="Q95" s="1">
        <v>-4.3865131480000041E-2</v>
      </c>
      <c r="R95" s="14">
        <v>0.35</v>
      </c>
      <c r="S95" s="1">
        <v>-4.3424703639999951E-2</v>
      </c>
      <c r="X95" s="1" t="s">
        <v>80</v>
      </c>
      <c r="Y95" s="1">
        <v>2385.7199999999998</v>
      </c>
      <c r="Z95" s="1">
        <v>3433.9470000000001</v>
      </c>
      <c r="AA95" s="1">
        <v>6514.1779999999999</v>
      </c>
      <c r="AB95" s="1">
        <v>1991.31</v>
      </c>
      <c r="AC95">
        <v>5162</v>
      </c>
      <c r="AD95" s="1">
        <v>1.84</v>
      </c>
      <c r="AE95" s="1">
        <v>2.6160000000000001</v>
      </c>
      <c r="AF95" s="1">
        <v>1.996</v>
      </c>
      <c r="AG95">
        <v>664.23099999999999</v>
      </c>
    </row>
    <row r="96" spans="1:33" x14ac:dyDescent="0.25">
      <c r="A96" s="3">
        <v>39447</v>
      </c>
      <c r="B96" s="1" t="s">
        <v>81</v>
      </c>
      <c r="C96" s="5">
        <v>2.11</v>
      </c>
      <c r="D96" s="5">
        <v>3.14</v>
      </c>
      <c r="E96" s="5">
        <v>-3.4578556366398931</v>
      </c>
      <c r="F96" s="5">
        <v>4.4475122662714108</v>
      </c>
      <c r="G96" s="5">
        <v>-1.7139079439999927</v>
      </c>
      <c r="H96" s="5">
        <v>-3.3319081870462508</v>
      </c>
      <c r="I96" s="5">
        <v>-4.5770945212608165</v>
      </c>
      <c r="J96" s="5">
        <v>-1.7080896469209184</v>
      </c>
      <c r="K96" s="5">
        <v>3.6558346013428444</v>
      </c>
      <c r="L96" s="5">
        <v>1.0734217463503004</v>
      </c>
      <c r="M96" s="51"/>
      <c r="N96" s="51"/>
      <c r="O96" s="3">
        <v>34515</v>
      </c>
      <c r="P96" s="1">
        <v>0.31</v>
      </c>
      <c r="Q96" s="1">
        <v>-3.2229405399999411E-3</v>
      </c>
      <c r="R96" s="14">
        <v>0.28000000000000003</v>
      </c>
      <c r="S96" s="1">
        <v>4.7320315999987983E-4</v>
      </c>
      <c r="X96" s="1" t="s">
        <v>81</v>
      </c>
      <c r="Y96" s="1">
        <v>2306.23</v>
      </c>
      <c r="Z96" s="1">
        <v>3276.7719999999999</v>
      </c>
      <c r="AA96" s="1">
        <v>6402.91</v>
      </c>
      <c r="AB96" s="1">
        <v>2064.1089999999999</v>
      </c>
      <c r="AC96">
        <v>4990.0200000000004</v>
      </c>
      <c r="AD96" s="1">
        <v>1.95</v>
      </c>
      <c r="AE96" s="1">
        <v>2.7080000000000002</v>
      </c>
      <c r="AF96" s="1">
        <v>1.9059999999999999</v>
      </c>
      <c r="AG96">
        <v>671.36099999999999</v>
      </c>
    </row>
    <row r="97" spans="1:33" x14ac:dyDescent="0.25">
      <c r="A97" s="3">
        <v>39538</v>
      </c>
      <c r="B97" s="1" t="s">
        <v>82</v>
      </c>
      <c r="C97" s="5">
        <v>1.37</v>
      </c>
      <c r="D97" s="5">
        <v>-2.17</v>
      </c>
      <c r="E97" s="5">
        <v>-0.43446633000021539</v>
      </c>
      <c r="F97" s="5">
        <v>-5.2430296226114246</v>
      </c>
      <c r="G97" s="5">
        <v>-3.3839650384000053</v>
      </c>
      <c r="H97" s="5">
        <v>-9.4444179461718907</v>
      </c>
      <c r="I97" s="5">
        <v>-9.8975149934142479</v>
      </c>
      <c r="J97" s="5">
        <v>-8.8242221115086732</v>
      </c>
      <c r="K97" s="5">
        <v>-10.924277739208543</v>
      </c>
      <c r="L97" s="5">
        <v>0.88179086959176978</v>
      </c>
      <c r="M97" s="51"/>
      <c r="N97" s="51"/>
      <c r="O97" s="3">
        <v>34544</v>
      </c>
      <c r="P97" s="1">
        <v>0.85</v>
      </c>
      <c r="Q97" s="1">
        <v>1.2132163174999988E-2</v>
      </c>
      <c r="R97" s="14">
        <v>0.63</v>
      </c>
      <c r="S97" s="1">
        <v>1.264955173999982E-2</v>
      </c>
      <c r="X97" s="1" t="s">
        <v>82</v>
      </c>
      <c r="Y97" s="1">
        <v>2088.42</v>
      </c>
      <c r="Z97" s="1">
        <v>2952.453</v>
      </c>
      <c r="AA97" s="1">
        <v>5837.9030000000002</v>
      </c>
      <c r="AB97" s="1">
        <v>1838.62</v>
      </c>
      <c r="AC97">
        <v>4518.7299999999996</v>
      </c>
      <c r="AD97" s="1">
        <v>2.12</v>
      </c>
      <c r="AE97" s="1">
        <v>3.347</v>
      </c>
      <c r="AF97" s="1">
        <v>2.2090000000000001</v>
      </c>
      <c r="AG97">
        <v>677.28099999999995</v>
      </c>
    </row>
    <row r="98" spans="1:33" x14ac:dyDescent="0.25">
      <c r="A98" s="3">
        <v>39629</v>
      </c>
      <c r="B98" s="1" t="s">
        <v>83</v>
      </c>
      <c r="C98" s="5">
        <v>0.32</v>
      </c>
      <c r="D98" s="5">
        <v>0.93</v>
      </c>
      <c r="E98" s="5">
        <v>-1.7737054196116462</v>
      </c>
      <c r="F98" s="5">
        <v>2.8760926233701349</v>
      </c>
      <c r="G98" s="5">
        <v>2.3894212984999941</v>
      </c>
      <c r="H98" s="5">
        <v>-2.726941898660229</v>
      </c>
      <c r="I98" s="5">
        <v>0.5834809224736226</v>
      </c>
      <c r="J98" s="5">
        <v>-1.9271303411516061</v>
      </c>
      <c r="K98" s="5">
        <v>-0.80647442103316536</v>
      </c>
      <c r="L98" s="5">
        <v>0.31153981877536374</v>
      </c>
      <c r="M98" s="51"/>
      <c r="N98" s="51"/>
      <c r="O98" s="3">
        <v>34577</v>
      </c>
      <c r="P98" s="1">
        <v>0.71</v>
      </c>
      <c r="Q98" s="1">
        <v>1.880889708500022E-2</v>
      </c>
      <c r="R98" s="14">
        <v>0.63</v>
      </c>
      <c r="S98" s="1">
        <v>1.5475081131999913E-2</v>
      </c>
      <c r="X98" s="1" t="s">
        <v>83</v>
      </c>
      <c r="Y98" s="1">
        <v>2031.47</v>
      </c>
      <c r="Z98" s="1">
        <v>2969.68</v>
      </c>
      <c r="AA98" s="1">
        <v>5725.3990000000003</v>
      </c>
      <c r="AB98" s="1">
        <v>1823.7919999999999</v>
      </c>
      <c r="AC98">
        <v>4395.51</v>
      </c>
      <c r="AD98" s="1">
        <v>2.2400000000000002</v>
      </c>
      <c r="AE98" s="1">
        <v>3.5710000000000002</v>
      </c>
      <c r="AF98" s="1">
        <v>2.3159999999999998</v>
      </c>
      <c r="AG98">
        <v>679.39099999999996</v>
      </c>
    </row>
    <row r="99" spans="1:33" x14ac:dyDescent="0.25">
      <c r="A99" s="3">
        <v>39721</v>
      </c>
      <c r="B99" s="1" t="s">
        <v>84</v>
      </c>
      <c r="C99" s="5">
        <v>-0.63</v>
      </c>
      <c r="D99" s="5">
        <v>-6.59</v>
      </c>
      <c r="E99" s="5">
        <v>-1.8823914692787695</v>
      </c>
      <c r="F99" s="5">
        <v>-10.981966621852715</v>
      </c>
      <c r="G99" s="5">
        <v>-9.220873407999985</v>
      </c>
      <c r="H99" s="5">
        <v>-8.3698011784569815</v>
      </c>
      <c r="I99" s="5">
        <v>-1.1127798281296286</v>
      </c>
      <c r="J99" s="5">
        <v>-20.498973084670602</v>
      </c>
      <c r="K99" s="5">
        <v>-26.857777641309976</v>
      </c>
      <c r="L99" s="5">
        <v>0.62703215085275765</v>
      </c>
      <c r="M99" s="51"/>
      <c r="N99" s="51"/>
      <c r="O99" s="3">
        <v>34607</v>
      </c>
      <c r="P99" s="1">
        <v>0.01</v>
      </c>
      <c r="Q99" s="1">
        <v>1.576191603499999E-2</v>
      </c>
      <c r="R99" s="14">
        <v>0.08</v>
      </c>
      <c r="S99" s="1">
        <v>1.3449801751999724E-2</v>
      </c>
      <c r="X99" s="1" t="s">
        <v>84</v>
      </c>
      <c r="Y99" s="1">
        <v>1861.44</v>
      </c>
      <c r="Z99" s="1">
        <v>2936.634</v>
      </c>
      <c r="AA99" s="1">
        <v>4551.7510000000002</v>
      </c>
      <c r="AB99" s="1">
        <v>1333.962</v>
      </c>
      <c r="AC99">
        <v>4027.61</v>
      </c>
      <c r="AD99" s="1">
        <v>2.4500000000000002</v>
      </c>
      <c r="AE99" s="1">
        <v>4.125</v>
      </c>
      <c r="AF99" s="1">
        <v>3.1629999999999998</v>
      </c>
      <c r="AG99">
        <v>683.65099999999995</v>
      </c>
    </row>
    <row r="100" spans="1:33" x14ac:dyDescent="0.25">
      <c r="A100" s="3">
        <v>39813</v>
      </c>
      <c r="B100" s="1" t="s">
        <v>85</v>
      </c>
      <c r="C100" s="5">
        <v>-10.94</v>
      </c>
      <c r="D100" s="5">
        <v>-15.95</v>
      </c>
      <c r="E100" s="5">
        <v>-33.342903292624989</v>
      </c>
      <c r="F100" s="5">
        <v>-21.440086114433697</v>
      </c>
      <c r="G100" s="5">
        <v>-21.587046126400001</v>
      </c>
      <c r="H100" s="5">
        <v>-21.943226749183431</v>
      </c>
      <c r="I100" s="5">
        <v>-26.117963627745233</v>
      </c>
      <c r="J100" s="5">
        <v>-19.900363618308646</v>
      </c>
      <c r="K100" s="5">
        <v>-27.558356235035177</v>
      </c>
      <c r="L100" s="5">
        <v>0.22248193888403378</v>
      </c>
      <c r="M100" s="51"/>
      <c r="N100" s="51"/>
      <c r="O100" s="3">
        <v>34638</v>
      </c>
      <c r="P100" s="1">
        <v>0.24</v>
      </c>
      <c r="Q100" s="1">
        <v>9.6179917040000174E-3</v>
      </c>
      <c r="R100" s="14">
        <v>0.12</v>
      </c>
      <c r="S100" s="1">
        <v>8.3135660480000428E-3</v>
      </c>
      <c r="X100" s="1" t="s">
        <v>85</v>
      </c>
      <c r="Y100" s="1">
        <v>1452.98</v>
      </c>
      <c r="Z100" s="1">
        <v>2169.645</v>
      </c>
      <c r="AA100" s="1">
        <v>3645.9360000000001</v>
      </c>
      <c r="AB100" s="1">
        <v>966.34400000000005</v>
      </c>
      <c r="AC100">
        <v>3143.82</v>
      </c>
      <c r="AD100" s="1">
        <v>2.98</v>
      </c>
      <c r="AE100" s="1">
        <v>4.8360000000000003</v>
      </c>
      <c r="AF100" s="1">
        <v>4.1319999999999997</v>
      </c>
      <c r="AG100">
        <v>685.17200000000003</v>
      </c>
    </row>
    <row r="101" spans="1:33" x14ac:dyDescent="0.25">
      <c r="A101" s="3">
        <v>39903</v>
      </c>
      <c r="B101" s="1" t="s">
        <v>86</v>
      </c>
      <c r="C101" s="5">
        <v>-13.69</v>
      </c>
      <c r="D101" s="5">
        <v>-3.35</v>
      </c>
      <c r="E101" s="5">
        <v>-12.580150670979712</v>
      </c>
      <c r="F101" s="5">
        <v>4.2657313078915147</v>
      </c>
      <c r="G101" s="5">
        <v>6.1785948212000008</v>
      </c>
      <c r="H101" s="5">
        <v>-11.011851505182458</v>
      </c>
      <c r="I101" s="5">
        <v>-14.953183585333086</v>
      </c>
      <c r="J101" s="5">
        <v>-13.850462542403385</v>
      </c>
      <c r="K101" s="5">
        <v>1.0236520328164689</v>
      </c>
      <c r="L101" s="5">
        <v>4.7579293958310842E-2</v>
      </c>
      <c r="M101" s="51"/>
      <c r="N101" s="51"/>
      <c r="O101" s="3">
        <v>34668</v>
      </c>
      <c r="P101" s="1">
        <v>-1.26</v>
      </c>
      <c r="Q101" s="1">
        <v>-1.0131263023999915E-2</v>
      </c>
      <c r="R101" s="14">
        <v>-1.4</v>
      </c>
      <c r="S101" s="1">
        <v>-1.2027053440000102E-2</v>
      </c>
      <c r="X101" s="1" t="s">
        <v>86</v>
      </c>
      <c r="Y101" s="1">
        <v>1292.98</v>
      </c>
      <c r="Z101" s="1">
        <v>1845.2139999999999</v>
      </c>
      <c r="AA101" s="1">
        <v>3140.9569999999999</v>
      </c>
      <c r="AB101" s="1">
        <v>976.23599999999999</v>
      </c>
      <c r="AC101">
        <v>2797.63</v>
      </c>
      <c r="AD101" s="1">
        <v>3.01</v>
      </c>
      <c r="AE101" s="1">
        <v>4.8529999999999998</v>
      </c>
      <c r="AF101" s="1">
        <v>3.851</v>
      </c>
      <c r="AG101">
        <v>685.49800000000005</v>
      </c>
    </row>
    <row r="102" spans="1:33" x14ac:dyDescent="0.25">
      <c r="A102" s="3">
        <v>39994</v>
      </c>
      <c r="B102" s="1" t="s">
        <v>87</v>
      </c>
      <c r="C102" s="5">
        <v>-9.0299999999999994</v>
      </c>
      <c r="D102" s="5">
        <v>4.4000000000000004</v>
      </c>
      <c r="E102" s="5">
        <v>10.856733046148335</v>
      </c>
      <c r="F102" s="5">
        <v>9.1212315584253378</v>
      </c>
      <c r="G102" s="5">
        <v>23.520061699999985</v>
      </c>
      <c r="H102" s="5">
        <v>15.929094030843483</v>
      </c>
      <c r="I102" s="5">
        <v>20.686218509072663</v>
      </c>
      <c r="J102" s="5">
        <v>25.848937123303493</v>
      </c>
      <c r="K102" s="5">
        <v>34.843316575090434</v>
      </c>
      <c r="L102" s="5">
        <v>5.2078926561405225E-2</v>
      </c>
      <c r="M102" s="51"/>
      <c r="N102" s="51"/>
      <c r="O102" s="3">
        <v>34698</v>
      </c>
      <c r="P102" s="1">
        <v>0.74</v>
      </c>
      <c r="Q102" s="1">
        <v>-2.9059437759998419E-3</v>
      </c>
      <c r="R102" s="14">
        <v>0.64</v>
      </c>
      <c r="S102" s="1">
        <v>-6.4988275199999723E-3</v>
      </c>
      <c r="X102" s="1" t="s">
        <v>87</v>
      </c>
      <c r="Y102" s="1">
        <v>1498.94</v>
      </c>
      <c r="Z102" s="1">
        <v>2226.9189999999999</v>
      </c>
      <c r="AA102" s="1">
        <v>3952.8609999999999</v>
      </c>
      <c r="AB102" s="1">
        <v>1316.3889999999999</v>
      </c>
      <c r="AC102">
        <v>3243.26</v>
      </c>
      <c r="AD102" s="1">
        <v>2.33</v>
      </c>
      <c r="AE102" s="1">
        <v>3.7959999999999998</v>
      </c>
      <c r="AF102" s="1">
        <v>2.8519999999999999</v>
      </c>
      <c r="AG102">
        <v>685.85500000000002</v>
      </c>
    </row>
    <row r="103" spans="1:33" x14ac:dyDescent="0.25">
      <c r="A103" s="3">
        <v>40086</v>
      </c>
      <c r="B103" s="1" t="s">
        <v>88</v>
      </c>
      <c r="C103" s="5">
        <v>-7.32</v>
      </c>
      <c r="D103" s="5">
        <v>5.79</v>
      </c>
      <c r="E103" s="5">
        <v>3.0220943714549211</v>
      </c>
      <c r="F103" s="5">
        <v>6.7155576601562865</v>
      </c>
      <c r="G103" s="5">
        <v>15.673750035800026</v>
      </c>
      <c r="H103" s="5">
        <v>15.605694690914905</v>
      </c>
      <c r="I103" s="5">
        <v>19.279147557679476</v>
      </c>
      <c r="J103" s="5">
        <v>19.520949509734862</v>
      </c>
      <c r="K103" s="5">
        <v>21.036562900480039</v>
      </c>
      <c r="L103" s="5">
        <v>6.6048946205832237E-2</v>
      </c>
      <c r="M103" s="51"/>
      <c r="N103" s="51"/>
      <c r="O103" s="3">
        <v>34730</v>
      </c>
      <c r="P103" s="1">
        <v>1.36</v>
      </c>
      <c r="Q103" s="1">
        <v>8.2347719360000848E-3</v>
      </c>
      <c r="R103" s="14">
        <v>1.27</v>
      </c>
      <c r="S103" s="1">
        <v>4.9127420799999211E-3</v>
      </c>
      <c r="X103" s="1" t="s">
        <v>88</v>
      </c>
      <c r="Y103" s="1">
        <v>1732.86</v>
      </c>
      <c r="Z103" s="1">
        <v>2656.25</v>
      </c>
      <c r="AA103" s="1">
        <v>4724.4970000000003</v>
      </c>
      <c r="AB103" s="1">
        <v>1593.3119999999999</v>
      </c>
      <c r="AC103">
        <v>3749.41</v>
      </c>
      <c r="AD103" s="1">
        <v>2.0299999999999998</v>
      </c>
      <c r="AE103" s="1">
        <v>3.12</v>
      </c>
      <c r="AF103" s="1">
        <v>2.2959999999999998</v>
      </c>
      <c r="AG103">
        <v>686.30799999999999</v>
      </c>
    </row>
    <row r="104" spans="1:33" x14ac:dyDescent="0.25">
      <c r="A104" s="3">
        <v>40178</v>
      </c>
      <c r="B104" s="1" t="s">
        <v>89</v>
      </c>
      <c r="C104" s="5">
        <v>-3.48</v>
      </c>
      <c r="D104" s="5">
        <v>6.07</v>
      </c>
      <c r="E104" s="5">
        <v>10.808130996443005</v>
      </c>
      <c r="F104" s="5">
        <v>6.333105140175368</v>
      </c>
      <c r="G104" s="5">
        <v>6.4533332761999906</v>
      </c>
      <c r="H104" s="5">
        <v>6.0385720716041646</v>
      </c>
      <c r="I104" s="5">
        <v>3.874823529411775</v>
      </c>
      <c r="J104" s="5">
        <v>2.220892509826955</v>
      </c>
      <c r="K104" s="5">
        <v>8.5765374264425311</v>
      </c>
      <c r="L104" s="5">
        <v>4.0943716232377803E-2</v>
      </c>
      <c r="M104" s="51"/>
      <c r="N104" s="51"/>
      <c r="O104" s="3">
        <v>34758</v>
      </c>
      <c r="P104" s="1">
        <v>3.43</v>
      </c>
      <c r="Q104" s="1">
        <v>5.6124391952000252E-2</v>
      </c>
      <c r="R104" s="14">
        <v>3.61</v>
      </c>
      <c r="S104" s="1">
        <v>5.5973724208000064E-2</v>
      </c>
      <c r="X104" s="1" t="s">
        <v>89</v>
      </c>
      <c r="Y104" s="1">
        <v>1837.5</v>
      </c>
      <c r="Z104" s="1">
        <v>2759.1750000000002</v>
      </c>
      <c r="AA104" s="1">
        <v>4829.4229999999998</v>
      </c>
      <c r="AB104" s="1">
        <v>1729.963</v>
      </c>
      <c r="AC104">
        <v>3975.82</v>
      </c>
      <c r="AD104" s="1">
        <v>1.93</v>
      </c>
      <c r="AE104" s="1">
        <v>2.9470000000000001</v>
      </c>
      <c r="AF104" s="1">
        <v>2.0289999999999999</v>
      </c>
      <c r="AG104">
        <v>686.58900000000006</v>
      </c>
    </row>
    <row r="105" spans="1:33" x14ac:dyDescent="0.25">
      <c r="A105" s="3">
        <v>40268</v>
      </c>
      <c r="B105" s="1" t="s">
        <v>90</v>
      </c>
      <c r="C105" s="5">
        <v>0.75</v>
      </c>
      <c r="D105" s="5">
        <v>4.4400000000000004</v>
      </c>
      <c r="E105" s="5">
        <v>13.713510964394148</v>
      </c>
      <c r="F105" s="5">
        <v>3.5632093625505434</v>
      </c>
      <c r="G105" s="5">
        <v>4.2933095438000057</v>
      </c>
      <c r="H105" s="5">
        <v>5.3866666666666729</v>
      </c>
      <c r="I105" s="5">
        <v>8.8500004530339673</v>
      </c>
      <c r="J105" s="5">
        <v>0.94205870970507366</v>
      </c>
      <c r="K105" s="5">
        <v>2.4514975175769615</v>
      </c>
      <c r="L105" s="5">
        <v>1.3545221376976002E-2</v>
      </c>
      <c r="M105" s="51"/>
      <c r="N105" s="51"/>
      <c r="O105" s="3">
        <v>34789</v>
      </c>
      <c r="P105" s="1">
        <v>1.08</v>
      </c>
      <c r="Q105" s="1">
        <v>5.9688837983999932E-2</v>
      </c>
      <c r="R105" s="14">
        <v>1.04</v>
      </c>
      <c r="S105" s="1">
        <v>6.0170758087999987E-2</v>
      </c>
      <c r="X105" s="1" t="s">
        <v>90</v>
      </c>
      <c r="Y105" s="1">
        <v>1936.48</v>
      </c>
      <c r="Z105" s="1">
        <v>3003.3620000000001</v>
      </c>
      <c r="AA105" s="1">
        <v>4874.9189999999999</v>
      </c>
      <c r="AB105" s="1">
        <v>1772.373</v>
      </c>
      <c r="AC105">
        <v>4189.97</v>
      </c>
      <c r="AD105" s="1">
        <v>1.87</v>
      </c>
      <c r="AE105" s="1">
        <v>2.875</v>
      </c>
      <c r="AF105" s="1">
        <v>1.9710000000000001</v>
      </c>
      <c r="AG105">
        <v>686.68200000000002</v>
      </c>
    </row>
    <row r="106" spans="1:33" x14ac:dyDescent="0.25">
      <c r="A106" s="3">
        <v>40359</v>
      </c>
      <c r="B106" s="1" t="s">
        <v>91</v>
      </c>
      <c r="C106" s="5">
        <v>4.32</v>
      </c>
      <c r="D106" s="5">
        <v>1.61</v>
      </c>
      <c r="E106" s="5">
        <v>13.298010912806758</v>
      </c>
      <c r="F106" s="5">
        <v>1.7044476084683513E-2</v>
      </c>
      <c r="G106" s="5">
        <v>-0.50633544160000321</v>
      </c>
      <c r="H106" s="5">
        <v>-11.425369743038916</v>
      </c>
      <c r="I106" s="5">
        <v>-9.922080654946031</v>
      </c>
      <c r="J106" s="5">
        <v>-13.745048892094403</v>
      </c>
      <c r="K106" s="5">
        <v>-8.2892258006638571</v>
      </c>
      <c r="L106" s="5">
        <v>3.5824442755161279E-2</v>
      </c>
      <c r="M106" s="51"/>
      <c r="N106" s="51"/>
      <c r="O106" s="3">
        <v>34817</v>
      </c>
      <c r="P106" s="1">
        <v>2.54</v>
      </c>
      <c r="Q106" s="1">
        <v>7.2025389175999877E-2</v>
      </c>
      <c r="R106" s="14">
        <v>2.76</v>
      </c>
      <c r="S106" s="1">
        <v>7.5769202143999959E-2</v>
      </c>
      <c r="X106" s="1" t="s">
        <v>91</v>
      </c>
      <c r="Y106" s="1">
        <v>1715.23</v>
      </c>
      <c r="Z106" s="1">
        <v>2705.366</v>
      </c>
      <c r="AA106" s="1">
        <v>4204.8590000000004</v>
      </c>
      <c r="AB106" s="1">
        <v>1625.4570000000001</v>
      </c>
      <c r="AC106">
        <v>3711.26</v>
      </c>
      <c r="AD106" s="1">
        <v>2.19</v>
      </c>
      <c r="AE106" s="1">
        <v>3.2120000000000002</v>
      </c>
      <c r="AF106" s="1">
        <v>2.2040000000000002</v>
      </c>
      <c r="AG106">
        <v>686.928</v>
      </c>
    </row>
    <row r="107" spans="1:33" x14ac:dyDescent="0.25">
      <c r="A107" s="3">
        <v>40451</v>
      </c>
      <c r="B107" s="1" t="s">
        <v>92</v>
      </c>
      <c r="C107" s="5">
        <v>5.45</v>
      </c>
      <c r="D107" s="5">
        <v>5.14</v>
      </c>
      <c r="E107" s="5">
        <v>6.6985220263295666</v>
      </c>
      <c r="F107" s="5">
        <v>7.3427183743537334</v>
      </c>
      <c r="G107" s="5">
        <v>7.4802989119999941</v>
      </c>
      <c r="H107" s="5">
        <v>11.294112159885273</v>
      </c>
      <c r="I107" s="5">
        <v>11.289341257338204</v>
      </c>
      <c r="J107" s="5">
        <v>16.529377084939089</v>
      </c>
      <c r="K107" s="5">
        <v>18.160431189505456</v>
      </c>
      <c r="L107" s="5">
        <v>3.5083735122154458E-2</v>
      </c>
      <c r="M107" s="51"/>
      <c r="N107" s="51"/>
      <c r="O107" s="3">
        <v>34850</v>
      </c>
      <c r="P107" s="1">
        <v>2.8</v>
      </c>
      <c r="Q107" s="1">
        <v>6.5495600960000067E-2</v>
      </c>
      <c r="R107" s="14">
        <v>2.35</v>
      </c>
      <c r="S107" s="1">
        <v>6.2686785439999948E-2</v>
      </c>
      <c r="X107" s="1" t="s">
        <v>92</v>
      </c>
      <c r="Y107" s="1">
        <v>1908.95</v>
      </c>
      <c r="Z107" s="1">
        <v>3010.7840000000001</v>
      </c>
      <c r="AA107" s="1">
        <v>4899.8959999999997</v>
      </c>
      <c r="AB107" s="1">
        <v>1920.6469999999999</v>
      </c>
      <c r="AC107">
        <v>4130.41</v>
      </c>
      <c r="AD107" s="1">
        <v>2.0299999999999998</v>
      </c>
      <c r="AE107" s="1">
        <v>3.0870000000000002</v>
      </c>
      <c r="AF107" s="1">
        <v>2.1579999999999999</v>
      </c>
      <c r="AG107">
        <v>687.16899999999998</v>
      </c>
    </row>
    <row r="108" spans="1:33" x14ac:dyDescent="0.25">
      <c r="A108" s="3">
        <v>40543</v>
      </c>
      <c r="B108" s="1" t="s">
        <v>93</v>
      </c>
      <c r="C108" s="5">
        <v>4.99</v>
      </c>
      <c r="D108" s="5">
        <v>9.11</v>
      </c>
      <c r="E108" s="5">
        <v>1.8960866978102699</v>
      </c>
      <c r="F108" s="5">
        <v>11.575312166057882</v>
      </c>
      <c r="G108" s="5">
        <v>3.5114319200000077</v>
      </c>
      <c r="H108" s="5">
        <v>10.756698708714207</v>
      </c>
      <c r="I108" s="5">
        <v>16.253706675736289</v>
      </c>
      <c r="J108" s="5">
        <v>6.6530187579491473</v>
      </c>
      <c r="K108" s="5">
        <v>7.3618421292408254</v>
      </c>
      <c r="L108" s="5">
        <v>4.10379397208116E-2</v>
      </c>
      <c r="M108" s="51"/>
      <c r="N108" s="51"/>
      <c r="O108" s="3">
        <v>34880</v>
      </c>
      <c r="P108" s="1">
        <v>0.64</v>
      </c>
      <c r="Q108" s="1">
        <v>6.0857511680000087E-2</v>
      </c>
      <c r="R108" s="14">
        <v>0.42</v>
      </c>
      <c r="S108" s="1">
        <v>5.61659441200002E-2</v>
      </c>
      <c r="X108" s="1" t="s">
        <v>93</v>
      </c>
      <c r="Y108" s="1">
        <v>2114.29</v>
      </c>
      <c r="Z108" s="1">
        <v>3500.1480000000001</v>
      </c>
      <c r="AA108" s="1">
        <v>5225.8869999999997</v>
      </c>
      <c r="AB108" s="1">
        <v>2062.0419999999999</v>
      </c>
      <c r="AC108">
        <v>4574.71</v>
      </c>
      <c r="AD108" s="1">
        <v>1.87</v>
      </c>
      <c r="AE108" s="1">
        <v>2.9319999999999999</v>
      </c>
      <c r="AF108" s="1">
        <v>2.0840000000000001</v>
      </c>
      <c r="AG108">
        <v>687.45100000000002</v>
      </c>
    </row>
    <row r="109" spans="1:33" x14ac:dyDescent="0.25">
      <c r="A109" s="3">
        <v>40633</v>
      </c>
      <c r="B109" s="1" t="s">
        <v>94</v>
      </c>
      <c r="C109" s="5">
        <v>4.01</v>
      </c>
      <c r="D109" s="5">
        <v>5.19</v>
      </c>
      <c r="E109" s="5">
        <v>-2.2576080213733585E-2</v>
      </c>
      <c r="F109" s="5">
        <v>2.9465280375448635</v>
      </c>
      <c r="G109" s="5">
        <v>4.6270024184000169</v>
      </c>
      <c r="H109" s="5">
        <v>5.9192447582876673</v>
      </c>
      <c r="I109" s="5">
        <v>7.9390357207752338</v>
      </c>
      <c r="J109" s="5">
        <v>3.4493474504902144</v>
      </c>
      <c r="K109" s="5">
        <v>2.0966110292612861</v>
      </c>
      <c r="L109" s="5">
        <v>4.9021675726712566E-2</v>
      </c>
      <c r="M109" s="51"/>
      <c r="N109" s="51"/>
      <c r="O109" s="3">
        <v>34911</v>
      </c>
      <c r="P109" s="1">
        <v>1.26</v>
      </c>
      <c r="Q109" s="1">
        <v>4.7614897919999954E-2</v>
      </c>
      <c r="R109" s="14">
        <v>1.59</v>
      </c>
      <c r="S109" s="1">
        <v>4.4140699329999977E-2</v>
      </c>
      <c r="X109" s="1" t="s">
        <v>94</v>
      </c>
      <c r="Y109" s="1">
        <v>2239.44</v>
      </c>
      <c r="Z109" s="1">
        <v>3778.0259999999998</v>
      </c>
      <c r="AA109" s="1">
        <v>5406.1459999999997</v>
      </c>
      <c r="AB109" s="1">
        <v>2105.2750000000001</v>
      </c>
      <c r="AC109">
        <v>4845.5</v>
      </c>
      <c r="AD109" s="1">
        <v>1.88</v>
      </c>
      <c r="AE109" s="1">
        <v>3.0830000000000002</v>
      </c>
      <c r="AF109" s="1">
        <v>2.157</v>
      </c>
      <c r="AG109">
        <v>687.78800000000001</v>
      </c>
    </row>
    <row r="110" spans="1:33" x14ac:dyDescent="0.25">
      <c r="A110" s="3">
        <v>40724</v>
      </c>
      <c r="B110" s="1" t="s">
        <v>95</v>
      </c>
      <c r="C110" s="5">
        <v>4.62</v>
      </c>
      <c r="D110" s="5">
        <v>4.66</v>
      </c>
      <c r="E110" s="5">
        <v>4.8427941360494771</v>
      </c>
      <c r="F110" s="5">
        <v>4.4396938418109126</v>
      </c>
      <c r="G110" s="5">
        <v>0.94737825439998868</v>
      </c>
      <c r="H110" s="5">
        <v>9.9131925838591428E-2</v>
      </c>
      <c r="I110" s="5">
        <v>-1.6058915423027731</v>
      </c>
      <c r="J110" s="5">
        <v>1.8339127356161056</v>
      </c>
      <c r="K110" s="5">
        <v>-1.0433316312595808</v>
      </c>
      <c r="L110" s="5">
        <v>3.5912228768153476E-2</v>
      </c>
      <c r="M110" s="51"/>
      <c r="N110" s="51"/>
      <c r="O110" s="3">
        <v>34942</v>
      </c>
      <c r="P110" s="1">
        <v>0.31</v>
      </c>
      <c r="Q110" s="1">
        <v>2.2239789983999891E-2</v>
      </c>
      <c r="R110" s="14">
        <v>0</v>
      </c>
      <c r="S110" s="1">
        <v>2.0166780000000051E-2</v>
      </c>
      <c r="X110" s="1" t="s">
        <v>95</v>
      </c>
      <c r="Y110" s="1">
        <v>2241.66</v>
      </c>
      <c r="Z110" s="1">
        <v>3717.355</v>
      </c>
      <c r="AA110" s="1">
        <v>5505.29</v>
      </c>
      <c r="AB110" s="1">
        <v>2083.31</v>
      </c>
      <c r="AC110">
        <v>4850.3100000000004</v>
      </c>
      <c r="AD110" s="1">
        <v>1.99</v>
      </c>
      <c r="AE110" s="1">
        <v>3.24</v>
      </c>
      <c r="AF110" s="1">
        <v>2.387</v>
      </c>
      <c r="AG110">
        <v>688.03499999999997</v>
      </c>
    </row>
    <row r="111" spans="1:33" x14ac:dyDescent="0.25">
      <c r="A111" s="3">
        <v>40816</v>
      </c>
      <c r="B111" s="1" t="s">
        <v>96</v>
      </c>
      <c r="C111" s="5">
        <v>3.52</v>
      </c>
      <c r="D111" s="5">
        <v>-4.1500000000000004</v>
      </c>
      <c r="E111" s="5">
        <v>-0.57604526743035533</v>
      </c>
      <c r="F111" s="5">
        <v>-9.3118438748035128</v>
      </c>
      <c r="G111" s="5">
        <v>-6.9273061138000021</v>
      </c>
      <c r="H111" s="5">
        <v>-13.867847934120247</v>
      </c>
      <c r="I111" s="5">
        <v>-21.865224063884135</v>
      </c>
      <c r="J111" s="5">
        <v>-18.953097838624299</v>
      </c>
      <c r="K111" s="5">
        <v>-22.459019541018854</v>
      </c>
      <c r="L111" s="5">
        <v>1.7876997536458994E-2</v>
      </c>
      <c r="M111" s="51"/>
      <c r="N111" s="51"/>
      <c r="O111" s="3">
        <v>34971</v>
      </c>
      <c r="P111" s="1">
        <v>1.23</v>
      </c>
      <c r="Q111" s="1">
        <v>2.823265043799994E-2</v>
      </c>
      <c r="R111" s="14">
        <v>1.26</v>
      </c>
      <c r="S111" s="1">
        <v>2.870033999999988E-2</v>
      </c>
      <c r="X111" s="1" t="s">
        <v>96</v>
      </c>
      <c r="Y111" s="1">
        <v>1930.79</v>
      </c>
      <c r="Z111" s="1">
        <v>2904.547</v>
      </c>
      <c r="AA111" s="1">
        <v>4461.8670000000002</v>
      </c>
      <c r="AB111" s="1">
        <v>1615.4190000000001</v>
      </c>
      <c r="AC111">
        <v>4177.66</v>
      </c>
      <c r="AD111" s="1">
        <v>2.38</v>
      </c>
      <c r="AE111" s="1">
        <v>3.93</v>
      </c>
      <c r="AF111" s="1">
        <v>3.0049999999999999</v>
      </c>
      <c r="AG111">
        <v>688.15800000000002</v>
      </c>
    </row>
    <row r="112" spans="1:33" x14ac:dyDescent="0.25">
      <c r="A112" s="3">
        <v>40908</v>
      </c>
      <c r="B112" s="1" t="s">
        <v>97</v>
      </c>
      <c r="C112" s="5">
        <v>2.97</v>
      </c>
      <c r="D112" s="5">
        <v>5.34</v>
      </c>
      <c r="E112" s="5">
        <v>0.78765212741904267</v>
      </c>
      <c r="F112" s="5">
        <v>11.099670643800833</v>
      </c>
      <c r="G112" s="5">
        <v>7.5328089415999999</v>
      </c>
      <c r="H112" s="5">
        <v>11.816406755783904</v>
      </c>
      <c r="I112" s="5">
        <v>15.47391038946866</v>
      </c>
      <c r="J112" s="5">
        <v>3.3807148442569046</v>
      </c>
      <c r="K112" s="5">
        <v>4.4496814758276271</v>
      </c>
      <c r="L112" s="5">
        <v>0</v>
      </c>
      <c r="M112" s="51"/>
      <c r="N112" s="51"/>
      <c r="O112" s="3">
        <v>35003</v>
      </c>
      <c r="P112" s="1">
        <v>0.62</v>
      </c>
      <c r="Q112" s="1">
        <v>2.1733846406000179E-2</v>
      </c>
      <c r="R112" s="14">
        <v>0.64</v>
      </c>
      <c r="S112" s="1">
        <v>1.9080639999999871E-2</v>
      </c>
      <c r="X112" s="1" t="s">
        <v>97</v>
      </c>
      <c r="Y112" s="1">
        <v>2158.94</v>
      </c>
      <c r="Z112" s="1">
        <v>3353.9940000000001</v>
      </c>
      <c r="AA112" s="1">
        <v>4612.71</v>
      </c>
      <c r="AB112" s="1">
        <v>1687.3</v>
      </c>
      <c r="AC112">
        <v>4671.3100000000004</v>
      </c>
      <c r="AD112" s="1">
        <v>2.21</v>
      </c>
      <c r="AE112" s="1">
        <v>3.895</v>
      </c>
      <c r="AF112" s="1">
        <v>2.952</v>
      </c>
      <c r="AG112">
        <v>688.15800000000002</v>
      </c>
    </row>
    <row r="113" spans="1:33" x14ac:dyDescent="0.25">
      <c r="A113" s="3">
        <v>40999</v>
      </c>
      <c r="B113" s="1" t="s">
        <v>98</v>
      </c>
      <c r="C113" s="5">
        <v>2.82</v>
      </c>
      <c r="D113" s="5">
        <v>5.45</v>
      </c>
      <c r="E113" s="5">
        <v>1.8843235305190624</v>
      </c>
      <c r="F113" s="5">
        <v>5.6116484479260382</v>
      </c>
      <c r="G113" s="5">
        <v>5.8269384367999777</v>
      </c>
      <c r="H113" s="5">
        <v>12.586269187656907</v>
      </c>
      <c r="I113" s="5">
        <v>12.436307280215765</v>
      </c>
      <c r="J113" s="5">
        <v>10.980096299138676</v>
      </c>
      <c r="K113" s="5">
        <v>14.125644520832115</v>
      </c>
      <c r="L113" s="5">
        <v>1.1043975366131775E-2</v>
      </c>
      <c r="M113" s="51"/>
      <c r="N113" s="51"/>
      <c r="O113" s="3">
        <v>35033</v>
      </c>
      <c r="P113" s="1">
        <v>0.88</v>
      </c>
      <c r="Q113" s="1">
        <v>2.7539731087999897E-2</v>
      </c>
      <c r="R113" s="14">
        <v>0.64</v>
      </c>
      <c r="S113" s="1">
        <v>2.5602756095999935E-2</v>
      </c>
      <c r="X113" s="1" t="s">
        <v>98</v>
      </c>
      <c r="Y113" s="1">
        <v>2430.67</v>
      </c>
      <c r="Z113" s="1">
        <v>3771.107</v>
      </c>
      <c r="AA113" s="1">
        <v>5119.1899999999996</v>
      </c>
      <c r="AB113" s="1">
        <v>1925.6420000000001</v>
      </c>
      <c r="AC113">
        <v>5259.27</v>
      </c>
      <c r="AD113" s="1">
        <v>2.0499999999999998</v>
      </c>
      <c r="AE113" s="1">
        <v>3.6280000000000001</v>
      </c>
      <c r="AF113" s="1">
        <v>2.7050000000000001</v>
      </c>
      <c r="AG113">
        <v>688.23400000000004</v>
      </c>
    </row>
    <row r="114" spans="1:33" x14ac:dyDescent="0.25">
      <c r="A114" s="3">
        <v>41090</v>
      </c>
      <c r="B114" s="1" t="s">
        <v>99</v>
      </c>
      <c r="C114" s="5">
        <v>2.58</v>
      </c>
      <c r="D114" s="5">
        <v>-0.01</v>
      </c>
      <c r="E114" s="5">
        <v>1.5227162946889212</v>
      </c>
      <c r="F114" s="5">
        <v>-3.1725502334196563</v>
      </c>
      <c r="G114" s="5">
        <v>1.8795376159999932</v>
      </c>
      <c r="H114" s="5">
        <v>-2.7515047291487571</v>
      </c>
      <c r="I114" s="5">
        <v>-3.4736749713015325</v>
      </c>
      <c r="J114" s="5">
        <v>-6.8519043051732726</v>
      </c>
      <c r="K114" s="5">
        <v>-8.7696466944530709</v>
      </c>
      <c r="L114" s="5">
        <v>2.6008595913595833E-2</v>
      </c>
      <c r="M114" s="51"/>
      <c r="N114" s="51"/>
      <c r="O114" s="3">
        <v>35062</v>
      </c>
      <c r="P114" s="1">
        <v>1.57</v>
      </c>
      <c r="Q114" s="1">
        <v>3.0990916591999929E-2</v>
      </c>
      <c r="R114" s="14">
        <v>1.58</v>
      </c>
      <c r="S114" s="1">
        <v>2.8843847167999925E-2</v>
      </c>
      <c r="X114" s="1" t="s">
        <v>99</v>
      </c>
      <c r="Y114" s="1">
        <v>2363.79</v>
      </c>
      <c r="Z114" s="1">
        <v>3640.1109999999999</v>
      </c>
      <c r="AA114" s="1">
        <v>4768.4279999999999</v>
      </c>
      <c r="AB114" s="1">
        <v>1756.77</v>
      </c>
      <c r="AC114">
        <v>5114.55</v>
      </c>
      <c r="AD114" s="1">
        <v>2.2000000000000002</v>
      </c>
      <c r="AE114" s="1">
        <v>3.8279999999999998</v>
      </c>
      <c r="AF114" s="1">
        <v>3.09</v>
      </c>
      <c r="AG114">
        <v>688.41300000000001</v>
      </c>
    </row>
    <row r="115" spans="1:33" x14ac:dyDescent="0.25">
      <c r="A115" s="3">
        <v>41182</v>
      </c>
      <c r="B115" s="1" t="s">
        <v>100</v>
      </c>
      <c r="C115" s="5">
        <v>2.77</v>
      </c>
      <c r="D115" s="5">
        <v>3.7</v>
      </c>
      <c r="E115" s="5">
        <v>2.8490105818217701</v>
      </c>
      <c r="F115" s="5">
        <v>6.0101431073236133</v>
      </c>
      <c r="G115" s="5">
        <v>5.515332608000012</v>
      </c>
      <c r="H115" s="5">
        <v>6.3516640649126987</v>
      </c>
      <c r="I115" s="5">
        <v>5.2531639831862265</v>
      </c>
      <c r="J115" s="5">
        <v>6.9828253671860185</v>
      </c>
      <c r="K115" s="5">
        <v>7.886405164022614</v>
      </c>
      <c r="L115" s="5">
        <v>3.3845961653833356E-2</v>
      </c>
      <c r="M115" s="51"/>
      <c r="N115" s="51"/>
      <c r="O115" s="3">
        <v>35095</v>
      </c>
      <c r="P115" s="1">
        <v>1.76</v>
      </c>
      <c r="Q115" s="1">
        <v>4.267179161600021E-2</v>
      </c>
      <c r="R115" s="14">
        <v>1.91</v>
      </c>
      <c r="S115" s="1">
        <v>4.1827071391999926E-2</v>
      </c>
      <c r="X115" s="1" t="s">
        <v>100</v>
      </c>
      <c r="Y115" s="1">
        <v>2513.9299999999998</v>
      </c>
      <c r="Z115" s="1">
        <v>3831.3319999999999</v>
      </c>
      <c r="AA115" s="1">
        <v>5101.3990000000003</v>
      </c>
      <c r="AB115" s="1">
        <v>1895.316</v>
      </c>
      <c r="AC115">
        <v>5439.41</v>
      </c>
      <c r="AD115" s="1">
        <v>2.2200000000000002</v>
      </c>
      <c r="AE115" s="1">
        <v>3.6850000000000001</v>
      </c>
      <c r="AF115" s="1">
        <v>2.8740000000000001</v>
      </c>
      <c r="AG115">
        <v>688.64599999999996</v>
      </c>
    </row>
    <row r="116" spans="1:33" x14ac:dyDescent="0.25">
      <c r="A116" s="3">
        <v>41274</v>
      </c>
      <c r="B116" s="1" t="s">
        <v>101</v>
      </c>
      <c r="C116" s="5">
        <v>2.35</v>
      </c>
      <c r="D116" s="5">
        <v>3.74</v>
      </c>
      <c r="E116" s="5">
        <v>0.90439330260181983</v>
      </c>
      <c r="F116" s="5">
        <v>3.8598721628821955</v>
      </c>
      <c r="G116" s="5">
        <v>3.8239879490000073</v>
      </c>
      <c r="H116" s="5">
        <v>-0.37749658900605443</v>
      </c>
      <c r="I116" s="5">
        <v>1.8540549344196799</v>
      </c>
      <c r="J116" s="5">
        <v>6.6040119582883028</v>
      </c>
      <c r="K116" s="5">
        <v>5.6075081938842919</v>
      </c>
      <c r="L116" s="5">
        <v>4.0078647084285102E-2</v>
      </c>
      <c r="M116" s="51"/>
      <c r="N116" s="51"/>
      <c r="O116" s="3">
        <v>35124</v>
      </c>
      <c r="P116" s="1">
        <v>0.08</v>
      </c>
      <c r="Q116" s="1">
        <v>3.4403181055999932E-2</v>
      </c>
      <c r="R116" s="14">
        <v>0.23</v>
      </c>
      <c r="S116" s="1">
        <v>3.7582744093999976E-2</v>
      </c>
      <c r="X116" s="1" t="s">
        <v>101</v>
      </c>
      <c r="Y116" s="1">
        <v>2504.44</v>
      </c>
      <c r="Z116" s="1">
        <v>3902.3670000000002</v>
      </c>
      <c r="AA116" s="1">
        <v>5438.2960000000003</v>
      </c>
      <c r="AB116" s="1">
        <v>2001.596</v>
      </c>
      <c r="AC116">
        <v>5418.89</v>
      </c>
      <c r="AD116" s="1">
        <v>2.29</v>
      </c>
      <c r="AE116" s="1">
        <v>3.43</v>
      </c>
      <c r="AF116" s="1">
        <v>2.7090000000000001</v>
      </c>
      <c r="AG116">
        <v>688.92200000000003</v>
      </c>
    </row>
    <row r="117" spans="1:33" x14ac:dyDescent="0.25">
      <c r="A117" s="3">
        <v>41364</v>
      </c>
      <c r="B117" s="1" t="s">
        <v>102</v>
      </c>
      <c r="C117" s="5">
        <v>2.68</v>
      </c>
      <c r="D117" s="5">
        <v>4.63</v>
      </c>
      <c r="E117" s="5">
        <v>3.2171118509707997</v>
      </c>
      <c r="F117" s="5">
        <v>5.2571556241288455</v>
      </c>
      <c r="G117" s="5">
        <v>3.2203163200000162</v>
      </c>
      <c r="H117" s="5">
        <v>10.605564517417076</v>
      </c>
      <c r="I117" s="5">
        <v>12.391914958280426</v>
      </c>
      <c r="J117" s="5">
        <v>5.2335143213977142</v>
      </c>
      <c r="K117" s="5">
        <v>-1.5679987370078696</v>
      </c>
      <c r="L117" s="5">
        <v>1.5966974490577712E-2</v>
      </c>
      <c r="M117" s="51"/>
      <c r="N117" s="51"/>
      <c r="O117" s="3">
        <v>35153</v>
      </c>
      <c r="P117" s="1">
        <v>-7.0000000000000007E-2</v>
      </c>
      <c r="Q117" s="1">
        <v>1.7701190143999845E-2</v>
      </c>
      <c r="R117" s="14">
        <v>-0.25</v>
      </c>
      <c r="S117" s="1">
        <v>1.8890320174999919E-2</v>
      </c>
      <c r="X117" s="1" t="s">
        <v>102</v>
      </c>
      <c r="Y117" s="1">
        <v>2770.05</v>
      </c>
      <c r="Z117" s="1">
        <v>4385.9449999999997</v>
      </c>
      <c r="AA117" s="1">
        <v>5722.91</v>
      </c>
      <c r="AB117" s="1">
        <v>1970.211</v>
      </c>
      <c r="AC117">
        <v>5993.59</v>
      </c>
      <c r="AD117" s="1">
        <v>2.16</v>
      </c>
      <c r="AE117" s="1">
        <v>3.2530000000000001</v>
      </c>
      <c r="AF117" s="1">
        <v>2.7530000000000001</v>
      </c>
      <c r="AG117">
        <v>689.03200000000004</v>
      </c>
    </row>
    <row r="118" spans="1:33" x14ac:dyDescent="0.25">
      <c r="A118" s="3">
        <v>41455</v>
      </c>
      <c r="B118" s="1" t="s">
        <v>103</v>
      </c>
      <c r="C118" s="5">
        <v>3.86</v>
      </c>
      <c r="D118" s="5">
        <v>3.11</v>
      </c>
      <c r="E118" s="5">
        <v>6.1763630025995946</v>
      </c>
      <c r="F118" s="5">
        <v>2.2988578104765796</v>
      </c>
      <c r="G118" s="5">
        <v>-2.2361843703000095</v>
      </c>
      <c r="H118" s="5">
        <v>2.9100557751664979</v>
      </c>
      <c r="I118" s="5">
        <v>3.0846032040985571</v>
      </c>
      <c r="J118" s="5">
        <v>-0.72987343851291797</v>
      </c>
      <c r="K118" s="5">
        <v>-7.9538689003360581</v>
      </c>
      <c r="L118" s="5">
        <v>2.3656375901270899E-2</v>
      </c>
      <c r="M118" s="51"/>
      <c r="N118" s="51"/>
      <c r="O118" s="3">
        <v>35185</v>
      </c>
      <c r="P118" s="1">
        <v>0.22</v>
      </c>
      <c r="Q118" s="1">
        <v>2.2996587679997571E-3</v>
      </c>
      <c r="R118" s="14">
        <v>0.38</v>
      </c>
      <c r="S118" s="1">
        <v>3.5934681500000565E-3</v>
      </c>
      <c r="X118" s="1" t="s">
        <v>103</v>
      </c>
      <c r="Y118" s="1">
        <v>2850.66</v>
      </c>
      <c r="Z118" s="1">
        <v>4521.2340000000004</v>
      </c>
      <c r="AA118" s="1">
        <v>5681.14</v>
      </c>
      <c r="AB118" s="1">
        <v>1813.5029999999999</v>
      </c>
      <c r="AC118">
        <v>6168.01</v>
      </c>
      <c r="AD118" s="1">
        <v>2.2000000000000002</v>
      </c>
      <c r="AE118" s="1">
        <v>3.274</v>
      </c>
      <c r="AF118" s="1">
        <v>2.9260000000000002</v>
      </c>
      <c r="AG118">
        <v>689.19500000000005</v>
      </c>
    </row>
    <row r="119" spans="1:33" x14ac:dyDescent="0.25">
      <c r="A119" s="3">
        <v>41547</v>
      </c>
      <c r="B119" s="1" t="s">
        <v>104</v>
      </c>
      <c r="C119" s="5">
        <v>3.56</v>
      </c>
      <c r="D119" s="5">
        <v>5.03</v>
      </c>
      <c r="E119" s="5">
        <v>1.7599499509892207</v>
      </c>
      <c r="F119" s="5">
        <v>6.2718638183453752</v>
      </c>
      <c r="G119" s="5">
        <v>1.7679411869000017</v>
      </c>
      <c r="H119" s="5">
        <v>5.2451011344741172</v>
      </c>
      <c r="I119" s="5">
        <v>10.209911718791798</v>
      </c>
      <c r="J119" s="5">
        <v>11.608462386070384</v>
      </c>
      <c r="K119" s="5">
        <v>5.8980327024548584</v>
      </c>
      <c r="L119" s="5">
        <v>1.813710198128593E-2</v>
      </c>
      <c r="M119" s="51"/>
      <c r="N119" s="51"/>
      <c r="O119" s="3">
        <v>35216</v>
      </c>
      <c r="P119" s="1">
        <v>0.6</v>
      </c>
      <c r="Q119" s="1">
        <v>7.507450759999923E-3</v>
      </c>
      <c r="R119" s="14">
        <v>0.7</v>
      </c>
      <c r="S119" s="1">
        <v>8.2995335000000114E-3</v>
      </c>
      <c r="X119" s="1" t="s">
        <v>104</v>
      </c>
      <c r="Y119" s="1">
        <v>3000.18</v>
      </c>
      <c r="Z119" s="1">
        <v>4982.848</v>
      </c>
      <c r="AA119" s="1">
        <v>6340.6329999999998</v>
      </c>
      <c r="AB119" s="1">
        <v>1920.4639999999999</v>
      </c>
      <c r="AC119">
        <v>6491.52</v>
      </c>
      <c r="AD119" s="1">
        <v>2.14</v>
      </c>
      <c r="AE119" s="1">
        <v>3.0790000000000002</v>
      </c>
      <c r="AF119" s="1">
        <v>2.742</v>
      </c>
      <c r="AG119">
        <v>689.32</v>
      </c>
    </row>
    <row r="120" spans="1:33" x14ac:dyDescent="0.25">
      <c r="A120" s="3">
        <v>41639</v>
      </c>
      <c r="B120" s="1" t="s">
        <v>105</v>
      </c>
      <c r="C120" s="5">
        <v>3.17</v>
      </c>
      <c r="D120" s="5">
        <v>7.02</v>
      </c>
      <c r="E120" s="5">
        <v>1.335407827415164</v>
      </c>
      <c r="F120" s="5">
        <v>8.3036401033892151</v>
      </c>
      <c r="G120" s="5">
        <v>4.1478445504000039</v>
      </c>
      <c r="H120" s="5">
        <v>10.513035884513599</v>
      </c>
      <c r="I120" s="5">
        <v>8.7200532707399461</v>
      </c>
      <c r="J120" s="5">
        <v>5.7483219735316782</v>
      </c>
      <c r="K120" s="5">
        <v>1.8620500045822164</v>
      </c>
      <c r="L120" s="5">
        <v>1.5232402947829016E-2</v>
      </c>
      <c r="M120" s="51"/>
      <c r="N120" s="51"/>
      <c r="O120" s="3">
        <v>35244</v>
      </c>
      <c r="P120" s="1">
        <v>0.83</v>
      </c>
      <c r="Q120" s="1">
        <v>1.6581369559999892E-2</v>
      </c>
      <c r="R120" s="14">
        <v>0.8</v>
      </c>
      <c r="S120" s="1">
        <v>1.8913212800000023E-2</v>
      </c>
      <c r="X120" s="1" t="s">
        <v>105</v>
      </c>
      <c r="Y120" s="1">
        <v>3315.59</v>
      </c>
      <c r="Z120" s="1">
        <v>5417.3549999999996</v>
      </c>
      <c r="AA120" s="1">
        <v>6705.1130000000003</v>
      </c>
      <c r="AB120" s="1">
        <v>1956.2239999999999</v>
      </c>
      <c r="AC120">
        <v>7173.97</v>
      </c>
      <c r="AD120" s="1">
        <v>1.98</v>
      </c>
      <c r="AE120" s="1">
        <v>2.9569999999999999</v>
      </c>
      <c r="AF120" s="1">
        <v>2.5979999999999999</v>
      </c>
      <c r="AG120">
        <v>689.42499999999995</v>
      </c>
    </row>
    <row r="121" spans="1:33" x14ac:dyDescent="0.25">
      <c r="A121" s="3">
        <v>41729</v>
      </c>
      <c r="B121" s="1" t="s">
        <v>106</v>
      </c>
      <c r="C121" s="5">
        <v>2.52</v>
      </c>
      <c r="D121" s="5">
        <v>3.09</v>
      </c>
      <c r="E121" s="5">
        <v>0.30894589147632523</v>
      </c>
      <c r="F121" s="5">
        <v>0.84055999682431348</v>
      </c>
      <c r="G121" s="5">
        <v>3.9070887777999941</v>
      </c>
      <c r="H121" s="5">
        <v>1.8072198311612775</v>
      </c>
      <c r="I121" s="5">
        <v>1.1187378342383036</v>
      </c>
      <c r="J121" s="5">
        <v>0.76962163053775345</v>
      </c>
      <c r="K121" s="5">
        <v>-0.36503999541973586</v>
      </c>
      <c r="L121" s="5">
        <v>1.1458824382648558E-2</v>
      </c>
      <c r="M121" s="51"/>
      <c r="N121" s="51"/>
      <c r="O121" s="3">
        <v>35277</v>
      </c>
      <c r="P121" s="1">
        <v>0.46</v>
      </c>
      <c r="Q121" s="1">
        <v>1.901580907999989E-2</v>
      </c>
      <c r="R121" s="14">
        <v>0.46</v>
      </c>
      <c r="S121" s="1">
        <v>1.972525759999999E-2</v>
      </c>
      <c r="X121" s="1" t="s">
        <v>106</v>
      </c>
      <c r="Y121" s="1">
        <v>3375.51</v>
      </c>
      <c r="Z121" s="1">
        <v>5477.9610000000002</v>
      </c>
      <c r="AA121" s="1">
        <v>6756.7169999999996</v>
      </c>
      <c r="AB121" s="1">
        <v>1949.0830000000001</v>
      </c>
      <c r="AC121">
        <v>7303.63</v>
      </c>
      <c r="AD121" s="1">
        <v>2.0299999999999998</v>
      </c>
      <c r="AE121" s="1">
        <v>3.07</v>
      </c>
      <c r="AF121" s="1">
        <v>2.706</v>
      </c>
      <c r="AG121">
        <v>689.50400000000002</v>
      </c>
    </row>
    <row r="122" spans="1:33" x14ac:dyDescent="0.25">
      <c r="A122" s="3">
        <v>41820</v>
      </c>
      <c r="B122" s="1" t="s">
        <v>107</v>
      </c>
      <c r="C122" s="5">
        <v>2.93</v>
      </c>
      <c r="D122" s="5">
        <v>5.47</v>
      </c>
      <c r="E122" s="5">
        <v>3.5539245887127722</v>
      </c>
      <c r="F122" s="5">
        <v>6.98639369149062</v>
      </c>
      <c r="G122" s="5">
        <v>3.1816966544000014</v>
      </c>
      <c r="H122" s="5">
        <v>5.2338757698836558</v>
      </c>
      <c r="I122" s="5">
        <v>2.047477154364552</v>
      </c>
      <c r="J122" s="5">
        <v>4.3400663369503212</v>
      </c>
      <c r="K122" s="5">
        <v>6.7060766524565496</v>
      </c>
      <c r="L122" s="5">
        <v>1.0007193576822004E-2</v>
      </c>
      <c r="M122" s="51"/>
      <c r="N122" s="51"/>
      <c r="O122" s="3">
        <v>35307</v>
      </c>
      <c r="P122" s="1">
        <v>1.08</v>
      </c>
      <c r="Q122" s="1">
        <v>2.387791234399983E-2</v>
      </c>
      <c r="R122" s="14">
        <v>1.24</v>
      </c>
      <c r="S122" s="1">
        <v>2.5193496319999786E-2</v>
      </c>
      <c r="X122" s="1" t="s">
        <v>107</v>
      </c>
      <c r="Y122" s="1">
        <v>3552.18</v>
      </c>
      <c r="Z122" s="1">
        <v>5590.1210000000001</v>
      </c>
      <c r="AA122" s="1">
        <v>7049.9629999999997</v>
      </c>
      <c r="AB122" s="1">
        <v>2079.79</v>
      </c>
      <c r="AC122">
        <v>7685.89</v>
      </c>
      <c r="AD122" s="1">
        <v>2.0099999999999998</v>
      </c>
      <c r="AE122" s="1">
        <v>3.036</v>
      </c>
      <c r="AF122" s="1">
        <v>2.72</v>
      </c>
      <c r="AG122">
        <v>689.57299999999998</v>
      </c>
    </row>
    <row r="123" spans="1:33" x14ac:dyDescent="0.25">
      <c r="A123" s="3">
        <v>41912</v>
      </c>
      <c r="B123" s="1" t="s">
        <v>108</v>
      </c>
      <c r="C123" s="5">
        <v>3.24</v>
      </c>
      <c r="D123" s="5">
        <v>1.35</v>
      </c>
      <c r="E123" s="5">
        <v>3.3940884506725402</v>
      </c>
      <c r="F123" s="5">
        <v>-1.0128327768661143</v>
      </c>
      <c r="G123" s="5">
        <v>-2.55970025090001</v>
      </c>
      <c r="H123" s="5">
        <v>1.1280396826737427</v>
      </c>
      <c r="I123" s="5">
        <v>-7.3595902485831699</v>
      </c>
      <c r="J123" s="5">
        <v>-5.830342655699039</v>
      </c>
      <c r="K123" s="5">
        <v>-3.357983257925079</v>
      </c>
      <c r="L123" s="5">
        <v>9.8611749590027387E-3</v>
      </c>
      <c r="M123" s="51"/>
      <c r="N123" s="51"/>
      <c r="O123" s="3">
        <v>35338</v>
      </c>
      <c r="P123" s="1">
        <v>2.41</v>
      </c>
      <c r="Q123" s="1">
        <v>3.9922017287999934E-2</v>
      </c>
      <c r="R123" s="14">
        <v>2.72</v>
      </c>
      <c r="S123" s="1">
        <v>4.4720991488000017E-2</v>
      </c>
      <c r="X123" s="1" t="s">
        <v>108</v>
      </c>
      <c r="Y123" s="1">
        <v>3592.25</v>
      </c>
      <c r="Z123" s="1">
        <v>5178.7110000000002</v>
      </c>
      <c r="AA123" s="1">
        <v>6638.9260000000004</v>
      </c>
      <c r="AB123" s="1">
        <v>2009.951</v>
      </c>
      <c r="AC123">
        <v>7772.58</v>
      </c>
      <c r="AD123" s="1">
        <v>2.04</v>
      </c>
      <c r="AE123" s="1">
        <v>3.0569999999999999</v>
      </c>
      <c r="AF123" s="1">
        <v>2.774</v>
      </c>
      <c r="AG123">
        <v>689.64099999999996</v>
      </c>
    </row>
    <row r="124" spans="1:33" x14ac:dyDescent="0.25">
      <c r="A124" s="3">
        <v>42004</v>
      </c>
      <c r="B124" s="1" t="s">
        <v>109</v>
      </c>
      <c r="C124" s="5">
        <v>3.26</v>
      </c>
      <c r="D124" s="5">
        <v>0.89</v>
      </c>
      <c r="E124" s="5">
        <v>2.5617652081765412</v>
      </c>
      <c r="F124" s="5">
        <v>0.7114701268547543</v>
      </c>
      <c r="G124" s="5">
        <v>-1.700217299300022</v>
      </c>
      <c r="H124" s="5">
        <v>4.9325631567958883</v>
      </c>
      <c r="I124" s="5">
        <v>9.7280771218938291</v>
      </c>
      <c r="J124" s="5">
        <v>-3.5309476261672468</v>
      </c>
      <c r="K124" s="5">
        <v>-4.440804775837826</v>
      </c>
      <c r="L124" s="5">
        <v>3.4800715154714723E-3</v>
      </c>
      <c r="M124" s="51"/>
      <c r="N124" s="51"/>
      <c r="O124" s="3">
        <v>35369</v>
      </c>
      <c r="P124" s="1">
        <v>0.77</v>
      </c>
      <c r="Q124" s="1">
        <v>4.3131014155999958E-2</v>
      </c>
      <c r="R124" s="14">
        <v>0.8</v>
      </c>
      <c r="S124" s="1">
        <v>4.8256778240000298E-2</v>
      </c>
      <c r="X124" s="1" t="s">
        <v>109</v>
      </c>
      <c r="Y124" s="1">
        <v>3769.44</v>
      </c>
      <c r="Z124" s="1">
        <v>5682.5</v>
      </c>
      <c r="AA124" s="1">
        <v>6404.509</v>
      </c>
      <c r="AB124" s="1">
        <v>1920.693</v>
      </c>
      <c r="AC124">
        <v>8155.98</v>
      </c>
      <c r="AD124" s="1">
        <v>2.0099999999999998</v>
      </c>
      <c r="AE124" s="1">
        <v>3.0640000000000001</v>
      </c>
      <c r="AF124" s="1">
        <v>2.948</v>
      </c>
      <c r="AG124">
        <v>689.66499999999996</v>
      </c>
    </row>
    <row r="125" spans="1:33" x14ac:dyDescent="0.25">
      <c r="A125" s="3">
        <v>42094</v>
      </c>
      <c r="B125" s="1" t="s">
        <v>110</v>
      </c>
      <c r="C125" s="5">
        <v>3.39</v>
      </c>
      <c r="D125" s="5">
        <v>2.67</v>
      </c>
      <c r="E125" s="5">
        <v>2.9352005075366829</v>
      </c>
      <c r="F125" s="5">
        <v>3.8283112482576906</v>
      </c>
      <c r="G125" s="5">
        <v>2.7820148559999813</v>
      </c>
      <c r="H125" s="5">
        <v>0.95053907211681832</v>
      </c>
      <c r="I125" s="5">
        <v>4.3152661680598392</v>
      </c>
      <c r="J125" s="5">
        <v>4.9955742118560575</v>
      </c>
      <c r="K125" s="5">
        <v>2.2804789729540254</v>
      </c>
      <c r="L125" s="5">
        <v>3.3349524769299421E-3</v>
      </c>
      <c r="M125" s="51"/>
      <c r="N125" s="51"/>
      <c r="O125" s="3">
        <v>35398</v>
      </c>
      <c r="P125" s="1">
        <v>1.97</v>
      </c>
      <c r="Q125" s="1">
        <v>5.2315685729000139E-2</v>
      </c>
      <c r="R125" s="14">
        <v>2.0699999999999998</v>
      </c>
      <c r="S125" s="1">
        <v>5.6850744320000146E-2</v>
      </c>
      <c r="X125" s="1" t="s">
        <v>110</v>
      </c>
      <c r="Y125" s="1">
        <v>3805.27</v>
      </c>
      <c r="Z125" s="1">
        <v>5927.7150000000001</v>
      </c>
      <c r="AA125" s="1">
        <v>6724.451</v>
      </c>
      <c r="AB125" s="1">
        <v>1964.4939999999999</v>
      </c>
      <c r="AC125">
        <v>8233.5</v>
      </c>
      <c r="AD125" s="1">
        <v>2.02</v>
      </c>
      <c r="AE125" s="1">
        <v>2.8849999999999998</v>
      </c>
      <c r="AF125" s="1">
        <v>2.597</v>
      </c>
      <c r="AG125">
        <v>689.68799999999999</v>
      </c>
    </row>
    <row r="126" spans="1:33" x14ac:dyDescent="0.25">
      <c r="A126" s="3">
        <v>42185</v>
      </c>
      <c r="B126" s="1" t="s">
        <v>111</v>
      </c>
      <c r="C126" s="5">
        <v>3.82</v>
      </c>
      <c r="D126" s="5">
        <v>3.91</v>
      </c>
      <c r="E126" s="5">
        <v>3.9853185705355108</v>
      </c>
      <c r="F126" s="5">
        <v>4.7460370493480548</v>
      </c>
      <c r="G126" s="5">
        <v>-0.5347515889999932</v>
      </c>
      <c r="H126" s="5">
        <v>0.27803546134701485</v>
      </c>
      <c r="I126" s="5">
        <v>0.42095478611909876</v>
      </c>
      <c r="J126" s="5">
        <v>0.83978602862895269</v>
      </c>
      <c r="K126" s="5">
        <v>0.8165461436889121</v>
      </c>
      <c r="L126" s="5">
        <v>5.3647446381699382E-3</v>
      </c>
      <c r="M126" s="51"/>
      <c r="N126" s="51"/>
      <c r="O126" s="3">
        <v>35430</v>
      </c>
      <c r="P126" s="1">
        <v>0.72</v>
      </c>
      <c r="Q126" s="1">
        <v>3.4950062168000118E-2</v>
      </c>
      <c r="R126" s="14">
        <v>0.89</v>
      </c>
      <c r="S126" s="1">
        <v>3.8022503839999944E-2</v>
      </c>
      <c r="X126" s="1" t="s">
        <v>111</v>
      </c>
      <c r="Y126" s="1">
        <v>3815.85</v>
      </c>
      <c r="Z126" s="1">
        <v>5952.6679999999997</v>
      </c>
      <c r="AA126" s="1">
        <v>6780.9219999999996</v>
      </c>
      <c r="AB126" s="1">
        <v>1980.5350000000001</v>
      </c>
      <c r="AC126">
        <v>8256.4</v>
      </c>
      <c r="AD126" s="1">
        <v>2.1</v>
      </c>
      <c r="AE126" s="1">
        <v>3.0379999999999998</v>
      </c>
      <c r="AF126" s="1">
        <v>2.601</v>
      </c>
      <c r="AG126">
        <v>689.72500000000002</v>
      </c>
    </row>
    <row r="127" spans="1:33" x14ac:dyDescent="0.25">
      <c r="A127" s="3">
        <v>42277</v>
      </c>
      <c r="B127" s="1" t="s">
        <v>112</v>
      </c>
      <c r="C127" s="5">
        <v>3.68</v>
      </c>
      <c r="D127" s="5">
        <v>-1.51</v>
      </c>
      <c r="E127" s="5">
        <v>2.2741403775219236</v>
      </c>
      <c r="F127" s="5">
        <v>-4.6486780705374615</v>
      </c>
      <c r="G127" s="5">
        <v>-6.1374514719999995</v>
      </c>
      <c r="H127" s="5">
        <v>-6.4384082183523983</v>
      </c>
      <c r="I127" s="5">
        <v>-11.917849273636616</v>
      </c>
      <c r="J127" s="5">
        <v>-10.186299149289724</v>
      </c>
      <c r="K127" s="5">
        <v>-17.780296738002612</v>
      </c>
      <c r="L127" s="5">
        <v>1.2758708180782286E-2</v>
      </c>
      <c r="M127" s="51"/>
      <c r="N127" s="51"/>
      <c r="O127" s="3">
        <v>35461</v>
      </c>
      <c r="P127" s="1">
        <v>0.98</v>
      </c>
      <c r="Q127" s="1">
        <v>3.7106850032000205E-2</v>
      </c>
      <c r="R127" s="14">
        <v>0.96</v>
      </c>
      <c r="S127" s="1">
        <v>3.9670158607999717E-2</v>
      </c>
      <c r="X127" s="1" t="s">
        <v>112</v>
      </c>
      <c r="Y127" s="1">
        <v>3570.17</v>
      </c>
      <c r="Z127" s="1">
        <v>5243.2380000000003</v>
      </c>
      <c r="AA127" s="1">
        <v>6090.1970000000001</v>
      </c>
      <c r="AB127" s="1">
        <v>1628.39</v>
      </c>
      <c r="AC127">
        <v>7724.82</v>
      </c>
      <c r="AD127" s="1">
        <v>2.29</v>
      </c>
      <c r="AE127" s="1">
        <v>3.323</v>
      </c>
      <c r="AF127" s="1">
        <v>2.9809999999999999</v>
      </c>
      <c r="AG127">
        <v>689.81299999999999</v>
      </c>
    </row>
    <row r="128" spans="1:33" x14ac:dyDescent="0.25">
      <c r="A128" s="3">
        <v>42369</v>
      </c>
      <c r="B128" s="1" t="s">
        <v>113</v>
      </c>
      <c r="C128" s="5">
        <v>3.34</v>
      </c>
      <c r="D128" s="5">
        <v>0.49</v>
      </c>
      <c r="E128" s="5">
        <v>1.5516848198804221</v>
      </c>
      <c r="F128" s="5">
        <v>1.7796081441097644</v>
      </c>
      <c r="G128" s="5">
        <v>-2.4827082399999978</v>
      </c>
      <c r="H128" s="5">
        <v>7.042521784676925</v>
      </c>
      <c r="I128" s="5">
        <v>3.5937716350087356</v>
      </c>
      <c r="J128" s="5">
        <v>4.7475968347165054</v>
      </c>
      <c r="K128" s="5">
        <v>0.73115162829542335</v>
      </c>
      <c r="L128" s="5">
        <v>3.1602767706595536E-2</v>
      </c>
      <c r="M128" s="51"/>
      <c r="N128" s="51"/>
      <c r="O128" s="3">
        <v>35489</v>
      </c>
      <c r="P128" s="1">
        <v>1.65</v>
      </c>
      <c r="Q128" s="1">
        <v>3.3852224240000117E-2</v>
      </c>
      <c r="R128" s="14">
        <v>1.94</v>
      </c>
      <c r="S128" s="1">
        <v>3.8345997536000098E-2</v>
      </c>
      <c r="X128" s="1" t="s">
        <v>113</v>
      </c>
      <c r="Y128" s="1">
        <v>3821.6</v>
      </c>
      <c r="Z128" s="1">
        <v>5431.6679999999997</v>
      </c>
      <c r="AA128" s="1">
        <v>6379.335</v>
      </c>
      <c r="AB128" s="1">
        <v>1640.296</v>
      </c>
      <c r="AC128">
        <v>8268.84</v>
      </c>
      <c r="AD128" s="1">
        <v>2.2000000000000002</v>
      </c>
      <c r="AE128" s="1">
        <v>3.165</v>
      </c>
      <c r="AF128" s="1">
        <v>2.8130000000000002</v>
      </c>
      <c r="AG128">
        <v>690.03099999999995</v>
      </c>
    </row>
    <row r="129" spans="1:33" x14ac:dyDescent="0.25">
      <c r="A129" s="3">
        <v>42460</v>
      </c>
      <c r="B129" s="1" t="s">
        <v>114</v>
      </c>
      <c r="C129" s="5">
        <v>2.1800000000000002</v>
      </c>
      <c r="D129" s="5">
        <v>0.06</v>
      </c>
      <c r="E129" s="5">
        <v>-1.3122045415692225</v>
      </c>
      <c r="F129" s="5">
        <v>-0.10062575098359933</v>
      </c>
      <c r="G129" s="5">
        <v>4.0595134783999898</v>
      </c>
      <c r="H129" s="5">
        <v>1.3478647686832712</v>
      </c>
      <c r="I129" s="5">
        <v>-1.5185022354090805</v>
      </c>
      <c r="J129" s="5">
        <v>-2.8816326466630127</v>
      </c>
      <c r="K129" s="5">
        <v>5.7548149846125218</v>
      </c>
      <c r="L129" s="5">
        <v>7.318511777008041E-2</v>
      </c>
      <c r="M129" s="51"/>
      <c r="N129" s="51"/>
      <c r="O129" s="3">
        <v>35520</v>
      </c>
      <c r="P129" s="1">
        <v>-1.49</v>
      </c>
      <c r="Q129" s="1">
        <v>1.1167420670000094E-2</v>
      </c>
      <c r="R129" s="14">
        <v>-1.8</v>
      </c>
      <c r="S129" s="1">
        <v>1.0660887680000064E-2</v>
      </c>
      <c r="X129" s="1" t="s">
        <v>114</v>
      </c>
      <c r="Y129" s="1">
        <v>3873.11</v>
      </c>
      <c r="Z129" s="1">
        <v>5349.1880000000001</v>
      </c>
      <c r="AA129" s="1">
        <v>6195.5060000000003</v>
      </c>
      <c r="AB129" s="1">
        <v>1734.692</v>
      </c>
      <c r="AC129">
        <v>8380.2900000000009</v>
      </c>
      <c r="AD129" s="1">
        <v>2.17</v>
      </c>
      <c r="AE129" s="1">
        <v>3.4359999999999999</v>
      </c>
      <c r="AF129" s="1">
        <v>2.8039999999999998</v>
      </c>
      <c r="AG129">
        <v>690.53599999999994</v>
      </c>
    </row>
    <row r="130" spans="1:33" x14ac:dyDescent="0.25">
      <c r="A130" s="3">
        <v>42551</v>
      </c>
      <c r="B130" s="1" t="s">
        <v>115</v>
      </c>
      <c r="C130" s="5">
        <v>2.13</v>
      </c>
      <c r="D130" s="5">
        <v>3.99</v>
      </c>
      <c r="E130" s="5">
        <v>1.8847246196080529</v>
      </c>
      <c r="F130" s="5">
        <v>6.4314400031756875</v>
      </c>
      <c r="G130" s="5">
        <v>6.2022041899999936</v>
      </c>
      <c r="H130" s="5">
        <v>2.4553911456168365</v>
      </c>
      <c r="I130" s="5">
        <v>3.7918278437774067</v>
      </c>
      <c r="J130" s="5">
        <v>-1.1905242283681061</v>
      </c>
      <c r="K130" s="5">
        <v>0.79737498068821466</v>
      </c>
      <c r="L130" s="5">
        <v>7.2407521114037365E-2</v>
      </c>
      <c r="M130" s="51"/>
      <c r="N130" s="51"/>
      <c r="O130" s="3">
        <v>35550</v>
      </c>
      <c r="P130" s="1">
        <v>1.05</v>
      </c>
      <c r="Q130" s="1">
        <v>1.1868368574999844E-2</v>
      </c>
      <c r="R130" s="14">
        <v>0.97</v>
      </c>
      <c r="S130" s="1">
        <v>1.0760992760000088E-2</v>
      </c>
      <c r="X130" s="1" t="s">
        <v>115</v>
      </c>
      <c r="Y130" s="1">
        <v>3968.21</v>
      </c>
      <c r="Z130" s="1">
        <v>5552.02</v>
      </c>
      <c r="AA130" s="1">
        <v>6121.7470000000003</v>
      </c>
      <c r="AB130" s="1">
        <v>1748.5239999999999</v>
      </c>
      <c r="AC130">
        <v>8586.0499999999993</v>
      </c>
      <c r="AD130" s="1">
        <v>2.17</v>
      </c>
      <c r="AE130" s="1">
        <v>3.4889999999999999</v>
      </c>
      <c r="AF130" s="1">
        <v>2.7570000000000001</v>
      </c>
      <c r="AG130">
        <v>691.03599999999994</v>
      </c>
    </row>
    <row r="131" spans="1:33" x14ac:dyDescent="0.25">
      <c r="A131" s="3">
        <v>42643</v>
      </c>
      <c r="B131" s="1" t="s">
        <v>116</v>
      </c>
      <c r="C131" s="5">
        <v>2.0699999999999998</v>
      </c>
      <c r="D131" s="5">
        <v>3.91</v>
      </c>
      <c r="E131" s="5">
        <v>1.8305605072393907</v>
      </c>
      <c r="F131" s="5">
        <v>3.9582556742356103</v>
      </c>
      <c r="G131" s="5">
        <v>6.5986981315999893</v>
      </c>
      <c r="H131" s="5">
        <v>3.8518626786384846</v>
      </c>
      <c r="I131" s="5">
        <v>9.0458968087290703</v>
      </c>
      <c r="J131" s="5">
        <v>6.5036990257846261</v>
      </c>
      <c r="K131" s="5">
        <v>9.153834891599999</v>
      </c>
      <c r="L131" s="5">
        <v>9.6087613380513304E-2</v>
      </c>
      <c r="M131" s="51"/>
      <c r="N131" s="51"/>
      <c r="O131" s="3">
        <v>35580</v>
      </c>
      <c r="P131" s="1">
        <v>2.14</v>
      </c>
      <c r="Q131" s="1">
        <v>1.674604197000007E-2</v>
      </c>
      <c r="R131" s="14">
        <v>2.38</v>
      </c>
      <c r="S131" s="1">
        <v>1.5123704520000114E-2</v>
      </c>
      <c r="X131" s="1" t="s">
        <v>116</v>
      </c>
      <c r="Y131" s="1">
        <v>4121.0600000000004</v>
      </c>
      <c r="Z131" s="1">
        <v>6054.25</v>
      </c>
      <c r="AA131" s="1">
        <v>6519.8869999999997</v>
      </c>
      <c r="AB131" s="1">
        <v>1908.5809999999999</v>
      </c>
      <c r="AC131">
        <v>8916.7900000000009</v>
      </c>
      <c r="AD131" s="1">
        <v>2.12</v>
      </c>
      <c r="AE131" s="1">
        <v>3.2909999999999999</v>
      </c>
      <c r="AF131" s="1">
        <v>2.552</v>
      </c>
      <c r="AG131">
        <v>691.7</v>
      </c>
    </row>
    <row r="132" spans="1:33" x14ac:dyDescent="0.25">
      <c r="A132" s="3">
        <v>42735</v>
      </c>
      <c r="B132" s="1" t="s">
        <v>117</v>
      </c>
      <c r="C132" s="5">
        <v>2.11</v>
      </c>
      <c r="D132" s="5">
        <v>4.51</v>
      </c>
      <c r="E132" s="5">
        <v>2.1372447166820838</v>
      </c>
      <c r="F132" s="5">
        <v>4.9640824432329289</v>
      </c>
      <c r="G132" s="5">
        <v>1.503148789200015</v>
      </c>
      <c r="H132" s="5">
        <v>3.824258807200076</v>
      </c>
      <c r="I132" s="5">
        <v>8.8334806127926768</v>
      </c>
      <c r="J132" s="5">
        <v>-0.67616202550749849</v>
      </c>
      <c r="K132" s="5">
        <v>-4.0838193401275591</v>
      </c>
      <c r="L132" s="5">
        <v>8.3851380656341234E-2</v>
      </c>
      <c r="M132" s="51"/>
      <c r="N132" s="51"/>
      <c r="O132" s="3">
        <v>35611</v>
      </c>
      <c r="P132" s="1">
        <v>1.39</v>
      </c>
      <c r="Q132" s="1">
        <v>4.6471233330000139E-2</v>
      </c>
      <c r="R132" s="14">
        <v>1.29</v>
      </c>
      <c r="S132" s="1">
        <v>4.7065988094000089E-2</v>
      </c>
      <c r="X132" s="1" t="s">
        <v>117</v>
      </c>
      <c r="Y132" s="1">
        <v>4278.66</v>
      </c>
      <c r="Z132" s="1">
        <v>6589.0510000000004</v>
      </c>
      <c r="AA132" s="1">
        <v>6475.8019999999997</v>
      </c>
      <c r="AB132" s="1">
        <v>1830.6379999999999</v>
      </c>
      <c r="AC132">
        <v>9257.7900000000009</v>
      </c>
      <c r="AD132" s="1">
        <v>2.1</v>
      </c>
      <c r="AE132" s="1">
        <v>3.1280000000000001</v>
      </c>
      <c r="AF132" s="1">
        <v>2.5990000000000002</v>
      </c>
      <c r="AG132">
        <v>692.28</v>
      </c>
    </row>
    <row r="133" spans="1:33" x14ac:dyDescent="0.25">
      <c r="A133" s="13">
        <v>42825</v>
      </c>
      <c r="B133" s="1" t="s">
        <v>118</v>
      </c>
      <c r="C133" s="5">
        <v>1.77</v>
      </c>
      <c r="D133" s="5">
        <v>3.89</v>
      </c>
      <c r="E133" s="5">
        <v>0.892966328160815</v>
      </c>
      <c r="F133" s="5">
        <v>3.6159814753259742</v>
      </c>
      <c r="G133" s="5">
        <v>2.9202187060999751</v>
      </c>
      <c r="H133" s="5">
        <v>6.0661515521214682</v>
      </c>
      <c r="I133" s="5">
        <v>2.4657875618203651</v>
      </c>
      <c r="J133" s="5">
        <v>7.3876409439325164</v>
      </c>
      <c r="K133" s="5">
        <v>11.485831715500282</v>
      </c>
      <c r="L133" s="5">
        <v>0.10414861038885448</v>
      </c>
      <c r="M133" s="51"/>
      <c r="N133" s="51"/>
      <c r="O133" s="3">
        <v>35642</v>
      </c>
      <c r="P133" s="1">
        <v>2.75</v>
      </c>
      <c r="Q133" s="1">
        <v>6.4076390150000329E-2</v>
      </c>
      <c r="R133" s="14">
        <v>3.11</v>
      </c>
      <c r="S133" s="1">
        <v>6.9257938321999779E-2</v>
      </c>
      <c r="X133" s="1" t="s">
        <v>118</v>
      </c>
      <c r="Y133" s="1">
        <v>4538.21</v>
      </c>
      <c r="Z133" s="1">
        <v>6751.5230000000001</v>
      </c>
      <c r="AA133" s="1">
        <v>6954.2110000000002</v>
      </c>
      <c r="AB133" s="1">
        <v>2040.902</v>
      </c>
      <c r="AC133">
        <v>9819.3799999999992</v>
      </c>
      <c r="AD133" s="1">
        <v>2.02</v>
      </c>
      <c r="AE133" s="1">
        <v>3.0680000000000001</v>
      </c>
      <c r="AF133" s="1">
        <v>2.4409999999999998</v>
      </c>
      <c r="AG133">
        <v>693.00099999999998</v>
      </c>
    </row>
    <row r="134" spans="1:33" x14ac:dyDescent="0.25">
      <c r="A134" s="3">
        <v>42916</v>
      </c>
      <c r="B134" s="1" t="s">
        <v>119</v>
      </c>
      <c r="C134">
        <v>1.7</v>
      </c>
      <c r="D134" t="s">
        <v>121</v>
      </c>
      <c r="G134" s="5">
        <v>2.4853953976999854</v>
      </c>
      <c r="H134" s="5">
        <v>3.0882220082367295</v>
      </c>
      <c r="I134" s="5">
        <v>2.463621911678282</v>
      </c>
      <c r="J134" s="5">
        <v>6.3670055452732077</v>
      </c>
      <c r="K134" s="5">
        <v>6.3840889959439595</v>
      </c>
      <c r="L134" s="5">
        <v>0.20187561056910219</v>
      </c>
      <c r="M134" s="51"/>
      <c r="N134" s="51"/>
      <c r="O134" s="3">
        <v>35671</v>
      </c>
      <c r="P134" s="1">
        <v>-0.23</v>
      </c>
      <c r="Q134" s="1">
        <v>3.9386150824999966E-2</v>
      </c>
      <c r="R134" s="14">
        <v>-0.04</v>
      </c>
      <c r="S134" s="1">
        <v>4.3983429523999806E-2</v>
      </c>
      <c r="X134" s="1" t="s">
        <v>119</v>
      </c>
      <c r="Y134" s="1">
        <v>4678.3599999999997</v>
      </c>
      <c r="Z134" s="1">
        <v>6917.8549999999996</v>
      </c>
      <c r="AA134" s="1">
        <v>7396.9859999999999</v>
      </c>
      <c r="AB134" s="1">
        <v>2171.1950000000002</v>
      </c>
      <c r="AC134">
        <v>10122.620000000001</v>
      </c>
      <c r="AD134" s="1">
        <v>2.0099999999999998</v>
      </c>
      <c r="AE134" s="1">
        <v>3.0670000000000002</v>
      </c>
      <c r="AF134" s="1">
        <v>2.4260000000000002</v>
      </c>
      <c r="AG134">
        <v>694.4</v>
      </c>
    </row>
    <row r="135" spans="1:33" x14ac:dyDescent="0.25">
      <c r="A135" s="3">
        <v>43008</v>
      </c>
      <c r="B135" s="1" t="s">
        <v>120</v>
      </c>
      <c r="C135" t="s">
        <v>121</v>
      </c>
      <c r="H135" s="5"/>
      <c r="I135" s="5"/>
      <c r="J135" s="5"/>
      <c r="K135" s="5"/>
      <c r="L135" s="5"/>
      <c r="M135" s="51"/>
      <c r="N135" s="51"/>
      <c r="O135" s="3">
        <v>35703</v>
      </c>
      <c r="P135" s="1">
        <v>1.98</v>
      </c>
      <c r="Q135" s="1">
        <v>4.5434457650000093E-2</v>
      </c>
      <c r="R135" s="14">
        <v>2.2799999999999998</v>
      </c>
      <c r="S135" s="1">
        <v>5.4187236368000047E-2</v>
      </c>
      <c r="T135" s="1"/>
      <c r="U135" s="1"/>
      <c r="V135" s="1"/>
      <c r="W135" s="1"/>
      <c r="X135" s="1"/>
    </row>
    <row r="136" spans="1:33" x14ac:dyDescent="0.25">
      <c r="H136" s="5"/>
      <c r="I136" s="5"/>
      <c r="J136" s="5"/>
      <c r="K136" s="5"/>
      <c r="L136" s="5"/>
      <c r="M136" s="51"/>
      <c r="N136" s="51"/>
      <c r="O136" s="3">
        <v>35734</v>
      </c>
      <c r="P136" s="1">
        <v>0.09</v>
      </c>
      <c r="Q136" s="1">
        <v>1.8370169014000126E-2</v>
      </c>
      <c r="R136" s="14">
        <v>-0.17</v>
      </c>
      <c r="S136" s="1">
        <v>2.0652815503999777E-2</v>
      </c>
    </row>
    <row r="137" spans="1:33" x14ac:dyDescent="0.25">
      <c r="H137" s="5"/>
      <c r="I137" s="5"/>
      <c r="J137" s="5"/>
      <c r="K137" s="5"/>
      <c r="L137" s="5"/>
      <c r="M137" s="51"/>
      <c r="N137" s="51"/>
      <c r="O137" s="3">
        <v>35762</v>
      </c>
      <c r="P137" s="1">
        <v>0.96</v>
      </c>
      <c r="Q137" s="1">
        <v>3.0516711072000158E-2</v>
      </c>
      <c r="R137" s="14">
        <v>0.92</v>
      </c>
      <c r="S137" s="1">
        <v>3.0455003408000003E-2</v>
      </c>
    </row>
    <row r="138" spans="1:33" x14ac:dyDescent="0.25">
      <c r="H138" s="5"/>
      <c r="I138" s="5"/>
      <c r="J138" s="5"/>
      <c r="K138" s="5"/>
      <c r="L138" s="5"/>
      <c r="M138" s="51"/>
      <c r="N138" s="51"/>
      <c r="O138" s="3">
        <v>35795</v>
      </c>
      <c r="P138" s="1">
        <v>0.88</v>
      </c>
      <c r="Q138" s="1">
        <v>1.9401116031999788E-2</v>
      </c>
      <c r="R138" s="14">
        <v>0.73</v>
      </c>
      <c r="S138" s="1">
        <v>1.483899582800019E-2</v>
      </c>
    </row>
    <row r="139" spans="1:33" x14ac:dyDescent="0.25">
      <c r="H139" s="5"/>
      <c r="I139" s="5"/>
      <c r="J139" s="5"/>
      <c r="K139" s="5"/>
      <c r="L139" s="5"/>
      <c r="M139" s="51"/>
      <c r="N139" s="51"/>
      <c r="O139" s="3">
        <v>35825</v>
      </c>
      <c r="P139" s="1">
        <v>1.8</v>
      </c>
      <c r="Q139" s="1">
        <v>3.6817200639999825E-2</v>
      </c>
      <c r="R139" s="14">
        <v>2.16</v>
      </c>
      <c r="S139" s="1">
        <v>3.8525010656000225E-2</v>
      </c>
    </row>
    <row r="140" spans="1:33" x14ac:dyDescent="0.25">
      <c r="H140" s="5"/>
      <c r="I140" s="5"/>
      <c r="J140" s="5"/>
      <c r="K140" s="5"/>
      <c r="L140" s="5"/>
      <c r="M140" s="51"/>
      <c r="N140" s="51"/>
      <c r="O140" s="3">
        <v>35853</v>
      </c>
      <c r="P140" s="1">
        <v>0.59</v>
      </c>
      <c r="Q140" s="1">
        <v>3.3017454559999937E-2</v>
      </c>
      <c r="R140" s="14">
        <v>0.59</v>
      </c>
      <c r="S140" s="1">
        <v>3.5129120312000106E-2</v>
      </c>
    </row>
    <row r="141" spans="1:33" x14ac:dyDescent="0.25">
      <c r="H141" s="5"/>
      <c r="I141" s="5"/>
      <c r="J141" s="5"/>
      <c r="K141" s="5"/>
      <c r="L141" s="5"/>
      <c r="M141" s="51"/>
      <c r="N141" s="51"/>
      <c r="O141" s="3">
        <v>35885</v>
      </c>
      <c r="P141" s="1">
        <v>0.94</v>
      </c>
      <c r="Q141" s="1">
        <v>3.3631858280000149E-2</v>
      </c>
      <c r="R141" s="14">
        <v>1.02</v>
      </c>
      <c r="S141" s="1">
        <v>3.8109239888000079E-2</v>
      </c>
    </row>
    <row r="142" spans="1:33" x14ac:dyDescent="0.25">
      <c r="H142" s="5"/>
      <c r="I142" s="5"/>
      <c r="J142" s="5"/>
      <c r="K142" s="5"/>
      <c r="L142" s="5"/>
      <c r="M142" s="51"/>
      <c r="N142" s="51"/>
      <c r="O142" s="3">
        <v>35915</v>
      </c>
      <c r="P142" s="1">
        <v>0.39</v>
      </c>
      <c r="Q142" s="1">
        <v>1.9315346294000113E-2</v>
      </c>
      <c r="R142" s="14">
        <v>0.3</v>
      </c>
      <c r="S142" s="1">
        <v>1.9208660539999922E-2</v>
      </c>
    </row>
    <row r="143" spans="1:33" x14ac:dyDescent="0.25">
      <c r="H143" s="5"/>
      <c r="I143" s="5"/>
      <c r="J143" s="5"/>
      <c r="K143" s="5"/>
      <c r="L143" s="5"/>
      <c r="M143" s="51"/>
      <c r="N143" s="51"/>
      <c r="O143" s="3">
        <v>35944</v>
      </c>
      <c r="P143" s="1">
        <v>0.35</v>
      </c>
      <c r="Q143" s="1">
        <v>1.6883338309999996E-2</v>
      </c>
      <c r="R143" s="14">
        <v>0.11</v>
      </c>
      <c r="S143" s="1">
        <v>1.4345153660000109E-2</v>
      </c>
    </row>
    <row r="144" spans="1:33" x14ac:dyDescent="0.25">
      <c r="H144" s="5"/>
      <c r="I144" s="5"/>
      <c r="J144" s="5"/>
      <c r="K144" s="5"/>
      <c r="L144" s="5"/>
      <c r="M144" s="51"/>
      <c r="N144" s="51"/>
      <c r="O144" s="3">
        <v>35976</v>
      </c>
      <c r="P144" s="1">
        <v>0.36</v>
      </c>
      <c r="Q144" s="1">
        <v>1.1040339140000244E-2</v>
      </c>
      <c r="R144" s="14">
        <v>0.14000000000000001</v>
      </c>
      <c r="S144" s="1">
        <v>5.5090446199999032E-3</v>
      </c>
    </row>
    <row r="145" spans="8:19" x14ac:dyDescent="0.25">
      <c r="H145" s="5"/>
      <c r="I145" s="5"/>
      <c r="J145" s="5"/>
      <c r="K145" s="5"/>
      <c r="L145" s="5"/>
      <c r="M145" s="51"/>
      <c r="N145" s="51"/>
      <c r="O145" s="3">
        <v>36007</v>
      </c>
      <c r="P145" s="1">
        <v>0.56999999999999995</v>
      </c>
      <c r="Q145" s="1">
        <v>1.2853141820000191E-2</v>
      </c>
      <c r="R145" s="14">
        <v>0.6</v>
      </c>
      <c r="S145" s="1">
        <v>8.5165492400001153E-3</v>
      </c>
    </row>
    <row r="146" spans="8:19" x14ac:dyDescent="0.25">
      <c r="H146" s="5"/>
      <c r="I146" s="5"/>
      <c r="J146" s="5"/>
      <c r="K146" s="5"/>
      <c r="L146" s="5"/>
      <c r="M146" s="51"/>
      <c r="N146" s="51"/>
      <c r="O146" s="3">
        <v>36038</v>
      </c>
      <c r="P146" s="1">
        <v>-5.52</v>
      </c>
      <c r="Q146" s="1">
        <v>-4.6393972703999919E-2</v>
      </c>
      <c r="R146" s="14">
        <v>-6.94</v>
      </c>
      <c r="S146" s="1">
        <v>-6.2505742959999888E-2</v>
      </c>
    </row>
    <row r="147" spans="8:19" x14ac:dyDescent="0.25">
      <c r="H147" s="5"/>
      <c r="I147" s="5"/>
      <c r="J147" s="5"/>
      <c r="K147" s="5"/>
      <c r="L147" s="5"/>
      <c r="M147" s="51"/>
      <c r="N147" s="51"/>
      <c r="O147" s="3">
        <v>36068</v>
      </c>
      <c r="P147" s="1">
        <v>0.45</v>
      </c>
      <c r="Q147" s="1">
        <v>-4.5538805880000033E-2</v>
      </c>
      <c r="R147" s="14">
        <v>0.31</v>
      </c>
      <c r="S147" s="1">
        <v>-6.0914230839999917E-2</v>
      </c>
    </row>
    <row r="148" spans="8:19" x14ac:dyDescent="0.25">
      <c r="H148" s="5"/>
      <c r="I148" s="5"/>
      <c r="J148" s="5"/>
      <c r="K148" s="5"/>
      <c r="L148" s="5"/>
      <c r="M148" s="51"/>
      <c r="N148" s="51"/>
      <c r="O148" s="3">
        <v>36098</v>
      </c>
      <c r="P148" s="1">
        <v>-2.0499999999999998</v>
      </c>
      <c r="Q148" s="1">
        <v>-7.0403957800000083E-2</v>
      </c>
      <c r="R148" s="14">
        <v>-2.19</v>
      </c>
      <c r="S148" s="1">
        <v>-8.6958458433999963E-2</v>
      </c>
    </row>
    <row r="149" spans="8:19" x14ac:dyDescent="0.25">
      <c r="H149" s="5"/>
      <c r="I149" s="5"/>
      <c r="J149" s="5"/>
      <c r="K149" s="5"/>
      <c r="L149" s="5"/>
      <c r="M149" s="51"/>
      <c r="N149" s="51"/>
      <c r="O149" s="3">
        <v>36129</v>
      </c>
      <c r="P149" s="1">
        <v>4.1500000000000004</v>
      </c>
      <c r="Q149" s="1">
        <v>2.4739921625000161E-2</v>
      </c>
      <c r="R149" s="14">
        <v>5.24</v>
      </c>
      <c r="S149" s="1">
        <v>3.2543432564000163E-2</v>
      </c>
    </row>
    <row r="150" spans="8:19" x14ac:dyDescent="0.25">
      <c r="H150" s="5"/>
      <c r="I150" s="5"/>
      <c r="J150" s="5"/>
      <c r="K150" s="5"/>
      <c r="L150" s="5"/>
      <c r="M150" s="51"/>
      <c r="N150" s="51"/>
      <c r="O150" s="3">
        <v>36160</v>
      </c>
      <c r="P150" s="1">
        <v>0.11</v>
      </c>
      <c r="Q150" s="1">
        <v>2.1271414175000336E-2</v>
      </c>
      <c r="R150" s="14">
        <v>-0.4</v>
      </c>
      <c r="S150" s="1">
        <v>2.5235030239999956E-2</v>
      </c>
    </row>
    <row r="151" spans="8:19" x14ac:dyDescent="0.25">
      <c r="H151" s="5"/>
      <c r="I151" s="5"/>
      <c r="J151" s="5"/>
      <c r="K151" s="5"/>
      <c r="L151" s="5"/>
      <c r="M151" s="51"/>
      <c r="N151" s="51"/>
      <c r="O151" s="3">
        <v>36189</v>
      </c>
      <c r="P151" s="1">
        <v>1.48</v>
      </c>
      <c r="Q151" s="1">
        <v>5.807680562000006E-2</v>
      </c>
      <c r="R151" s="14">
        <v>1.69</v>
      </c>
      <c r="S151" s="1">
        <v>6.5904817759999901E-2</v>
      </c>
    </row>
    <row r="152" spans="8:19" x14ac:dyDescent="0.25">
      <c r="H152" s="5"/>
      <c r="I152" s="5"/>
      <c r="J152" s="5"/>
      <c r="K152" s="5"/>
      <c r="L152" s="5"/>
      <c r="M152" s="51"/>
      <c r="N152" s="51"/>
      <c r="O152" s="3">
        <v>36217</v>
      </c>
      <c r="P152" s="1">
        <v>-0.59</v>
      </c>
      <c r="Q152" s="1">
        <v>9.9223739480001072E-3</v>
      </c>
      <c r="R152" s="14">
        <v>-0.74</v>
      </c>
      <c r="S152" s="1">
        <v>5.3374402399999354E-3</v>
      </c>
    </row>
    <row r="153" spans="8:19" x14ac:dyDescent="0.25">
      <c r="H153" s="5"/>
      <c r="I153" s="5"/>
      <c r="J153" s="5"/>
      <c r="K153" s="5"/>
      <c r="L153" s="5"/>
      <c r="M153" s="51"/>
      <c r="N153" s="51"/>
      <c r="O153" s="3">
        <v>36250</v>
      </c>
      <c r="P153" s="1">
        <v>0.95</v>
      </c>
      <c r="Q153" s="1">
        <v>1.8396400459999906E-2</v>
      </c>
      <c r="R153" s="14">
        <v>0.97</v>
      </c>
      <c r="S153" s="1">
        <v>1.9165876918000091E-2</v>
      </c>
    </row>
    <row r="154" spans="8:19" x14ac:dyDescent="0.25">
      <c r="H154" s="5"/>
      <c r="I154" s="5"/>
      <c r="J154" s="5"/>
      <c r="K154" s="5"/>
      <c r="L154" s="5"/>
      <c r="M154" s="51"/>
      <c r="N154" s="51"/>
      <c r="O154" s="3">
        <v>36280</v>
      </c>
      <c r="P154" s="1">
        <v>1.94</v>
      </c>
      <c r="Q154" s="1">
        <v>2.3012702630000215E-2</v>
      </c>
      <c r="R154" s="14">
        <v>2.34</v>
      </c>
      <c r="S154" s="1">
        <v>2.5680360348000253E-2</v>
      </c>
    </row>
    <row r="155" spans="8:19" x14ac:dyDescent="0.25">
      <c r="H155" s="5"/>
      <c r="I155" s="5"/>
      <c r="J155" s="5"/>
      <c r="K155" s="5"/>
      <c r="L155" s="5"/>
      <c r="M155" s="51"/>
      <c r="N155" s="51"/>
      <c r="O155" s="3">
        <v>36311</v>
      </c>
      <c r="P155" s="1">
        <v>-1.35</v>
      </c>
      <c r="Q155" s="1">
        <v>1.5191661950000102E-2</v>
      </c>
      <c r="R155" s="14">
        <v>-1.75</v>
      </c>
      <c r="S155" s="1">
        <v>1.5243757850000206E-2</v>
      </c>
    </row>
    <row r="156" spans="8:19" x14ac:dyDescent="0.25">
      <c r="H156" s="5"/>
      <c r="I156" s="5"/>
      <c r="J156" s="5"/>
      <c r="K156" s="5"/>
      <c r="L156" s="5"/>
      <c r="M156" s="51"/>
      <c r="N156" s="51"/>
      <c r="O156" s="3">
        <v>36341</v>
      </c>
      <c r="P156" s="1">
        <v>-0.21</v>
      </c>
      <c r="Q156" s="1">
        <v>3.5262599900001135E-3</v>
      </c>
      <c r="R156" s="14">
        <v>-0.23</v>
      </c>
      <c r="S156" s="1">
        <v>3.1778718500001801E-3</v>
      </c>
    </row>
    <row r="157" spans="8:19" x14ac:dyDescent="0.25">
      <c r="H157" s="5"/>
      <c r="I157" s="5"/>
      <c r="J157" s="5"/>
      <c r="K157" s="5"/>
      <c r="L157" s="5"/>
      <c r="M157" s="51"/>
      <c r="N157" s="51"/>
      <c r="O157" s="3">
        <v>36371</v>
      </c>
      <c r="P157" s="1">
        <v>0.4</v>
      </c>
      <c r="Q157" s="1">
        <v>-1.1633936599999894E-2</v>
      </c>
      <c r="R157" s="14">
        <v>0.47</v>
      </c>
      <c r="S157" s="1">
        <v>-1.5152620825000018E-2</v>
      </c>
    </row>
    <row r="158" spans="8:19" x14ac:dyDescent="0.25">
      <c r="H158" s="5"/>
      <c r="I158" s="5"/>
      <c r="J158" s="5"/>
      <c r="K158" s="5"/>
      <c r="L158" s="5"/>
      <c r="M158" s="51"/>
      <c r="N158" s="51"/>
      <c r="O158" s="3">
        <v>36403</v>
      </c>
      <c r="P158" s="1">
        <v>-1.1100000000000001</v>
      </c>
      <c r="Q158" s="1">
        <v>-9.2293967600000082E-3</v>
      </c>
      <c r="R158" s="14">
        <v>-1.36</v>
      </c>
      <c r="S158" s="1">
        <v>-1.1243302984000114E-2</v>
      </c>
    </row>
    <row r="159" spans="8:19" x14ac:dyDescent="0.25">
      <c r="H159" s="5"/>
      <c r="I159" s="5"/>
      <c r="J159" s="5"/>
      <c r="K159" s="5"/>
      <c r="L159" s="5"/>
      <c r="M159" s="51"/>
      <c r="N159" s="51"/>
      <c r="O159" s="3">
        <v>36433</v>
      </c>
      <c r="P159" s="1">
        <v>-0.72</v>
      </c>
      <c r="Q159" s="1">
        <v>-1.4292960320000048E-2</v>
      </c>
      <c r="R159" s="14">
        <v>-1.01</v>
      </c>
      <c r="S159" s="1">
        <v>-1.8973384408000116E-2</v>
      </c>
    </row>
    <row r="160" spans="8:19" x14ac:dyDescent="0.25">
      <c r="H160" s="5"/>
      <c r="I160" s="5"/>
      <c r="J160" s="5"/>
      <c r="K160" s="5"/>
      <c r="L160" s="5"/>
      <c r="M160" s="51"/>
      <c r="N160" s="51"/>
      <c r="O160" s="3">
        <v>36462</v>
      </c>
      <c r="P160" s="1">
        <v>-0.66</v>
      </c>
      <c r="Q160" s="1">
        <v>-2.4699827472000058E-2</v>
      </c>
      <c r="R160" s="14">
        <v>-0.76</v>
      </c>
      <c r="S160" s="1">
        <v>-3.0983563936000103E-2</v>
      </c>
    </row>
    <row r="161" spans="8:19" x14ac:dyDescent="0.25">
      <c r="H161" s="5"/>
      <c r="I161" s="5"/>
      <c r="J161" s="5"/>
      <c r="K161" s="5"/>
      <c r="L161" s="5"/>
      <c r="M161" s="51"/>
      <c r="N161" s="51"/>
      <c r="O161" s="3">
        <v>36494</v>
      </c>
      <c r="P161" s="1">
        <v>1.18</v>
      </c>
      <c r="Q161" s="1">
        <v>-2.1147592640000656E-3</v>
      </c>
      <c r="R161" s="14">
        <v>1.28</v>
      </c>
      <c r="S161" s="1">
        <v>-5.0488174720001444E-3</v>
      </c>
    </row>
    <row r="162" spans="8:19" x14ac:dyDescent="0.25">
      <c r="H162" s="5"/>
      <c r="I162" s="5"/>
      <c r="J162" s="5"/>
      <c r="K162" s="5"/>
      <c r="L162" s="5"/>
      <c r="M162" s="51"/>
      <c r="N162" s="51"/>
      <c r="O162" s="3">
        <v>36525</v>
      </c>
      <c r="P162" s="1">
        <v>1.1200000000000001</v>
      </c>
      <c r="Q162" s="1">
        <v>1.6379487743999999E-2</v>
      </c>
      <c r="R162" s="14">
        <v>1.3</v>
      </c>
      <c r="S162" s="1">
        <v>1.8169055359999575E-2</v>
      </c>
    </row>
    <row r="163" spans="8:19" x14ac:dyDescent="0.25">
      <c r="H163" s="5"/>
      <c r="I163" s="5"/>
      <c r="J163" s="5"/>
      <c r="K163" s="5"/>
      <c r="L163" s="5"/>
      <c r="M163" s="51"/>
      <c r="N163" s="51"/>
      <c r="O163" s="3">
        <v>36556</v>
      </c>
      <c r="P163" s="1">
        <v>-0.43</v>
      </c>
      <c r="Q163" s="1">
        <v>1.8732691712000094E-2</v>
      </c>
      <c r="R163" s="14">
        <v>-0.74</v>
      </c>
      <c r="S163" s="1">
        <v>1.8374248639999813E-2</v>
      </c>
    </row>
    <row r="164" spans="8:19" x14ac:dyDescent="0.25">
      <c r="H164" s="5"/>
      <c r="I164" s="5"/>
      <c r="J164" s="5"/>
      <c r="K164" s="5"/>
      <c r="L164" s="5"/>
      <c r="M164" s="51"/>
      <c r="N164" s="51"/>
      <c r="O164" s="3">
        <v>36585</v>
      </c>
      <c r="P164" s="1">
        <v>0.19</v>
      </c>
      <c r="Q164" s="1">
        <v>8.7648584960002829E-3</v>
      </c>
      <c r="R164" s="14">
        <v>0.19</v>
      </c>
      <c r="S164" s="1">
        <v>7.4142572199997758E-3</v>
      </c>
    </row>
    <row r="165" spans="8:19" x14ac:dyDescent="0.25">
      <c r="H165" s="5"/>
      <c r="I165" s="5"/>
      <c r="J165" s="5"/>
      <c r="K165" s="5"/>
      <c r="L165" s="5"/>
      <c r="M165" s="51"/>
      <c r="N165" s="51"/>
      <c r="O165" s="3">
        <v>36616</v>
      </c>
      <c r="P165" s="1">
        <v>-2.1</v>
      </c>
      <c r="Q165" s="1">
        <v>-2.3357598429999959E-2</v>
      </c>
      <c r="R165" s="14">
        <v>-2.42</v>
      </c>
      <c r="S165" s="1">
        <v>-2.958061974799997E-2</v>
      </c>
    </row>
    <row r="166" spans="8:19" x14ac:dyDescent="0.25">
      <c r="H166" s="5"/>
      <c r="I166" s="5"/>
      <c r="J166" s="5"/>
      <c r="K166" s="5"/>
      <c r="L166" s="5"/>
      <c r="M166" s="51"/>
      <c r="N166" s="51"/>
      <c r="O166" s="3">
        <v>36644</v>
      </c>
      <c r="P166" s="1">
        <v>0.16</v>
      </c>
      <c r="Q166" s="1">
        <v>-1.7570523839999908E-2</v>
      </c>
      <c r="R166" s="14">
        <v>0.41</v>
      </c>
      <c r="S166" s="1">
        <v>-1.8337598517999987E-2</v>
      </c>
    </row>
    <row r="167" spans="8:19" x14ac:dyDescent="0.25">
      <c r="H167" s="5"/>
      <c r="I167" s="5"/>
      <c r="J167" s="5"/>
      <c r="K167" s="5"/>
      <c r="L167" s="5"/>
      <c r="M167" s="51"/>
      <c r="N167" s="51"/>
      <c r="O167" s="3">
        <v>36677</v>
      </c>
      <c r="P167" s="1">
        <v>-1.03</v>
      </c>
      <c r="Q167" s="1">
        <v>-2.9533433919999963E-2</v>
      </c>
      <c r="R167" s="14">
        <v>-1.44</v>
      </c>
      <c r="S167" s="1">
        <v>-3.4308351231999934E-2</v>
      </c>
    </row>
    <row r="168" spans="8:19" x14ac:dyDescent="0.25">
      <c r="H168" s="5"/>
      <c r="I168" s="5"/>
      <c r="J168" s="5"/>
      <c r="K168" s="5"/>
      <c r="L168" s="5"/>
      <c r="M168" s="51"/>
      <c r="N168" s="51"/>
      <c r="O168" s="3">
        <v>36707</v>
      </c>
      <c r="P168" s="1">
        <v>2.04</v>
      </c>
      <c r="Q168" s="1">
        <v>1.1505703807999978E-2</v>
      </c>
      <c r="R168" s="14">
        <v>2.08</v>
      </c>
      <c r="S168" s="1">
        <v>1.0225491968000044E-2</v>
      </c>
    </row>
    <row r="169" spans="8:19" x14ac:dyDescent="0.25">
      <c r="H169" s="5"/>
      <c r="I169" s="5"/>
      <c r="J169" s="5"/>
      <c r="K169" s="5"/>
      <c r="L169" s="5"/>
      <c r="M169" s="51"/>
      <c r="N169" s="51"/>
      <c r="O169" s="3">
        <v>36738</v>
      </c>
      <c r="P169" s="1">
        <v>0.76</v>
      </c>
      <c r="Q169" s="1">
        <v>1.756504308800011E-2</v>
      </c>
      <c r="R169" s="14">
        <v>0.59</v>
      </c>
      <c r="S169" s="1">
        <v>1.2036472831999934E-2</v>
      </c>
    </row>
    <row r="170" spans="8:19" x14ac:dyDescent="0.25">
      <c r="H170" s="5"/>
      <c r="I170" s="5"/>
      <c r="J170" s="5"/>
      <c r="K170" s="5"/>
      <c r="L170" s="5"/>
      <c r="M170" s="51"/>
      <c r="N170" s="51"/>
      <c r="O170" s="3">
        <v>36769</v>
      </c>
      <c r="P170" s="1">
        <v>0.68</v>
      </c>
      <c r="Q170" s="1">
        <v>3.5146494272000117E-2</v>
      </c>
      <c r="R170" s="14">
        <v>0.61</v>
      </c>
      <c r="S170" s="1">
        <v>3.3086338591999942E-2</v>
      </c>
    </row>
    <row r="171" spans="8:19" x14ac:dyDescent="0.25">
      <c r="H171" s="5"/>
      <c r="I171" s="5"/>
      <c r="J171" s="5"/>
      <c r="K171" s="5"/>
      <c r="L171" s="5"/>
      <c r="M171" s="51"/>
      <c r="N171" s="51"/>
      <c r="O171" s="3">
        <v>36798</v>
      </c>
      <c r="P171" s="1">
        <v>-0.87</v>
      </c>
      <c r="Q171" s="1">
        <v>5.6259503839999336E-3</v>
      </c>
      <c r="R171" s="14">
        <v>-1.33</v>
      </c>
      <c r="S171" s="1">
        <v>-1.4240886669999453E-3</v>
      </c>
    </row>
    <row r="172" spans="8:19" x14ac:dyDescent="0.25">
      <c r="H172" s="5"/>
      <c r="I172" s="5"/>
      <c r="J172" s="5"/>
      <c r="K172" s="5"/>
      <c r="L172" s="5"/>
      <c r="M172" s="51"/>
      <c r="N172" s="51"/>
      <c r="O172" s="3">
        <v>36830</v>
      </c>
      <c r="P172" s="1">
        <v>-3.2</v>
      </c>
      <c r="Q172" s="1">
        <v>-3.3896466880000142E-2</v>
      </c>
      <c r="R172" s="14">
        <v>-3.56</v>
      </c>
      <c r="S172" s="1">
        <v>-4.2621921771999971E-2</v>
      </c>
    </row>
    <row r="173" spans="8:19" x14ac:dyDescent="0.25">
      <c r="H173" s="5"/>
      <c r="I173" s="5"/>
      <c r="J173" s="5"/>
      <c r="K173" s="5"/>
      <c r="L173" s="5"/>
      <c r="M173" s="51"/>
      <c r="N173" s="51"/>
      <c r="O173" s="3">
        <v>36860</v>
      </c>
      <c r="P173" s="1">
        <v>-3.96</v>
      </c>
      <c r="Q173" s="1">
        <v>-7.8420904640000066E-2</v>
      </c>
      <c r="R173" s="14">
        <v>-5.15</v>
      </c>
      <c r="S173" s="1">
        <v>-9.7432554219999967E-2</v>
      </c>
    </row>
    <row r="174" spans="8:19" x14ac:dyDescent="0.25">
      <c r="H174" s="5"/>
      <c r="I174" s="5"/>
      <c r="J174" s="5"/>
      <c r="K174" s="5"/>
      <c r="L174" s="5"/>
      <c r="M174" s="51"/>
      <c r="N174" s="51"/>
      <c r="O174" s="3">
        <v>36889</v>
      </c>
      <c r="P174" s="1">
        <v>1.93</v>
      </c>
      <c r="Q174" s="1">
        <v>-5.239022303999985E-2</v>
      </c>
      <c r="R174" s="14">
        <v>2.2400000000000002</v>
      </c>
      <c r="S174" s="1">
        <v>-6.4776571839999963E-2</v>
      </c>
    </row>
    <row r="175" spans="8:19" x14ac:dyDescent="0.25">
      <c r="H175" s="5"/>
      <c r="I175" s="5"/>
      <c r="J175" s="5"/>
      <c r="K175" s="5"/>
      <c r="L175" s="5"/>
      <c r="M175" s="51"/>
      <c r="N175" s="51"/>
      <c r="O175" s="3">
        <v>36922</v>
      </c>
      <c r="P175" s="1">
        <v>7.49</v>
      </c>
      <c r="Q175" s="1">
        <v>5.2258005428000187E-2</v>
      </c>
      <c r="R175" s="14">
        <v>7.87</v>
      </c>
      <c r="S175" s="1">
        <v>4.606544167999993E-2</v>
      </c>
    </row>
    <row r="176" spans="8:19" x14ac:dyDescent="0.25">
      <c r="H176" s="5"/>
      <c r="I176" s="5"/>
      <c r="J176" s="5"/>
      <c r="K176" s="5"/>
      <c r="L176" s="5"/>
      <c r="M176" s="51"/>
      <c r="N176" s="51"/>
      <c r="O176" s="3">
        <v>36950</v>
      </c>
      <c r="P176" s="1">
        <v>1.33</v>
      </c>
      <c r="Q176" s="1">
        <v>0.1102176560810002</v>
      </c>
      <c r="R176" s="14">
        <v>1.05</v>
      </c>
      <c r="S176" s="1">
        <v>0.11444294024000001</v>
      </c>
    </row>
    <row r="177" spans="8:19" x14ac:dyDescent="0.25">
      <c r="H177" s="5"/>
      <c r="I177" s="5"/>
      <c r="J177" s="5"/>
      <c r="K177" s="5"/>
      <c r="L177" s="5"/>
      <c r="M177" s="51"/>
      <c r="N177" s="51"/>
      <c r="O177" s="3">
        <v>36980</v>
      </c>
      <c r="P177" s="1">
        <v>-2.36</v>
      </c>
      <c r="Q177" s="1">
        <v>6.3491140388000078E-2</v>
      </c>
      <c r="R177" s="14">
        <v>-3.66</v>
      </c>
      <c r="S177" s="1">
        <v>5.0131385590000077E-2</v>
      </c>
    </row>
    <row r="178" spans="8:19" x14ac:dyDescent="0.25">
      <c r="H178" s="5"/>
      <c r="I178" s="5"/>
      <c r="J178" s="5"/>
      <c r="K178" s="5"/>
      <c r="L178" s="5"/>
      <c r="M178" s="51"/>
      <c r="N178" s="51"/>
      <c r="O178" s="3">
        <v>37011</v>
      </c>
      <c r="P178" s="1">
        <v>-1.24</v>
      </c>
      <c r="Q178" s="1">
        <v>-2.2882267887999852E-2</v>
      </c>
      <c r="R178" s="14">
        <v>-2.0699999999999998</v>
      </c>
      <c r="S178" s="1">
        <v>-4.6636074990000109E-2</v>
      </c>
    </row>
    <row r="179" spans="8:19" x14ac:dyDescent="0.25">
      <c r="H179" s="5"/>
      <c r="I179" s="5"/>
      <c r="J179" s="5"/>
      <c r="K179" s="5"/>
      <c r="L179" s="5"/>
      <c r="M179" s="51"/>
      <c r="N179" s="51"/>
      <c r="O179" s="3">
        <v>37042</v>
      </c>
      <c r="P179" s="1">
        <v>1.8</v>
      </c>
      <c r="Q179" s="1">
        <v>-1.8350092479999969E-2</v>
      </c>
      <c r="R179" s="14">
        <v>1.4</v>
      </c>
      <c r="S179" s="1">
        <v>-4.3333973319999997E-2</v>
      </c>
    </row>
    <row r="180" spans="8:19" x14ac:dyDescent="0.25">
      <c r="H180" s="5"/>
      <c r="I180" s="5"/>
      <c r="J180" s="5"/>
      <c r="K180" s="5"/>
      <c r="L180" s="5"/>
      <c r="M180" s="51"/>
      <c r="N180" s="51"/>
      <c r="O180" s="3">
        <v>37071</v>
      </c>
      <c r="P180" s="1">
        <v>-2.8</v>
      </c>
      <c r="Q180" s="1">
        <v>-2.2773750399999959E-2</v>
      </c>
      <c r="R180" s="14">
        <v>-4.32</v>
      </c>
      <c r="S180" s="1">
        <v>-4.988784064000007E-2</v>
      </c>
    </row>
    <row r="181" spans="8:19" x14ac:dyDescent="0.25">
      <c r="H181" s="5"/>
      <c r="I181" s="5"/>
      <c r="J181" s="5"/>
      <c r="K181" s="5"/>
      <c r="L181" s="5"/>
      <c r="M181" s="51"/>
      <c r="N181" s="51"/>
      <c r="O181" s="3">
        <v>37103</v>
      </c>
      <c r="P181" s="1">
        <v>1.47</v>
      </c>
      <c r="Q181" s="1">
        <v>4.0415912000000276E-3</v>
      </c>
      <c r="R181" s="14">
        <v>1.51</v>
      </c>
      <c r="S181" s="1">
        <v>-1.5154852480000036E-2</v>
      </c>
    </row>
    <row r="182" spans="8:19" x14ac:dyDescent="0.25">
      <c r="H182" s="5"/>
      <c r="I182" s="5"/>
      <c r="J182" s="5"/>
      <c r="K182" s="5"/>
      <c r="L182" s="5"/>
      <c r="M182" s="51"/>
      <c r="N182" s="51"/>
      <c r="O182" s="3">
        <v>37134</v>
      </c>
      <c r="P182" s="1">
        <v>1.18</v>
      </c>
      <c r="Q182" s="1">
        <v>-2.0733968799999669E-3</v>
      </c>
      <c r="R182" s="14">
        <v>0.97</v>
      </c>
      <c r="S182" s="1">
        <v>-1.9331217504000131E-2</v>
      </c>
    </row>
    <row r="183" spans="8:19" x14ac:dyDescent="0.25">
      <c r="H183" s="5"/>
      <c r="I183" s="5"/>
      <c r="J183" s="5"/>
      <c r="K183" s="5"/>
      <c r="L183" s="5"/>
      <c r="M183" s="51"/>
      <c r="N183" s="51"/>
      <c r="O183" s="3">
        <v>37162</v>
      </c>
      <c r="P183" s="1">
        <v>-6.72</v>
      </c>
      <c r="Q183" s="1">
        <v>-4.2318996511999996E-2</v>
      </c>
      <c r="R183" s="14">
        <v>-8.11</v>
      </c>
      <c r="S183" s="1">
        <v>-5.8176688716999991E-2</v>
      </c>
    </row>
    <row r="184" spans="8:19" x14ac:dyDescent="0.25">
      <c r="H184" s="5"/>
      <c r="I184" s="5"/>
      <c r="J184" s="5"/>
      <c r="K184" s="5"/>
      <c r="L184" s="5"/>
      <c r="M184" s="51"/>
      <c r="N184" s="51"/>
      <c r="O184" s="3">
        <v>37195</v>
      </c>
      <c r="P184" s="1">
        <v>2.4700000000000002</v>
      </c>
      <c r="Q184" s="1">
        <v>-3.2880926111999997E-2</v>
      </c>
      <c r="R184" s="14">
        <v>2.89</v>
      </c>
      <c r="S184" s="1">
        <v>-4.5372864762999954E-2</v>
      </c>
    </row>
    <row r="185" spans="8:19" x14ac:dyDescent="0.25">
      <c r="H185" s="5"/>
      <c r="I185" s="5"/>
      <c r="J185" s="5"/>
      <c r="K185" s="5"/>
      <c r="L185" s="5"/>
      <c r="M185" s="51"/>
      <c r="N185" s="51"/>
      <c r="O185" s="3">
        <v>37225</v>
      </c>
      <c r="P185" s="1">
        <v>3.65</v>
      </c>
      <c r="Q185" s="1">
        <v>-9.2716741600000763E-3</v>
      </c>
      <c r="R185" s="14">
        <v>4.79</v>
      </c>
      <c r="S185" s="1">
        <v>-9.2564375409999178E-3</v>
      </c>
    </row>
    <row r="186" spans="8:19" x14ac:dyDescent="0.25">
      <c r="H186" s="5"/>
      <c r="I186" s="5"/>
      <c r="J186" s="5"/>
      <c r="K186" s="5"/>
      <c r="L186" s="5"/>
      <c r="M186" s="51"/>
      <c r="N186" s="51"/>
      <c r="O186" s="3">
        <v>37256</v>
      </c>
      <c r="P186" s="1">
        <v>-0.41</v>
      </c>
      <c r="Q186" s="1">
        <v>5.7746933645000054E-2</v>
      </c>
      <c r="R186" s="14">
        <v>-0.89</v>
      </c>
      <c r="S186" s="1">
        <v>6.8588469640999961E-2</v>
      </c>
    </row>
    <row r="187" spans="8:19" x14ac:dyDescent="0.25">
      <c r="H187" s="5"/>
      <c r="I187" s="5"/>
      <c r="J187" s="5"/>
      <c r="K187" s="5"/>
      <c r="L187" s="5"/>
      <c r="M187" s="51"/>
      <c r="N187" s="51"/>
      <c r="O187" s="3">
        <v>37287</v>
      </c>
      <c r="P187" s="1">
        <v>0.7</v>
      </c>
      <c r="Q187" s="1">
        <v>3.9476102449999884E-2</v>
      </c>
      <c r="R187" s="14">
        <v>0.2</v>
      </c>
      <c r="S187" s="1">
        <v>4.0650837380000082E-2</v>
      </c>
    </row>
    <row r="188" spans="8:19" x14ac:dyDescent="0.25">
      <c r="H188" s="5"/>
      <c r="I188" s="5"/>
      <c r="J188" s="5"/>
      <c r="K188" s="5"/>
      <c r="L188" s="5"/>
      <c r="M188" s="51"/>
      <c r="N188" s="51"/>
      <c r="O188" s="3">
        <v>37315</v>
      </c>
      <c r="P188" s="1">
        <v>-1.4</v>
      </c>
      <c r="Q188" s="1">
        <v>-1.1168898200000221E-2</v>
      </c>
      <c r="R188" s="14">
        <v>-2.4</v>
      </c>
      <c r="S188" s="1">
        <v>-3.0751772799999966E-2</v>
      </c>
    </row>
    <row r="189" spans="8:19" x14ac:dyDescent="0.25">
      <c r="H189" s="5"/>
      <c r="I189" s="5"/>
      <c r="J189" s="5"/>
      <c r="K189" s="5"/>
      <c r="L189" s="5"/>
      <c r="M189" s="51"/>
      <c r="N189" s="51"/>
      <c r="O189" s="3">
        <v>37344</v>
      </c>
      <c r="P189" s="1">
        <v>2.41</v>
      </c>
      <c r="Q189" s="1">
        <v>1.6830938199999812E-2</v>
      </c>
      <c r="R189" s="14">
        <v>2.78</v>
      </c>
      <c r="S189" s="1">
        <v>5.1390655999998813E-3</v>
      </c>
    </row>
    <row r="190" spans="8:19" x14ac:dyDescent="0.25">
      <c r="H190" s="5"/>
      <c r="I190" s="5"/>
      <c r="J190" s="5"/>
      <c r="K190" s="5"/>
      <c r="L190" s="5"/>
      <c r="M190" s="51"/>
      <c r="N190" s="51"/>
      <c r="O190" s="3">
        <v>37376</v>
      </c>
      <c r="P190" s="1">
        <v>1.6</v>
      </c>
      <c r="Q190" s="1">
        <v>2.5918801600000041E-2</v>
      </c>
      <c r="R190" s="14">
        <v>1.43</v>
      </c>
      <c r="S190" s="1">
        <v>1.7477599040000014E-2</v>
      </c>
    </row>
    <row r="191" spans="8:19" x14ac:dyDescent="0.25">
      <c r="H191" s="5"/>
      <c r="I191" s="5"/>
      <c r="J191" s="5"/>
      <c r="K191" s="5"/>
      <c r="L191" s="5"/>
      <c r="M191" s="51"/>
      <c r="N191" s="51"/>
      <c r="O191" s="3">
        <v>37407</v>
      </c>
      <c r="P191" s="1">
        <v>-0.52</v>
      </c>
      <c r="Q191" s="1">
        <v>3.5075074879999946E-2</v>
      </c>
      <c r="R191" s="14">
        <v>-1.05</v>
      </c>
      <c r="S191" s="1">
        <v>3.1551315830000037E-2</v>
      </c>
    </row>
    <row r="192" spans="8:19" x14ac:dyDescent="0.25">
      <c r="H192" s="5"/>
      <c r="I192" s="5"/>
      <c r="J192" s="5"/>
      <c r="K192" s="5"/>
      <c r="L192" s="5"/>
      <c r="M192" s="51"/>
      <c r="N192" s="51"/>
      <c r="O192" s="3">
        <v>37435</v>
      </c>
      <c r="P192" s="1">
        <v>-7.37</v>
      </c>
      <c r="Q192" s="1">
        <v>-6.3773028159999967E-2</v>
      </c>
      <c r="R192" s="14">
        <v>-7.93</v>
      </c>
      <c r="S192" s="1">
        <v>-7.5939583105000041E-2</v>
      </c>
    </row>
    <row r="193" spans="8:19" x14ac:dyDescent="0.25">
      <c r="H193" s="5"/>
      <c r="I193" s="5"/>
      <c r="J193" s="5"/>
      <c r="K193" s="5"/>
      <c r="L193" s="5"/>
      <c r="M193" s="51"/>
      <c r="N193" s="51"/>
      <c r="O193" s="3">
        <v>37468</v>
      </c>
      <c r="P193" s="1">
        <v>-4.37</v>
      </c>
      <c r="Q193" s="1">
        <v>-0.1187855775879999</v>
      </c>
      <c r="R193" s="14">
        <v>-4.22</v>
      </c>
      <c r="S193" s="1">
        <v>-0.12741292783000002</v>
      </c>
    </row>
    <row r="194" spans="8:19" x14ac:dyDescent="0.25">
      <c r="H194" s="5"/>
      <c r="I194" s="5"/>
      <c r="J194" s="5"/>
      <c r="K194" s="5"/>
      <c r="L194" s="5"/>
      <c r="M194" s="51"/>
      <c r="N194" s="51"/>
      <c r="O194" s="3">
        <v>37498</v>
      </c>
      <c r="P194" s="1">
        <v>2.85</v>
      </c>
      <c r="Q194" s="1">
        <v>-8.8933420334999957E-2</v>
      </c>
      <c r="R194" s="14">
        <v>3.04</v>
      </c>
      <c r="S194" s="1">
        <v>-9.1345407615999963E-2</v>
      </c>
    </row>
    <row r="195" spans="8:19" x14ac:dyDescent="0.25">
      <c r="H195" s="5"/>
      <c r="I195" s="5"/>
      <c r="J195" s="5"/>
      <c r="K195" s="5"/>
      <c r="L195" s="5"/>
      <c r="M195" s="51"/>
      <c r="N195" s="51"/>
      <c r="O195" s="3">
        <v>37529</v>
      </c>
      <c r="P195" s="1">
        <v>-1.31</v>
      </c>
      <c r="Q195" s="1">
        <v>-2.9330014604999954E-2</v>
      </c>
      <c r="R195" s="14">
        <v>-1.54</v>
      </c>
      <c r="S195" s="1">
        <v>-2.8281403648000025E-2</v>
      </c>
    </row>
    <row r="196" spans="8:19" x14ac:dyDescent="0.25">
      <c r="H196" s="5"/>
      <c r="I196" s="5"/>
      <c r="J196" s="5"/>
      <c r="K196" s="5"/>
      <c r="L196" s="5"/>
      <c r="M196" s="51"/>
      <c r="N196" s="51"/>
      <c r="O196" s="3">
        <v>37560</v>
      </c>
      <c r="P196" s="1">
        <v>-0.87</v>
      </c>
      <c r="Q196" s="1">
        <v>6.1959181449999789E-3</v>
      </c>
      <c r="R196" s="14">
        <v>-1.43</v>
      </c>
      <c r="S196" s="1">
        <v>2.4034688000051929E-5</v>
      </c>
    </row>
    <row r="197" spans="8:19" x14ac:dyDescent="0.25">
      <c r="H197" s="5"/>
      <c r="I197" s="5"/>
      <c r="J197" s="5"/>
      <c r="K197" s="5"/>
      <c r="L197" s="5"/>
      <c r="M197" s="51"/>
      <c r="N197" s="51"/>
      <c r="O197" s="3">
        <v>37589</v>
      </c>
      <c r="P197" s="1">
        <v>6.19</v>
      </c>
      <c r="Q197" s="1">
        <v>3.8871604742999999E-2</v>
      </c>
      <c r="R197" s="14">
        <v>6.79</v>
      </c>
      <c r="S197" s="1">
        <v>3.6418542938000176E-2</v>
      </c>
    </row>
    <row r="198" spans="8:19" x14ac:dyDescent="0.25">
      <c r="H198" s="5"/>
      <c r="I198" s="5"/>
      <c r="J198" s="5"/>
      <c r="K198" s="5"/>
      <c r="L198" s="5"/>
      <c r="M198" s="51"/>
      <c r="N198" s="51"/>
      <c r="O198" s="3">
        <v>37621</v>
      </c>
      <c r="P198" s="1">
        <v>1.4</v>
      </c>
      <c r="Q198" s="1">
        <v>6.7398730580000121E-2</v>
      </c>
      <c r="R198" s="14">
        <v>1.44</v>
      </c>
      <c r="S198" s="1">
        <v>6.7786888032000059E-2</v>
      </c>
    </row>
    <row r="199" spans="8:19" x14ac:dyDescent="0.25">
      <c r="H199" s="5"/>
      <c r="I199" s="5"/>
      <c r="J199" s="5"/>
      <c r="K199" s="5"/>
      <c r="L199" s="5"/>
      <c r="M199" s="51"/>
      <c r="N199" s="51"/>
      <c r="O199" s="3">
        <v>37652</v>
      </c>
      <c r="P199" s="1">
        <v>3.33</v>
      </c>
      <c r="Q199" s="1">
        <v>0.11262292778000016</v>
      </c>
      <c r="R199" s="14">
        <v>3.01</v>
      </c>
      <c r="S199" s="1">
        <v>0.11588442057600012</v>
      </c>
    </row>
    <row r="200" spans="8:19" x14ac:dyDescent="0.25">
      <c r="H200" s="5"/>
      <c r="I200" s="5"/>
      <c r="J200" s="5"/>
      <c r="K200" s="5"/>
      <c r="L200" s="5"/>
      <c r="M200" s="51"/>
      <c r="N200" s="51"/>
      <c r="O200" s="3">
        <v>37680</v>
      </c>
      <c r="P200" s="1">
        <v>1.23</v>
      </c>
      <c r="Q200" s="1">
        <v>6.0653724260000041E-2</v>
      </c>
      <c r="R200" s="14">
        <v>1.3</v>
      </c>
      <c r="S200" s="1">
        <v>5.8517574719999743E-2</v>
      </c>
    </row>
    <row r="201" spans="8:19" x14ac:dyDescent="0.25">
      <c r="H201" s="5"/>
      <c r="I201" s="5"/>
      <c r="J201" s="5"/>
      <c r="K201" s="5"/>
      <c r="L201" s="5"/>
      <c r="M201" s="51"/>
      <c r="N201" s="51"/>
      <c r="O201" s="3">
        <v>37711</v>
      </c>
      <c r="P201" s="1">
        <v>2.88</v>
      </c>
      <c r="Q201" s="1">
        <v>7.6134666192000156E-2</v>
      </c>
      <c r="R201" s="14">
        <v>3.13</v>
      </c>
      <c r="S201" s="1">
        <v>7.6152577690000056E-2</v>
      </c>
    </row>
    <row r="202" spans="8:19" x14ac:dyDescent="0.25">
      <c r="H202" s="5"/>
      <c r="I202" s="5"/>
      <c r="J202" s="5"/>
      <c r="K202" s="5"/>
      <c r="L202" s="5"/>
      <c r="M202" s="51"/>
      <c r="N202" s="51"/>
      <c r="O202" s="3">
        <v>37741</v>
      </c>
      <c r="P202" s="1">
        <v>5.93</v>
      </c>
      <c r="Q202" s="1">
        <v>0.10321247643199993</v>
      </c>
      <c r="R202" s="14">
        <v>6.85</v>
      </c>
      <c r="S202" s="1">
        <v>0.11626932265000001</v>
      </c>
    </row>
    <row r="203" spans="8:19" x14ac:dyDescent="0.25">
      <c r="H203" s="5"/>
      <c r="I203" s="5"/>
      <c r="J203" s="5"/>
      <c r="K203" s="5"/>
      <c r="L203" s="5"/>
      <c r="M203" s="51"/>
      <c r="N203" s="51"/>
      <c r="O203" s="3">
        <v>37771</v>
      </c>
      <c r="P203" s="1">
        <v>1.03</v>
      </c>
      <c r="Q203" s="1">
        <v>0.10103286075199969</v>
      </c>
      <c r="R203" s="14">
        <v>1.08</v>
      </c>
      <c r="S203" s="1">
        <v>0.11384504573999998</v>
      </c>
    </row>
    <row r="204" spans="8:19" x14ac:dyDescent="0.25">
      <c r="H204" s="5"/>
      <c r="I204" s="5"/>
      <c r="J204" s="5"/>
      <c r="K204" s="5"/>
      <c r="L204" s="5"/>
      <c r="M204" s="51"/>
      <c r="N204" s="51"/>
      <c r="O204" s="3">
        <v>37802</v>
      </c>
      <c r="P204" s="1">
        <v>2.88</v>
      </c>
      <c r="Q204" s="1">
        <v>0.10103286075199991</v>
      </c>
      <c r="R204" s="14">
        <v>3.05</v>
      </c>
      <c r="S204" s="1">
        <v>0.11298101390000004</v>
      </c>
    </row>
    <row r="205" spans="8:19" x14ac:dyDescent="0.25">
      <c r="H205" s="5"/>
      <c r="I205" s="5"/>
      <c r="J205" s="5"/>
      <c r="K205" s="5"/>
      <c r="L205" s="5"/>
      <c r="M205" s="51"/>
      <c r="N205" s="51"/>
      <c r="O205" s="3">
        <v>37833</v>
      </c>
      <c r="P205" s="1">
        <v>-1.1000000000000001</v>
      </c>
      <c r="Q205" s="1">
        <v>2.7963276959999783E-2</v>
      </c>
      <c r="R205" s="14">
        <v>-1.19</v>
      </c>
      <c r="S205" s="1">
        <v>2.9234010139999933E-2</v>
      </c>
    </row>
    <row r="206" spans="8:19" x14ac:dyDescent="0.25">
      <c r="H206" s="5"/>
      <c r="I206" s="5"/>
      <c r="J206" s="5"/>
      <c r="K206" s="5"/>
      <c r="L206" s="5"/>
      <c r="M206" s="51"/>
      <c r="N206" s="51"/>
      <c r="O206" s="3">
        <v>37862</v>
      </c>
      <c r="P206" s="1">
        <v>1.1499999999999999</v>
      </c>
      <c r="Q206" s="1">
        <v>2.918425680000003E-2</v>
      </c>
      <c r="R206" s="14">
        <v>1.22</v>
      </c>
      <c r="S206" s="1">
        <v>3.0659542009999985E-2</v>
      </c>
    </row>
    <row r="207" spans="8:19" x14ac:dyDescent="0.25">
      <c r="H207" s="5"/>
      <c r="I207" s="5"/>
      <c r="J207" s="5"/>
      <c r="K207" s="5"/>
      <c r="L207" s="5"/>
      <c r="M207" s="51"/>
      <c r="N207" s="51"/>
      <c r="O207" s="3">
        <v>37894</v>
      </c>
      <c r="P207" s="1">
        <v>2.73</v>
      </c>
      <c r="Q207" s="1">
        <v>2.7683696550000025E-2</v>
      </c>
      <c r="R207" s="14">
        <v>3.05</v>
      </c>
      <c r="S207" s="1">
        <v>3.0659542009999763E-2</v>
      </c>
    </row>
    <row r="208" spans="8:19" x14ac:dyDescent="0.25">
      <c r="H208" s="5"/>
      <c r="I208" s="5"/>
      <c r="J208" s="5"/>
      <c r="K208" s="5"/>
      <c r="L208" s="5"/>
      <c r="M208" s="51"/>
      <c r="N208" s="51"/>
      <c r="O208" s="3">
        <v>37925</v>
      </c>
      <c r="P208" s="1">
        <v>2.02</v>
      </c>
      <c r="Q208" s="1">
        <v>6.0104051790000224E-2</v>
      </c>
      <c r="R208" s="14">
        <v>2.0299999999999998</v>
      </c>
      <c r="S208" s="1">
        <v>6.4246463629999973E-2</v>
      </c>
    </row>
    <row r="209" spans="8:19" x14ac:dyDescent="0.25">
      <c r="H209" s="5"/>
      <c r="I209" s="5"/>
      <c r="J209" s="5"/>
      <c r="K209" s="5"/>
      <c r="L209" s="5"/>
      <c r="M209" s="51"/>
      <c r="N209" s="51"/>
      <c r="O209" s="3">
        <v>37953</v>
      </c>
      <c r="P209" s="1">
        <v>1.52</v>
      </c>
      <c r="Q209" s="1">
        <v>6.3981842192000205E-2</v>
      </c>
      <c r="R209" s="14">
        <v>1.65</v>
      </c>
      <c r="S209" s="1">
        <v>6.8767565974999778E-2</v>
      </c>
    </row>
    <row r="210" spans="8:19" x14ac:dyDescent="0.25">
      <c r="H210" s="5"/>
      <c r="I210" s="5"/>
      <c r="J210" s="5"/>
      <c r="K210" s="5"/>
      <c r="L210" s="5"/>
      <c r="M210" s="51"/>
      <c r="N210" s="51"/>
      <c r="O210" s="3">
        <v>37986</v>
      </c>
      <c r="P210" s="1">
        <v>2.2599999999999998</v>
      </c>
      <c r="Q210" s="1">
        <v>5.9114019104000048E-2</v>
      </c>
      <c r="R210" s="14">
        <v>2.65</v>
      </c>
      <c r="S210" s="1">
        <v>6.4619026174999927E-2</v>
      </c>
    </row>
    <row r="211" spans="8:19" x14ac:dyDescent="0.25">
      <c r="H211" s="5"/>
      <c r="I211" s="5"/>
      <c r="J211" s="5"/>
      <c r="K211" s="5"/>
      <c r="L211" s="5"/>
      <c r="M211" s="51"/>
      <c r="N211" s="51"/>
      <c r="O211" s="3">
        <v>38016</v>
      </c>
      <c r="P211" s="1">
        <v>1.91</v>
      </c>
      <c r="Q211" s="1">
        <v>5.7972061231999827E-2</v>
      </c>
      <c r="R211" s="14">
        <v>2.33</v>
      </c>
      <c r="S211" s="1">
        <v>6.7749337925000042E-2</v>
      </c>
    </row>
    <row r="212" spans="8:19" x14ac:dyDescent="0.25">
      <c r="H212" s="5"/>
      <c r="I212" s="5"/>
      <c r="J212" s="5"/>
      <c r="K212" s="5"/>
      <c r="L212" s="5"/>
      <c r="M212" s="51"/>
      <c r="N212" s="51"/>
      <c r="O212" s="3">
        <v>38044</v>
      </c>
      <c r="P212" s="1">
        <v>-0.25</v>
      </c>
      <c r="Q212" s="1">
        <v>3.9526330850000013E-2</v>
      </c>
      <c r="R212" s="14">
        <v>-0.59</v>
      </c>
      <c r="S212" s="1">
        <v>4.4219987044999964E-2</v>
      </c>
    </row>
    <row r="213" spans="8:19" x14ac:dyDescent="0.25">
      <c r="H213" s="5"/>
      <c r="I213" s="5"/>
      <c r="J213" s="5"/>
      <c r="K213" s="5"/>
      <c r="L213" s="5"/>
      <c r="M213" s="51"/>
      <c r="N213" s="51"/>
      <c r="O213" s="3">
        <v>38077</v>
      </c>
      <c r="P213" s="1">
        <v>0.68</v>
      </c>
      <c r="Q213" s="1">
        <v>2.3464805299999947E-2</v>
      </c>
      <c r="R213" s="14">
        <v>0.53</v>
      </c>
      <c r="S213" s="1">
        <v>2.265402140900008E-2</v>
      </c>
    </row>
    <row r="214" spans="8:19" x14ac:dyDescent="0.25">
      <c r="H214" s="5"/>
      <c r="I214" s="5"/>
      <c r="J214" s="5"/>
      <c r="K214" s="5"/>
      <c r="L214" s="5"/>
      <c r="M214" s="51"/>
      <c r="N214" s="51"/>
      <c r="O214" s="3">
        <v>38107</v>
      </c>
      <c r="P214" s="1">
        <v>-0.68</v>
      </c>
      <c r="Q214" s="1">
        <v>-2.5461244000000161E-3</v>
      </c>
      <c r="R214" s="14">
        <v>-1.02</v>
      </c>
      <c r="S214" s="1">
        <v>-1.0824831045999961E-2</v>
      </c>
    </row>
    <row r="215" spans="8:19" x14ac:dyDescent="0.25">
      <c r="H215" s="5"/>
      <c r="I215" s="5"/>
      <c r="J215" s="5"/>
      <c r="K215" s="5"/>
      <c r="L215" s="5"/>
      <c r="M215" s="51"/>
      <c r="N215" s="51"/>
      <c r="O215" s="3">
        <v>38138</v>
      </c>
      <c r="P215" s="1">
        <v>-1.69</v>
      </c>
      <c r="Q215" s="1">
        <v>-1.6945458544000092E-2</v>
      </c>
      <c r="R215" s="14">
        <v>-2.0699999999999998</v>
      </c>
      <c r="S215" s="1">
        <v>-2.5551510957999901E-2</v>
      </c>
    </row>
    <row r="216" spans="8:19" x14ac:dyDescent="0.25">
      <c r="H216" s="5"/>
      <c r="I216" s="5"/>
      <c r="J216" s="5"/>
      <c r="K216" s="5"/>
      <c r="L216" s="5"/>
      <c r="M216" s="51"/>
      <c r="N216" s="51"/>
      <c r="O216" s="3">
        <v>38168</v>
      </c>
      <c r="P216" s="1">
        <v>1.43</v>
      </c>
      <c r="Q216" s="1">
        <v>-9.6223466440000793E-3</v>
      </c>
      <c r="R216" s="14">
        <v>1.45</v>
      </c>
      <c r="S216" s="1">
        <v>-1.6633848470000046E-2</v>
      </c>
    </row>
    <row r="217" spans="8:19" x14ac:dyDescent="0.25">
      <c r="H217" s="5"/>
      <c r="I217" s="5"/>
      <c r="J217" s="5"/>
      <c r="K217" s="5"/>
      <c r="L217" s="5"/>
      <c r="M217" s="51"/>
      <c r="N217" s="51"/>
      <c r="O217" s="3">
        <v>38198</v>
      </c>
      <c r="P217" s="1">
        <v>1.36</v>
      </c>
      <c r="Q217" s="1">
        <v>1.0719683288000104E-2</v>
      </c>
      <c r="R217" s="14">
        <v>1.49</v>
      </c>
      <c r="S217" s="1">
        <v>8.3029977649997644E-3</v>
      </c>
    </row>
    <row r="218" spans="8:19" x14ac:dyDescent="0.25">
      <c r="H218" s="5"/>
      <c r="I218" s="5"/>
      <c r="J218" s="5"/>
      <c r="K218" s="5"/>
      <c r="L218" s="5"/>
      <c r="M218" s="51"/>
      <c r="N218" s="51"/>
      <c r="O218" s="3">
        <v>38230</v>
      </c>
      <c r="P218" s="1">
        <v>1.96</v>
      </c>
      <c r="Q218" s="1">
        <v>4.8245131808000163E-2</v>
      </c>
      <c r="R218" s="14">
        <v>2.12</v>
      </c>
      <c r="S218" s="1">
        <v>5.1443910259999948E-2</v>
      </c>
    </row>
    <row r="219" spans="8:19" x14ac:dyDescent="0.25">
      <c r="H219" s="5"/>
      <c r="I219" s="5"/>
      <c r="J219" s="5"/>
      <c r="K219" s="5"/>
      <c r="L219" s="5"/>
      <c r="M219" s="51"/>
      <c r="N219" s="51"/>
      <c r="O219" s="3">
        <v>38260</v>
      </c>
      <c r="P219" s="1">
        <v>1.45</v>
      </c>
      <c r="Q219" s="1">
        <v>4.8451825120000125E-2</v>
      </c>
      <c r="R219" s="14">
        <v>1.58</v>
      </c>
      <c r="S219" s="1">
        <v>5.2791250904000053E-2</v>
      </c>
    </row>
    <row r="220" spans="8:19" x14ac:dyDescent="0.25">
      <c r="H220" s="5"/>
      <c r="I220" s="5"/>
      <c r="J220" s="5"/>
      <c r="K220" s="5"/>
      <c r="L220" s="5"/>
      <c r="M220" s="51"/>
      <c r="N220" s="51"/>
      <c r="O220" s="3">
        <v>38289</v>
      </c>
      <c r="P220" s="1">
        <v>1.81</v>
      </c>
      <c r="Q220" s="1">
        <v>5.3106554020000196E-2</v>
      </c>
      <c r="R220" s="14">
        <v>2.15</v>
      </c>
      <c r="S220" s="1">
        <v>5.9637661640000283E-2</v>
      </c>
    </row>
    <row r="221" spans="8:19" x14ac:dyDescent="0.25">
      <c r="H221" s="5"/>
      <c r="I221" s="5"/>
      <c r="J221" s="5"/>
      <c r="K221" s="5"/>
      <c r="L221" s="5"/>
      <c r="M221" s="51"/>
      <c r="N221" s="51"/>
      <c r="O221" s="3">
        <v>38321</v>
      </c>
      <c r="P221" s="1">
        <v>1.21</v>
      </c>
      <c r="Q221" s="1">
        <v>4.5360085644999826E-2</v>
      </c>
      <c r="R221" s="14">
        <v>1.62</v>
      </c>
      <c r="S221" s="1">
        <v>5.4449463140000098E-2</v>
      </c>
    </row>
    <row r="222" spans="8:19" x14ac:dyDescent="0.25">
      <c r="H222" s="5"/>
      <c r="I222" s="5"/>
      <c r="J222" s="5"/>
      <c r="K222" s="5"/>
      <c r="L222" s="5"/>
      <c r="M222" s="51"/>
      <c r="N222" s="51"/>
      <c r="O222" s="3">
        <v>38352</v>
      </c>
      <c r="P222" s="1">
        <v>1.49</v>
      </c>
      <c r="Q222" s="1">
        <v>4.5772253248999917E-2</v>
      </c>
      <c r="R222" s="14">
        <v>1.74</v>
      </c>
      <c r="S222" s="1">
        <v>5.6110340420000071E-2</v>
      </c>
    </row>
    <row r="223" spans="8:19" x14ac:dyDescent="0.25">
      <c r="H223" s="5"/>
      <c r="I223" s="5"/>
      <c r="J223" s="5"/>
      <c r="K223" s="5"/>
      <c r="L223" s="5"/>
      <c r="M223" s="51"/>
      <c r="N223" s="51"/>
      <c r="O223" s="3">
        <v>38383</v>
      </c>
      <c r="P223" s="1">
        <v>-0.13</v>
      </c>
      <c r="Q223" s="1">
        <v>2.5844955623000043E-2</v>
      </c>
      <c r="R223" s="14">
        <v>-0.47</v>
      </c>
      <c r="S223" s="1">
        <v>2.9022635163999944E-2</v>
      </c>
    </row>
    <row r="224" spans="8:19" x14ac:dyDescent="0.25">
      <c r="H224" s="5"/>
      <c r="I224" s="5"/>
      <c r="J224" s="5"/>
      <c r="K224" s="5"/>
      <c r="L224" s="5"/>
      <c r="M224" s="51"/>
      <c r="N224" s="51"/>
      <c r="O224" s="3">
        <v>38411</v>
      </c>
      <c r="P224" s="1">
        <v>1.47</v>
      </c>
      <c r="Q224" s="1">
        <v>2.8480265260999893E-2</v>
      </c>
      <c r="R224" s="14">
        <v>1.76</v>
      </c>
      <c r="S224" s="1">
        <v>3.0440300671999987E-2</v>
      </c>
    </row>
    <row r="225" spans="8:19" x14ac:dyDescent="0.25">
      <c r="H225" s="5"/>
      <c r="I225" s="5"/>
      <c r="J225" s="5"/>
      <c r="K225" s="5"/>
      <c r="L225" s="5"/>
      <c r="M225" s="51"/>
      <c r="N225" s="51"/>
      <c r="O225" s="3">
        <v>38442</v>
      </c>
      <c r="P225" s="1">
        <v>-2.91</v>
      </c>
      <c r="Q225" s="1">
        <v>-1.6108493899000154E-2</v>
      </c>
      <c r="R225" s="14">
        <v>-3.52</v>
      </c>
      <c r="S225" s="1">
        <v>-2.2833888256000079E-2</v>
      </c>
    </row>
    <row r="226" spans="8:19" x14ac:dyDescent="0.25">
      <c r="H226" s="5"/>
      <c r="I226" s="5"/>
      <c r="J226" s="5"/>
      <c r="K226" s="5"/>
      <c r="L226" s="5"/>
      <c r="M226" s="51"/>
      <c r="N226" s="51"/>
      <c r="O226" s="3">
        <v>38471</v>
      </c>
      <c r="P226" s="1">
        <v>-0.97</v>
      </c>
      <c r="Q226" s="1">
        <v>-2.4383940631000134E-2</v>
      </c>
      <c r="R226" s="14">
        <v>-1.45</v>
      </c>
      <c r="S226" s="1">
        <v>-3.2455336959999914E-2</v>
      </c>
    </row>
    <row r="227" spans="8:19" x14ac:dyDescent="0.25">
      <c r="H227" s="5"/>
      <c r="I227" s="5"/>
      <c r="J227" s="5"/>
      <c r="K227" s="5"/>
      <c r="L227" s="5"/>
      <c r="M227" s="51"/>
      <c r="N227" s="51"/>
      <c r="O227" s="3">
        <v>38503</v>
      </c>
      <c r="P227" s="1">
        <v>1.78</v>
      </c>
      <c r="Q227" s="1">
        <v>-2.1403345594000034E-2</v>
      </c>
      <c r="R227" s="14">
        <v>1.97</v>
      </c>
      <c r="S227" s="1">
        <v>-3.0458635119999911E-2</v>
      </c>
    </row>
    <row r="228" spans="8:19" x14ac:dyDescent="0.25">
      <c r="H228" s="5"/>
      <c r="I228" s="5"/>
      <c r="J228" s="5"/>
      <c r="K228" s="5"/>
      <c r="L228" s="5"/>
      <c r="M228" s="51"/>
      <c r="N228" s="51"/>
      <c r="O228" s="3">
        <v>38533</v>
      </c>
      <c r="P228" s="1">
        <v>1.96</v>
      </c>
      <c r="Q228" s="1">
        <v>2.7682715864000063E-2</v>
      </c>
      <c r="R228" s="14">
        <v>2.2000000000000002</v>
      </c>
      <c r="S228" s="1">
        <v>2.702246570000022E-2</v>
      </c>
    </row>
    <row r="229" spans="8:19" x14ac:dyDescent="0.25">
      <c r="H229" s="5"/>
      <c r="I229" s="5"/>
      <c r="J229" s="5"/>
      <c r="K229" s="5"/>
      <c r="L229" s="5"/>
      <c r="M229" s="51"/>
      <c r="N229" s="51"/>
      <c r="O229" s="3">
        <v>38562</v>
      </c>
      <c r="P229" s="1">
        <v>1.75</v>
      </c>
      <c r="Q229" s="1">
        <v>5.5909485400000181E-2</v>
      </c>
      <c r="R229" s="14">
        <v>2.0499999999999998</v>
      </c>
      <c r="S229" s="1">
        <v>6.3497134699999958E-2</v>
      </c>
    </row>
    <row r="230" spans="8:19" x14ac:dyDescent="0.25">
      <c r="H230" s="5"/>
      <c r="I230" s="5"/>
      <c r="J230" s="5"/>
      <c r="K230" s="5"/>
      <c r="L230" s="5"/>
      <c r="M230" s="51"/>
      <c r="N230" s="51"/>
      <c r="O230" s="3">
        <v>38595</v>
      </c>
      <c r="P230" s="1">
        <v>0.19</v>
      </c>
      <c r="Q230" s="1">
        <v>3.9414141700000238E-2</v>
      </c>
      <c r="R230" s="14">
        <v>0.2</v>
      </c>
      <c r="S230" s="1">
        <v>4.5036901999999879E-2</v>
      </c>
    </row>
    <row r="231" spans="8:19" x14ac:dyDescent="0.25">
      <c r="H231" s="5"/>
      <c r="I231" s="5"/>
      <c r="J231" s="5"/>
      <c r="K231" s="5"/>
      <c r="L231" s="5"/>
      <c r="M231" s="51"/>
      <c r="N231" s="51"/>
      <c r="O231" s="3">
        <v>38625</v>
      </c>
      <c r="P231" s="1">
        <v>-1</v>
      </c>
      <c r="Q231" s="1">
        <v>9.2389175000000545E-3</v>
      </c>
      <c r="R231" s="14">
        <v>-1.21</v>
      </c>
      <c r="S231" s="1">
        <v>1.0168253899999868E-2</v>
      </c>
    </row>
    <row r="232" spans="8:19" x14ac:dyDescent="0.25">
      <c r="H232" s="5"/>
      <c r="I232" s="5"/>
      <c r="J232" s="5"/>
      <c r="K232" s="5"/>
      <c r="L232" s="5"/>
      <c r="M232" s="51"/>
      <c r="N232" s="51"/>
      <c r="O232" s="3">
        <v>38656</v>
      </c>
      <c r="P232" s="1">
        <v>-0.7</v>
      </c>
      <c r="Q232" s="1">
        <v>-1.506216699999996E-2</v>
      </c>
      <c r="R232" s="14">
        <v>-0.84</v>
      </c>
      <c r="S232" s="1">
        <v>-1.8439156719999961E-2</v>
      </c>
    </row>
    <row r="233" spans="8:19" x14ac:dyDescent="0.25">
      <c r="H233" s="5"/>
      <c r="I233" s="5"/>
      <c r="J233" s="5"/>
      <c r="K233" s="5"/>
      <c r="L233" s="5"/>
      <c r="M233" s="51"/>
      <c r="N233" s="51"/>
      <c r="O233" s="3">
        <v>38686</v>
      </c>
      <c r="P233" s="1">
        <v>0.52</v>
      </c>
      <c r="Q233" s="1">
        <v>-1.1818035999999865E-2</v>
      </c>
      <c r="R233" s="14">
        <v>0.78</v>
      </c>
      <c r="S233" s="1">
        <v>-1.2757467207999973E-2</v>
      </c>
    </row>
    <row r="234" spans="8:19" x14ac:dyDescent="0.25">
      <c r="H234" s="5"/>
      <c r="I234" s="5"/>
      <c r="J234" s="5"/>
      <c r="K234" s="5"/>
      <c r="L234" s="5"/>
      <c r="M234" s="51"/>
      <c r="N234" s="51"/>
      <c r="O234" s="3">
        <v>38716</v>
      </c>
      <c r="P234" s="1">
        <v>0.86</v>
      </c>
      <c r="Q234" s="1">
        <v>6.7478069599999912E-3</v>
      </c>
      <c r="R234" s="14">
        <v>0.94</v>
      </c>
      <c r="S234" s="1">
        <v>8.728224112000138E-3</v>
      </c>
    </row>
    <row r="235" spans="8:19" x14ac:dyDescent="0.25">
      <c r="H235" s="5"/>
      <c r="I235" s="5"/>
      <c r="J235" s="5"/>
      <c r="K235" s="5"/>
      <c r="L235" s="5"/>
      <c r="M235" s="51"/>
      <c r="N235" s="51"/>
      <c r="O235" s="3">
        <v>38748</v>
      </c>
      <c r="P235" s="1">
        <v>1.6</v>
      </c>
      <c r="Q235" s="1">
        <v>3.0066235520000095E-2</v>
      </c>
      <c r="R235" s="14">
        <v>1.44</v>
      </c>
      <c r="S235" s="1">
        <v>3.1922055808000227E-2</v>
      </c>
    </row>
    <row r="236" spans="8:19" x14ac:dyDescent="0.25">
      <c r="H236" s="5"/>
      <c r="I236" s="5"/>
      <c r="J236" s="5"/>
      <c r="K236" s="5"/>
      <c r="L236" s="5"/>
      <c r="M236" s="51"/>
      <c r="N236" s="51"/>
      <c r="O236" s="3">
        <v>38776</v>
      </c>
      <c r="P236" s="1">
        <v>0.67</v>
      </c>
      <c r="Q236" s="1">
        <v>3.1603341919999917E-2</v>
      </c>
      <c r="R236" s="14">
        <v>0.93</v>
      </c>
      <c r="S236" s="1">
        <v>3.345795884800018E-2</v>
      </c>
    </row>
    <row r="237" spans="8:19" x14ac:dyDescent="0.25">
      <c r="H237" s="5"/>
      <c r="I237" s="5"/>
      <c r="J237" s="5"/>
      <c r="K237" s="5"/>
      <c r="L237" s="5"/>
      <c r="M237" s="51"/>
      <c r="N237" s="51"/>
      <c r="O237" s="3">
        <v>38807</v>
      </c>
      <c r="P237" s="1">
        <v>0.6</v>
      </c>
      <c r="Q237" s="1">
        <v>2.894404319999988E-2</v>
      </c>
      <c r="R237" s="14">
        <v>0.46</v>
      </c>
      <c r="S237" s="1">
        <v>2.8543556031999984E-2</v>
      </c>
    </row>
    <row r="238" spans="8:19" x14ac:dyDescent="0.25">
      <c r="H238" s="5"/>
      <c r="I238" s="5"/>
      <c r="J238" s="5"/>
      <c r="K238" s="5"/>
      <c r="L238" s="5"/>
      <c r="M238" s="51"/>
      <c r="N238" s="51"/>
      <c r="O238" s="3">
        <v>38835</v>
      </c>
      <c r="P238" s="1">
        <v>0.62</v>
      </c>
      <c r="Q238" s="1">
        <v>1.901918923999979E-2</v>
      </c>
      <c r="R238" s="14">
        <v>0.81</v>
      </c>
      <c r="S238" s="1">
        <v>2.2155716517999968E-2</v>
      </c>
    </row>
    <row r="239" spans="8:19" x14ac:dyDescent="0.25">
      <c r="H239" s="5"/>
      <c r="I239" s="5"/>
      <c r="J239" s="5"/>
      <c r="K239" s="5"/>
      <c r="L239" s="5"/>
      <c r="M239" s="51"/>
      <c r="N239" s="51"/>
      <c r="O239" s="3">
        <v>38868</v>
      </c>
      <c r="P239" s="1">
        <v>-0.01</v>
      </c>
      <c r="Q239" s="1">
        <v>1.213597627999996E-2</v>
      </c>
      <c r="R239" s="14">
        <v>-0.3</v>
      </c>
      <c r="S239" s="1">
        <v>9.6990482199998951E-3</v>
      </c>
    </row>
    <row r="240" spans="8:19" x14ac:dyDescent="0.25">
      <c r="H240" s="5"/>
      <c r="I240" s="5"/>
      <c r="J240" s="5"/>
      <c r="K240" s="5"/>
      <c r="L240" s="5"/>
      <c r="M240" s="51"/>
      <c r="N240" s="51"/>
      <c r="O240" s="3">
        <v>38898</v>
      </c>
      <c r="P240" s="1">
        <v>-0.35</v>
      </c>
      <c r="Q240" s="1">
        <v>2.5780321699999664E-3</v>
      </c>
      <c r="R240" s="14">
        <v>-0.71</v>
      </c>
      <c r="S240" s="1">
        <v>-2.0603374700001176E-3</v>
      </c>
    </row>
    <row r="241" spans="8:19" x14ac:dyDescent="0.25">
      <c r="H241" s="5"/>
      <c r="I241" s="5"/>
      <c r="J241" s="5"/>
      <c r="K241" s="5"/>
      <c r="L241" s="5"/>
      <c r="M241" s="51"/>
      <c r="N241" s="51"/>
      <c r="O241" s="3">
        <v>38929</v>
      </c>
      <c r="P241" s="1">
        <v>0.98</v>
      </c>
      <c r="Q241" s="1">
        <v>6.1650734300000565E-3</v>
      </c>
      <c r="R241" s="14">
        <v>0.79</v>
      </c>
      <c r="S241" s="1">
        <v>-2.258321729999957E-3</v>
      </c>
    </row>
    <row r="242" spans="8:19" x14ac:dyDescent="0.25">
      <c r="H242" s="5"/>
      <c r="I242" s="5"/>
      <c r="J242" s="5"/>
      <c r="K242" s="5"/>
      <c r="L242" s="5"/>
      <c r="M242" s="51"/>
      <c r="N242" s="51"/>
      <c r="O242" s="3">
        <v>38960</v>
      </c>
      <c r="P242" s="1">
        <v>1.62</v>
      </c>
      <c r="Q242" s="1">
        <v>2.2567204340000036E-2</v>
      </c>
      <c r="R242" s="14">
        <v>1.61</v>
      </c>
      <c r="S242" s="1">
        <v>1.6855886951000043E-2</v>
      </c>
    </row>
    <row r="243" spans="8:19" x14ac:dyDescent="0.25">
      <c r="H243" s="5"/>
      <c r="I243" s="5"/>
      <c r="J243" s="5"/>
      <c r="K243" s="5"/>
      <c r="L243" s="5"/>
      <c r="M243" s="51"/>
      <c r="N243" s="51"/>
      <c r="O243" s="3">
        <v>38989</v>
      </c>
      <c r="P243" s="1">
        <v>1.42</v>
      </c>
      <c r="Q243" s="1">
        <v>4.0730214391999864E-2</v>
      </c>
      <c r="R243" s="14">
        <v>1.49</v>
      </c>
      <c r="S243" s="1">
        <v>3.9386685130999854E-2</v>
      </c>
    </row>
    <row r="244" spans="8:19" x14ac:dyDescent="0.25">
      <c r="H244" s="5"/>
      <c r="I244" s="5"/>
      <c r="J244" s="5"/>
      <c r="K244" s="5"/>
      <c r="L244" s="5"/>
      <c r="M244" s="51"/>
      <c r="N244" s="51"/>
      <c r="O244" s="3">
        <v>39021</v>
      </c>
      <c r="P244" s="1">
        <v>1.36</v>
      </c>
      <c r="Q244" s="1">
        <v>4.4646608544000044E-2</v>
      </c>
      <c r="R244" s="14">
        <v>1.58</v>
      </c>
      <c r="S244" s="1">
        <v>4.7533480261999994E-2</v>
      </c>
    </row>
    <row r="245" spans="8:19" x14ac:dyDescent="0.25">
      <c r="H245" s="5"/>
      <c r="I245" s="5"/>
      <c r="J245" s="5"/>
      <c r="K245" s="5"/>
      <c r="L245" s="5"/>
      <c r="M245" s="51"/>
      <c r="N245" s="51"/>
      <c r="O245" s="3">
        <v>39051</v>
      </c>
      <c r="P245" s="1">
        <v>1.68</v>
      </c>
      <c r="Q245" s="1">
        <v>4.5263404416000075E-2</v>
      </c>
      <c r="R245" s="14">
        <v>1.77</v>
      </c>
      <c r="S245" s="1">
        <v>4.91829769340002E-2</v>
      </c>
    </row>
    <row r="246" spans="8:19" x14ac:dyDescent="0.25">
      <c r="H246" s="5"/>
      <c r="I246" s="5"/>
      <c r="J246" s="5"/>
      <c r="K246" s="5"/>
      <c r="L246" s="5"/>
      <c r="M246" s="51"/>
      <c r="N246" s="51"/>
      <c r="O246" s="3">
        <v>39080</v>
      </c>
      <c r="P246" s="1">
        <v>1.1000000000000001</v>
      </c>
      <c r="Q246" s="1">
        <v>4.196539327999993E-2</v>
      </c>
      <c r="R246" s="14">
        <v>1.32</v>
      </c>
      <c r="S246" s="1">
        <v>4.7425551512000119E-2</v>
      </c>
    </row>
    <row r="247" spans="8:19" x14ac:dyDescent="0.25">
      <c r="H247" s="5"/>
      <c r="I247" s="5"/>
      <c r="J247" s="5"/>
      <c r="K247" s="5"/>
      <c r="L247" s="5"/>
      <c r="M247" s="51"/>
      <c r="N247" s="51"/>
      <c r="O247" s="3">
        <v>39113</v>
      </c>
      <c r="P247" s="1">
        <v>1.1200000000000001</v>
      </c>
      <c r="Q247" s="1">
        <v>3.9498229759999948E-2</v>
      </c>
      <c r="R247" s="14">
        <v>1.33</v>
      </c>
      <c r="S247" s="1">
        <v>4.4847717412000332E-2</v>
      </c>
    </row>
    <row r="248" spans="8:19" x14ac:dyDescent="0.25">
      <c r="H248" s="5"/>
      <c r="I248" s="5"/>
      <c r="J248" s="5"/>
      <c r="K248" s="5"/>
      <c r="L248" s="5"/>
      <c r="M248" s="51"/>
      <c r="N248" s="51"/>
      <c r="O248" s="3">
        <v>39141</v>
      </c>
      <c r="P248" s="1">
        <v>1.4</v>
      </c>
      <c r="Q248" s="1">
        <v>3.6635724799999991E-2</v>
      </c>
      <c r="R248" s="14">
        <v>1.72</v>
      </c>
      <c r="S248" s="1">
        <v>4.4334379632000154E-2</v>
      </c>
    </row>
    <row r="249" spans="8:19" x14ac:dyDescent="0.25">
      <c r="H249" s="5"/>
      <c r="I249" s="5"/>
      <c r="J249" s="5"/>
      <c r="K249" s="5"/>
      <c r="L249" s="5"/>
      <c r="M249" s="51"/>
      <c r="N249" s="51"/>
      <c r="O249" s="3">
        <v>39171</v>
      </c>
      <c r="P249" s="1">
        <v>0.11</v>
      </c>
      <c r="Q249" s="1">
        <v>2.6484692480000183E-2</v>
      </c>
      <c r="R249" s="14">
        <v>0.1</v>
      </c>
      <c r="S249" s="1">
        <v>3.1759488760000121E-2</v>
      </c>
    </row>
    <row r="250" spans="8:19" x14ac:dyDescent="0.25">
      <c r="H250" s="5"/>
      <c r="I250" s="5"/>
      <c r="J250" s="5"/>
      <c r="K250" s="5"/>
      <c r="L250" s="5"/>
      <c r="M250" s="51"/>
      <c r="N250" s="51"/>
      <c r="O250" s="3">
        <v>39202</v>
      </c>
      <c r="P250" s="1">
        <v>1.3</v>
      </c>
      <c r="Q250" s="1">
        <v>2.8311900200000073E-2</v>
      </c>
      <c r="R250" s="14">
        <v>1.51</v>
      </c>
      <c r="S250" s="1">
        <v>3.3592279719999896E-2</v>
      </c>
    </row>
    <row r="251" spans="8:19" x14ac:dyDescent="0.25">
      <c r="H251" s="5"/>
      <c r="I251" s="5"/>
      <c r="J251" s="5"/>
      <c r="K251" s="5"/>
      <c r="L251" s="5"/>
      <c r="M251" s="51"/>
      <c r="N251" s="51"/>
      <c r="O251" s="3">
        <v>39233</v>
      </c>
      <c r="P251" s="1">
        <v>0.75</v>
      </c>
      <c r="Q251" s="1">
        <v>2.1720157249999872E-2</v>
      </c>
      <c r="R251" s="14">
        <v>0.77</v>
      </c>
      <c r="S251" s="1">
        <v>2.3939186269999801E-2</v>
      </c>
    </row>
    <row r="252" spans="8:19" x14ac:dyDescent="0.25">
      <c r="H252" s="5"/>
      <c r="I252" s="5"/>
      <c r="J252" s="5"/>
      <c r="K252" s="5"/>
      <c r="L252" s="5"/>
      <c r="M252" s="51"/>
      <c r="N252" s="51"/>
      <c r="O252" s="3">
        <v>39262</v>
      </c>
      <c r="P252" s="1">
        <v>-1.8</v>
      </c>
      <c r="Q252" s="1">
        <v>2.2267449999999744E-3</v>
      </c>
      <c r="R252" s="14">
        <v>-2.4500000000000002</v>
      </c>
      <c r="S252" s="1">
        <v>-2.1451786150000762E-3</v>
      </c>
    </row>
    <row r="253" spans="8:19" x14ac:dyDescent="0.25">
      <c r="H253" s="5"/>
      <c r="I253" s="5"/>
      <c r="J253" s="5"/>
      <c r="K253" s="5"/>
      <c r="L253" s="5"/>
      <c r="M253" s="51"/>
      <c r="N253" s="51"/>
      <c r="O253" s="3">
        <v>39294</v>
      </c>
      <c r="P253" s="1">
        <v>-3.54</v>
      </c>
      <c r="Q253" s="1">
        <v>-4.5658520999999896E-2</v>
      </c>
      <c r="R253" s="14">
        <v>-4.2</v>
      </c>
      <c r="S253" s="1">
        <v>-5.8275126700000013E-2</v>
      </c>
    </row>
    <row r="254" spans="8:19" x14ac:dyDescent="0.25">
      <c r="H254" s="5"/>
      <c r="I254" s="5"/>
      <c r="J254" s="5"/>
      <c r="K254" s="5"/>
      <c r="L254" s="5"/>
      <c r="M254" s="51"/>
      <c r="N254" s="51"/>
      <c r="O254" s="3">
        <v>39325</v>
      </c>
      <c r="P254" s="1">
        <v>1.36</v>
      </c>
      <c r="Q254" s="1">
        <v>-3.9880374079999892E-2</v>
      </c>
      <c r="R254" s="14">
        <v>1.86</v>
      </c>
      <c r="S254" s="1">
        <v>-4.8088760600000113E-2</v>
      </c>
    </row>
    <row r="255" spans="8:19" x14ac:dyDescent="0.25">
      <c r="H255" s="5"/>
      <c r="I255" s="5"/>
      <c r="J255" s="5"/>
      <c r="K255" s="5"/>
      <c r="L255" s="5"/>
      <c r="M255" s="51"/>
      <c r="N255" s="51"/>
      <c r="O255" s="3">
        <v>39353</v>
      </c>
      <c r="P255" s="1">
        <v>2.62</v>
      </c>
      <c r="Q255" s="1">
        <v>3.3347862720001231E-3</v>
      </c>
      <c r="R255" s="14">
        <v>2.75</v>
      </c>
      <c r="S255" s="1">
        <v>2.6538169999998917E-3</v>
      </c>
    </row>
    <row r="256" spans="8:19" x14ac:dyDescent="0.25">
      <c r="H256" s="5"/>
      <c r="I256" s="5"/>
      <c r="J256" s="5"/>
      <c r="K256" s="5"/>
      <c r="L256" s="5"/>
      <c r="M256" s="51"/>
      <c r="N256" s="51"/>
      <c r="O256" s="3">
        <v>39386</v>
      </c>
      <c r="P256" s="1">
        <v>0.6</v>
      </c>
      <c r="Q256" s="1">
        <v>4.6397257920000046E-2</v>
      </c>
      <c r="R256" s="14">
        <v>0.57999999999999996</v>
      </c>
      <c r="S256" s="1">
        <v>5.268184670000009E-2</v>
      </c>
    </row>
    <row r="257" spans="8:19" x14ac:dyDescent="0.25">
      <c r="H257" s="5"/>
      <c r="I257" s="5"/>
      <c r="J257" s="5"/>
      <c r="K257" s="5"/>
      <c r="L257" s="5"/>
      <c r="M257" s="51"/>
      <c r="N257" s="51"/>
      <c r="O257" s="3">
        <v>39416</v>
      </c>
      <c r="P257" s="1">
        <v>-2.17</v>
      </c>
      <c r="Q257" s="1">
        <v>9.9550487599999737E-3</v>
      </c>
      <c r="R257" s="14">
        <v>-2.67</v>
      </c>
      <c r="S257" s="1">
        <v>5.8661313500003587E-3</v>
      </c>
    </row>
    <row r="258" spans="8:19" x14ac:dyDescent="0.25">
      <c r="H258" s="5"/>
      <c r="I258" s="5"/>
      <c r="J258" s="5"/>
      <c r="K258" s="5"/>
      <c r="L258" s="5"/>
      <c r="M258" s="51"/>
      <c r="N258" s="51"/>
      <c r="O258" s="3">
        <v>39447</v>
      </c>
      <c r="P258" s="1">
        <v>0.28999999999999998</v>
      </c>
      <c r="Q258" s="1">
        <v>-1.2976107580000118E-2</v>
      </c>
      <c r="R258" s="14">
        <v>0.4</v>
      </c>
      <c r="S258" s="1">
        <v>-1.7139079439999927E-2</v>
      </c>
    </row>
    <row r="259" spans="8:19" x14ac:dyDescent="0.25">
      <c r="H259" s="5"/>
      <c r="I259" s="5"/>
      <c r="J259" s="5"/>
      <c r="K259" s="5"/>
      <c r="L259" s="5"/>
      <c r="M259" s="51"/>
      <c r="N259" s="51"/>
      <c r="O259" s="3">
        <v>39478</v>
      </c>
      <c r="P259" s="1">
        <v>-1.33</v>
      </c>
      <c r="Q259" s="1">
        <v>-3.1912053031000198E-2</v>
      </c>
      <c r="R259" s="14">
        <v>-2.21</v>
      </c>
      <c r="S259" s="1">
        <v>-4.4402769719999902E-2</v>
      </c>
    </row>
    <row r="260" spans="8:19" x14ac:dyDescent="0.25">
      <c r="H260" s="5"/>
      <c r="I260" s="5"/>
      <c r="J260" s="5"/>
      <c r="K260" s="5"/>
      <c r="L260" s="5"/>
      <c r="M260" s="51"/>
      <c r="N260" s="51"/>
      <c r="O260" s="3">
        <v>39507</v>
      </c>
      <c r="P260" s="1">
        <v>-1.36</v>
      </c>
      <c r="Q260" s="1">
        <v>-2.3896605448000097E-2</v>
      </c>
      <c r="R260" s="14">
        <v>-1.24</v>
      </c>
      <c r="S260" s="1">
        <v>-3.0362863839999976E-2</v>
      </c>
    </row>
    <row r="261" spans="8:19" x14ac:dyDescent="0.25">
      <c r="H261" s="5"/>
      <c r="I261" s="5"/>
      <c r="J261" s="5"/>
      <c r="K261" s="5"/>
      <c r="L261" s="5"/>
      <c r="M261" s="51"/>
      <c r="N261" s="51"/>
      <c r="O261" s="3">
        <v>39538</v>
      </c>
      <c r="P261" s="1">
        <v>-0.34</v>
      </c>
      <c r="Q261" s="1">
        <v>-3.0028274991999893E-2</v>
      </c>
      <c r="R261" s="14">
        <v>0.04</v>
      </c>
      <c r="S261" s="1">
        <v>-3.3839650384000053E-2</v>
      </c>
    </row>
    <row r="262" spans="8:19" x14ac:dyDescent="0.25">
      <c r="H262" s="5"/>
      <c r="I262" s="5"/>
      <c r="J262" s="5"/>
      <c r="K262" s="5"/>
      <c r="L262" s="5"/>
      <c r="M262" s="51"/>
      <c r="N262" s="51"/>
      <c r="O262" s="3">
        <v>39568</v>
      </c>
      <c r="P262" s="1">
        <v>4.3099999999999996</v>
      </c>
      <c r="Q262" s="1">
        <v>2.5415532943999786E-2</v>
      </c>
      <c r="R262" s="14">
        <v>4.7699999999999996</v>
      </c>
      <c r="S262" s="1">
        <v>3.5122403407999991E-2</v>
      </c>
    </row>
    <row r="263" spans="8:19" x14ac:dyDescent="0.25">
      <c r="H263" s="5"/>
      <c r="I263" s="5"/>
      <c r="J263" s="5"/>
      <c r="K263" s="5"/>
      <c r="L263" s="5"/>
      <c r="M263" s="51"/>
      <c r="N263" s="51"/>
      <c r="O263" s="3">
        <v>39598</v>
      </c>
      <c r="P263" s="1">
        <v>0.36</v>
      </c>
      <c r="Q263" s="1">
        <v>4.3295852456000095E-2</v>
      </c>
      <c r="R263" s="14">
        <v>0.45</v>
      </c>
      <c r="S263" s="1">
        <v>5.2835615859999852E-2</v>
      </c>
    </row>
    <row r="264" spans="8:19" x14ac:dyDescent="0.25">
      <c r="H264" s="5"/>
      <c r="I264" s="5"/>
      <c r="J264" s="5"/>
      <c r="K264" s="5"/>
      <c r="L264" s="5"/>
      <c r="M264" s="51"/>
      <c r="N264" s="51"/>
      <c r="O264" s="3">
        <v>39629</v>
      </c>
      <c r="P264" s="1">
        <v>-2.8</v>
      </c>
      <c r="Q264" s="1">
        <v>1.7543215519999933E-2</v>
      </c>
      <c r="R264" s="14">
        <v>-2.71</v>
      </c>
      <c r="S264" s="1">
        <v>2.3894212984999941E-2</v>
      </c>
    </row>
    <row r="265" spans="8:19" x14ac:dyDescent="0.25">
      <c r="H265" s="5"/>
      <c r="I265" s="5"/>
      <c r="J265" s="5"/>
      <c r="K265" s="5"/>
      <c r="L265" s="5"/>
      <c r="M265" s="51"/>
      <c r="N265" s="51"/>
      <c r="O265" s="3">
        <v>39660</v>
      </c>
      <c r="P265" s="1">
        <v>-1.33</v>
      </c>
      <c r="Q265" s="1">
        <v>-3.7474939360000015E-2</v>
      </c>
      <c r="R265" s="14">
        <v>-1.32</v>
      </c>
      <c r="S265" s="1">
        <v>-3.5622020260000054E-2</v>
      </c>
    </row>
    <row r="266" spans="8:19" x14ac:dyDescent="0.25">
      <c r="H266" s="5"/>
      <c r="I266" s="5"/>
      <c r="J266" s="5"/>
      <c r="K266" s="5"/>
      <c r="L266" s="5"/>
      <c r="M266" s="51"/>
      <c r="N266" s="51"/>
      <c r="O266" s="3">
        <v>39689</v>
      </c>
      <c r="P266" s="1">
        <v>0.35</v>
      </c>
      <c r="Q266" s="1">
        <v>-3.7570846599999874E-2</v>
      </c>
      <c r="R266" s="14">
        <v>0.32</v>
      </c>
      <c r="S266" s="1">
        <v>-3.6870095295999938E-2</v>
      </c>
    </row>
    <row r="267" spans="8:19" x14ac:dyDescent="0.25">
      <c r="H267" s="5"/>
      <c r="I267" s="5"/>
      <c r="J267" s="5"/>
      <c r="K267" s="5"/>
      <c r="L267" s="5"/>
      <c r="M267" s="51"/>
      <c r="N267" s="51"/>
      <c r="O267" s="3">
        <v>39721</v>
      </c>
      <c r="P267" s="1">
        <v>-7.98</v>
      </c>
      <c r="Q267" s="1">
        <v>-8.8860795309999907E-2</v>
      </c>
      <c r="R267" s="14">
        <v>-8.3000000000000007</v>
      </c>
      <c r="S267" s="1">
        <v>-9.2208734079999854E-2</v>
      </c>
    </row>
    <row r="268" spans="8:19" x14ac:dyDescent="0.25">
      <c r="H268" s="5"/>
      <c r="I268" s="5"/>
      <c r="J268" s="5"/>
      <c r="K268" s="5"/>
      <c r="L268" s="5"/>
      <c r="M268" s="51"/>
      <c r="N268" s="51"/>
      <c r="O268" s="3">
        <v>39752</v>
      </c>
      <c r="P268" s="1">
        <v>-15.91</v>
      </c>
      <c r="Q268" s="1">
        <v>-0.22349553336999994</v>
      </c>
      <c r="R268" s="14">
        <v>-18.43</v>
      </c>
      <c r="S268" s="1">
        <v>-0.24960950991999986</v>
      </c>
    </row>
    <row r="269" spans="8:19" x14ac:dyDescent="0.25">
      <c r="H269" s="5"/>
      <c r="I269" s="5"/>
      <c r="J269" s="5"/>
      <c r="K269" s="5"/>
      <c r="L269" s="5"/>
      <c r="M269" s="51"/>
      <c r="N269" s="51"/>
      <c r="O269" s="3">
        <v>39780</v>
      </c>
      <c r="P269" s="1">
        <v>-9.31</v>
      </c>
      <c r="Q269" s="1">
        <v>-0.29824424435800001</v>
      </c>
      <c r="R269" s="14">
        <v>-8.83</v>
      </c>
      <c r="S269" s="1">
        <v>-0.31805122627000004</v>
      </c>
    </row>
    <row r="270" spans="8:19" x14ac:dyDescent="0.25">
      <c r="H270" s="5"/>
      <c r="I270" s="5"/>
      <c r="J270" s="5"/>
      <c r="K270" s="5"/>
      <c r="L270" s="5"/>
      <c r="M270" s="51"/>
      <c r="N270" s="51"/>
      <c r="O270" s="3">
        <v>39813</v>
      </c>
      <c r="P270" s="1">
        <v>7.68</v>
      </c>
      <c r="Q270" s="1">
        <v>-0.17881917227199995</v>
      </c>
      <c r="R270" s="14">
        <v>5.44</v>
      </c>
      <c r="S270" s="1">
        <v>-0.215870461264</v>
      </c>
    </row>
    <row r="271" spans="8:19" x14ac:dyDescent="0.25">
      <c r="H271" s="5"/>
      <c r="I271" s="5"/>
      <c r="J271" s="5"/>
      <c r="K271" s="5"/>
      <c r="L271" s="5"/>
      <c r="M271" s="51"/>
      <c r="N271" s="51"/>
      <c r="O271" s="3">
        <v>39843</v>
      </c>
      <c r="P271" s="1">
        <v>5.99</v>
      </c>
      <c r="Q271" s="1">
        <v>3.5045260208000029E-2</v>
      </c>
      <c r="R271" s="14">
        <v>6.81</v>
      </c>
      <c r="S271" s="1">
        <v>2.6760770287999947E-2</v>
      </c>
    </row>
    <row r="272" spans="8:19" x14ac:dyDescent="0.25">
      <c r="H272" s="5"/>
      <c r="I272" s="5"/>
      <c r="J272" s="5"/>
      <c r="K272" s="5"/>
      <c r="L272" s="5"/>
      <c r="M272" s="51"/>
      <c r="N272" s="51"/>
      <c r="O272" s="3">
        <v>39871</v>
      </c>
      <c r="P272" s="1">
        <v>-3.1</v>
      </c>
      <c r="Q272" s="1">
        <v>0.10592001007999996</v>
      </c>
      <c r="R272" s="14">
        <v>-2.94</v>
      </c>
      <c r="S272" s="1">
        <v>9.3094223584000213E-2</v>
      </c>
    </row>
    <row r="273" spans="8:19" x14ac:dyDescent="0.25">
      <c r="H273" s="5"/>
      <c r="I273" s="5"/>
      <c r="J273" s="5"/>
      <c r="K273" s="5"/>
      <c r="L273" s="5"/>
      <c r="M273" s="51"/>
      <c r="N273" s="51"/>
      <c r="O273" s="3">
        <v>39903</v>
      </c>
      <c r="P273" s="1">
        <v>3.19</v>
      </c>
      <c r="Q273" s="1">
        <v>5.9805774890000052E-2</v>
      </c>
      <c r="R273" s="14">
        <v>2.42</v>
      </c>
      <c r="S273" s="1">
        <v>6.1785948212000008E-2</v>
      </c>
    </row>
    <row r="274" spans="8:19" x14ac:dyDescent="0.25">
      <c r="H274" s="5"/>
      <c r="I274" s="5"/>
      <c r="J274" s="5"/>
      <c r="K274" s="5"/>
      <c r="L274" s="5"/>
      <c r="M274" s="51"/>
      <c r="N274" s="51"/>
      <c r="O274" s="3">
        <v>39933</v>
      </c>
      <c r="P274" s="1">
        <v>12.1</v>
      </c>
      <c r="Q274" s="1">
        <v>0.12090034309999997</v>
      </c>
      <c r="R274" s="14">
        <v>12.35</v>
      </c>
      <c r="S274" s="1">
        <v>0.11685845222000002</v>
      </c>
    </row>
    <row r="275" spans="8:19" x14ac:dyDescent="0.25">
      <c r="H275" s="5"/>
      <c r="I275" s="5"/>
      <c r="J275" s="5"/>
      <c r="K275" s="5"/>
      <c r="L275" s="5"/>
      <c r="M275" s="51"/>
      <c r="N275" s="51"/>
      <c r="O275" s="3">
        <v>39962</v>
      </c>
      <c r="P275" s="1">
        <v>6.73</v>
      </c>
      <c r="Q275" s="1">
        <v>0.23460984126999995</v>
      </c>
      <c r="R275" s="14">
        <v>6.74</v>
      </c>
      <c r="S275" s="1">
        <v>0.22824511837999983</v>
      </c>
    </row>
    <row r="276" spans="8:19" x14ac:dyDescent="0.25">
      <c r="H276" s="5"/>
      <c r="I276" s="5"/>
      <c r="J276" s="5"/>
      <c r="K276" s="5"/>
      <c r="L276" s="5"/>
      <c r="M276" s="51"/>
      <c r="N276" s="51"/>
      <c r="O276" s="3">
        <v>39994</v>
      </c>
      <c r="P276" s="1">
        <v>2.86</v>
      </c>
      <c r="Q276" s="1">
        <v>0.2306615783799999</v>
      </c>
      <c r="R276" s="14">
        <v>3</v>
      </c>
      <c r="S276" s="1">
        <v>0.23520061699999983</v>
      </c>
    </row>
    <row r="277" spans="8:19" x14ac:dyDescent="0.25">
      <c r="H277" s="5"/>
      <c r="I277" s="5"/>
      <c r="J277" s="5"/>
      <c r="K277" s="5"/>
      <c r="L277" s="5"/>
      <c r="M277" s="51"/>
      <c r="N277" s="51"/>
      <c r="O277" s="3">
        <v>40025</v>
      </c>
      <c r="P277" s="1">
        <v>6.09</v>
      </c>
      <c r="Q277" s="1">
        <v>0.16468230910199977</v>
      </c>
      <c r="R277" s="14">
        <v>7.29</v>
      </c>
      <c r="S277" s="1">
        <v>0.17956986379999984</v>
      </c>
    </row>
    <row r="278" spans="8:19" x14ac:dyDescent="0.25">
      <c r="H278" s="5"/>
      <c r="I278" s="5"/>
      <c r="J278" s="5"/>
      <c r="K278" s="5"/>
      <c r="L278" s="5"/>
      <c r="M278" s="51"/>
      <c r="N278" s="51"/>
      <c r="O278" s="3">
        <v>40056</v>
      </c>
      <c r="P278" s="1">
        <v>1.86</v>
      </c>
      <c r="Q278" s="1">
        <v>0.11153883636399975</v>
      </c>
      <c r="R278" s="14">
        <v>1.31</v>
      </c>
      <c r="S278" s="1">
        <v>0.11956363969999995</v>
      </c>
    </row>
    <row r="279" spans="8:19" x14ac:dyDescent="0.25">
      <c r="H279" s="5"/>
      <c r="I279" s="5"/>
      <c r="J279" s="5"/>
      <c r="K279" s="5"/>
      <c r="L279" s="5"/>
      <c r="M279" s="51"/>
      <c r="N279" s="51"/>
      <c r="O279" s="3">
        <v>40086</v>
      </c>
      <c r="P279" s="1">
        <v>5.7</v>
      </c>
      <c r="Q279" s="1">
        <v>0.14222880617999989</v>
      </c>
      <c r="R279" s="14">
        <v>6.42</v>
      </c>
      <c r="S279" s="1">
        <v>0.15673750035800027</v>
      </c>
    </row>
    <row r="280" spans="8:19" x14ac:dyDescent="0.25">
      <c r="H280" s="5"/>
      <c r="I280" s="5"/>
      <c r="J280" s="5"/>
      <c r="K280" s="5"/>
      <c r="L280" s="5"/>
      <c r="M280" s="51"/>
      <c r="N280" s="51"/>
      <c r="O280" s="3">
        <v>40116</v>
      </c>
      <c r="P280" s="1">
        <v>1.8</v>
      </c>
      <c r="Q280" s="1">
        <v>9.6040083599999937E-2</v>
      </c>
      <c r="R280" s="14">
        <v>1.91</v>
      </c>
      <c r="S280" s="1">
        <v>9.873351348199999E-2</v>
      </c>
    </row>
    <row r="281" spans="8:19" x14ac:dyDescent="0.25">
      <c r="H281" s="5"/>
      <c r="I281" s="5"/>
      <c r="J281" s="5"/>
      <c r="K281" s="5"/>
      <c r="L281" s="5"/>
      <c r="M281" s="51"/>
      <c r="N281" s="51"/>
      <c r="O281" s="3">
        <v>40147</v>
      </c>
      <c r="P281" s="1">
        <v>1.01</v>
      </c>
      <c r="Q281" s="1">
        <v>8.6893862599999983E-2</v>
      </c>
      <c r="R281" s="14">
        <v>0.77</v>
      </c>
      <c r="S281" s="1">
        <v>9.2877071893999963E-2</v>
      </c>
    </row>
    <row r="282" spans="8:19" x14ac:dyDescent="0.25">
      <c r="H282" s="5"/>
      <c r="I282" s="5"/>
      <c r="J282" s="5"/>
      <c r="K282" s="5"/>
      <c r="L282" s="5"/>
      <c r="M282" s="51"/>
      <c r="N282" s="51"/>
      <c r="O282" s="3">
        <v>40178</v>
      </c>
      <c r="P282" s="1">
        <v>3.28</v>
      </c>
      <c r="Q282" s="1">
        <v>6.2009443040000001E-2</v>
      </c>
      <c r="R282" s="14">
        <v>3.66</v>
      </c>
      <c r="S282" s="1">
        <v>6.4533332761999906E-2</v>
      </c>
    </row>
    <row r="283" spans="8:19" x14ac:dyDescent="0.25">
      <c r="H283" s="5"/>
      <c r="I283" s="5"/>
      <c r="J283" s="5"/>
      <c r="K283" s="5"/>
      <c r="L283" s="5"/>
      <c r="M283" s="51"/>
      <c r="N283" s="51"/>
      <c r="O283" s="3">
        <v>40207</v>
      </c>
      <c r="P283" s="1">
        <v>1.27</v>
      </c>
      <c r="Q283" s="1">
        <v>5.6480317255999779E-2</v>
      </c>
      <c r="R283" s="14">
        <v>1.1399999999999999</v>
      </c>
      <c r="S283" s="1">
        <v>5.6490052748000119E-2</v>
      </c>
    </row>
    <row r="284" spans="8:19" x14ac:dyDescent="0.25">
      <c r="H284" s="5"/>
      <c r="I284" s="5"/>
      <c r="J284" s="5"/>
      <c r="K284" s="5"/>
      <c r="L284" s="5"/>
      <c r="M284" s="51"/>
      <c r="N284" s="51"/>
      <c r="O284" s="3">
        <v>40235</v>
      </c>
      <c r="P284" s="1">
        <v>0.17</v>
      </c>
      <c r="Q284" s="1">
        <v>4.7694618151999713E-2</v>
      </c>
      <c r="R284" s="14">
        <v>-7.0000000000000007E-2</v>
      </c>
      <c r="S284" s="1">
        <v>4.768334793200002E-2</v>
      </c>
    </row>
    <row r="285" spans="8:19" x14ac:dyDescent="0.25">
      <c r="H285" s="5"/>
      <c r="I285" s="5"/>
      <c r="J285" s="5"/>
      <c r="K285" s="5"/>
      <c r="L285" s="5"/>
      <c r="M285" s="51"/>
      <c r="N285" s="51"/>
      <c r="O285" s="3">
        <v>40268</v>
      </c>
      <c r="P285" s="1">
        <v>3.13</v>
      </c>
      <c r="Q285" s="1">
        <v>4.617298576700013E-2</v>
      </c>
      <c r="R285" s="14">
        <v>3.19</v>
      </c>
      <c r="S285" s="1">
        <v>4.2933095438000057E-2</v>
      </c>
    </row>
    <row r="286" spans="8:19" x14ac:dyDescent="0.25">
      <c r="H286" s="5"/>
      <c r="I286" s="5"/>
      <c r="J286" s="5"/>
      <c r="K286" s="5"/>
      <c r="L286" s="5"/>
      <c r="M286" s="51"/>
      <c r="N286" s="51"/>
      <c r="O286" s="3">
        <v>40298</v>
      </c>
      <c r="P286" s="1">
        <v>2.34</v>
      </c>
      <c r="Q286" s="1">
        <v>5.7226655114000158E-2</v>
      </c>
      <c r="R286" s="14">
        <v>2.84</v>
      </c>
      <c r="S286" s="1">
        <v>6.0463115828000014E-2</v>
      </c>
    </row>
    <row r="287" spans="8:19" x14ac:dyDescent="0.25">
      <c r="H287" s="5"/>
      <c r="I287" s="5"/>
      <c r="J287" s="5"/>
      <c r="K287" s="5"/>
      <c r="L287" s="5"/>
      <c r="M287" s="51"/>
      <c r="N287" s="51"/>
      <c r="O287" s="3">
        <v>40329</v>
      </c>
      <c r="P287" s="1">
        <v>-3.59</v>
      </c>
      <c r="Q287" s="1">
        <v>1.7542396122000259E-2</v>
      </c>
      <c r="R287" s="14">
        <v>-4.42</v>
      </c>
      <c r="S287" s="1">
        <v>1.430065656800017E-2</v>
      </c>
    </row>
    <row r="288" spans="8:19" x14ac:dyDescent="0.25">
      <c r="H288" s="5"/>
      <c r="I288" s="5"/>
      <c r="J288" s="5"/>
      <c r="K288" s="5"/>
      <c r="L288" s="5"/>
      <c r="M288" s="51"/>
      <c r="N288" s="51"/>
      <c r="O288" s="3">
        <v>40359</v>
      </c>
      <c r="P288" s="1">
        <v>1.24</v>
      </c>
      <c r="Q288" s="1">
        <v>-1.1054767439999669E-3</v>
      </c>
      <c r="R288" s="14">
        <v>1.22</v>
      </c>
      <c r="S288" s="1">
        <v>-5.0633544160000321E-3</v>
      </c>
    </row>
    <row r="289" spans="8:19" x14ac:dyDescent="0.25">
      <c r="H289" s="5"/>
      <c r="I289" s="5"/>
      <c r="J289" s="5"/>
      <c r="K289" s="5"/>
      <c r="L289" s="5"/>
      <c r="M289" s="51"/>
      <c r="N289" s="51"/>
      <c r="O289" s="3">
        <v>40389</v>
      </c>
      <c r="P289" s="1">
        <v>3.56</v>
      </c>
      <c r="Q289" s="1">
        <v>1.0802392304000152E-2</v>
      </c>
      <c r="R289" s="14">
        <v>4.3</v>
      </c>
      <c r="S289" s="1">
        <v>9.0615726799998519E-3</v>
      </c>
    </row>
    <row r="290" spans="8:19" x14ac:dyDescent="0.25">
      <c r="H290" s="5"/>
      <c r="I290" s="5"/>
      <c r="J290" s="5"/>
      <c r="K290" s="5"/>
      <c r="L290" s="5"/>
      <c r="M290" s="51"/>
      <c r="N290" s="51"/>
      <c r="O290" s="3">
        <v>40421</v>
      </c>
      <c r="P290" s="1">
        <v>0.04</v>
      </c>
      <c r="Q290" s="1">
        <v>4.8860816575999833E-2</v>
      </c>
      <c r="R290" s="14">
        <v>-0.32</v>
      </c>
      <c r="S290" s="1">
        <v>5.2346281279999962E-2</v>
      </c>
    </row>
    <row r="291" spans="8:19" x14ac:dyDescent="0.25">
      <c r="H291" s="5"/>
      <c r="I291" s="5"/>
      <c r="J291" s="5"/>
      <c r="K291" s="5"/>
      <c r="L291" s="5"/>
      <c r="M291" s="51"/>
      <c r="N291" s="51"/>
      <c r="O291" s="3">
        <v>40451</v>
      </c>
      <c r="P291" s="1">
        <v>3.01</v>
      </c>
      <c r="Q291" s="1">
        <v>6.7198268624000024E-2</v>
      </c>
      <c r="R291" s="14">
        <v>3.38</v>
      </c>
      <c r="S291" s="1">
        <v>7.4802989119999941E-2</v>
      </c>
    </row>
    <row r="292" spans="8:19" x14ac:dyDescent="0.25">
      <c r="H292" s="5"/>
      <c r="I292" s="5"/>
      <c r="J292" s="5"/>
      <c r="K292" s="5"/>
      <c r="L292" s="5"/>
      <c r="M292" s="51"/>
      <c r="N292" s="51"/>
      <c r="O292" s="3">
        <v>40480</v>
      </c>
      <c r="P292" s="1">
        <v>2.58</v>
      </c>
      <c r="Q292" s="1">
        <v>5.7099250632000054E-2</v>
      </c>
      <c r="R292" s="14">
        <v>3.09</v>
      </c>
      <c r="S292" s="1">
        <v>6.2334037856000002E-2</v>
      </c>
    </row>
    <row r="293" spans="8:19" x14ac:dyDescent="0.25">
      <c r="H293" s="5"/>
      <c r="I293" s="5"/>
      <c r="J293" s="5"/>
      <c r="K293" s="5"/>
      <c r="L293" s="5"/>
      <c r="M293" s="51"/>
      <c r="N293" s="51"/>
      <c r="O293" s="3">
        <v>40512</v>
      </c>
      <c r="P293" s="1">
        <v>-1.17</v>
      </c>
      <c r="Q293" s="1">
        <v>4.4313464013999937E-2</v>
      </c>
      <c r="R293" s="14">
        <v>-1.56</v>
      </c>
      <c r="S293" s="1">
        <v>4.9118807047999979E-2</v>
      </c>
    </row>
    <row r="294" spans="8:19" x14ac:dyDescent="0.25">
      <c r="H294" s="5"/>
      <c r="I294" s="5"/>
      <c r="J294" s="5"/>
      <c r="K294" s="5"/>
      <c r="L294" s="5"/>
      <c r="M294" s="51"/>
      <c r="N294" s="51"/>
      <c r="O294" s="3">
        <v>40543</v>
      </c>
      <c r="P294" s="1">
        <v>1.81</v>
      </c>
      <c r="Q294" s="1">
        <v>3.214788633400012E-2</v>
      </c>
      <c r="R294" s="14">
        <v>2</v>
      </c>
      <c r="S294" s="1">
        <v>3.5114319200000077E-2</v>
      </c>
    </row>
    <row r="295" spans="8:19" x14ac:dyDescent="0.25">
      <c r="H295" s="5"/>
      <c r="I295" s="5"/>
      <c r="J295" s="5"/>
      <c r="K295" s="5"/>
      <c r="L295" s="5"/>
      <c r="M295" s="51"/>
      <c r="N295" s="51"/>
      <c r="O295" s="3">
        <v>40574</v>
      </c>
      <c r="P295" s="1">
        <v>2.21</v>
      </c>
      <c r="Q295" s="1">
        <v>2.8424989883000018E-2</v>
      </c>
      <c r="R295" s="14">
        <v>2.59</v>
      </c>
      <c r="S295" s="1">
        <v>3.0093879200000062E-2</v>
      </c>
    </row>
    <row r="296" spans="8:19" x14ac:dyDescent="0.25">
      <c r="H296" s="5"/>
      <c r="I296" s="5"/>
      <c r="J296" s="5"/>
      <c r="K296" s="5"/>
      <c r="L296" s="5"/>
      <c r="M296" s="51"/>
      <c r="N296" s="51"/>
      <c r="O296" s="3">
        <v>40602</v>
      </c>
      <c r="P296" s="1">
        <v>1.31</v>
      </c>
      <c r="Q296" s="1">
        <v>5.4231870131000059E-2</v>
      </c>
      <c r="R296" s="14">
        <v>1.64</v>
      </c>
      <c r="S296" s="1">
        <v>6.3579255200000073E-2</v>
      </c>
    </row>
    <row r="297" spans="8:19" x14ac:dyDescent="0.25">
      <c r="H297" s="5"/>
      <c r="I297" s="5"/>
      <c r="J297" s="5"/>
      <c r="K297" s="5"/>
      <c r="L297" s="5"/>
      <c r="M297" s="51"/>
      <c r="N297" s="51"/>
      <c r="O297" s="3">
        <v>40633</v>
      </c>
      <c r="P297" s="1">
        <v>0.32</v>
      </c>
      <c r="Q297" s="1">
        <v>3.8803076432000205E-2</v>
      </c>
      <c r="R297" s="14">
        <v>0.34</v>
      </c>
      <c r="S297" s="1">
        <v>4.6270024184000169E-2</v>
      </c>
    </row>
    <row r="298" spans="8:19" x14ac:dyDescent="0.25">
      <c r="H298" s="5"/>
      <c r="I298" s="5"/>
      <c r="J298" s="5"/>
      <c r="K298" s="5"/>
      <c r="L298" s="5"/>
      <c r="M298" s="51"/>
      <c r="N298" s="51"/>
      <c r="O298" s="3">
        <v>40662</v>
      </c>
      <c r="P298" s="1">
        <v>1.55</v>
      </c>
      <c r="Q298" s="1">
        <v>3.2095219760000182E-2</v>
      </c>
      <c r="R298" s="14">
        <v>1.88</v>
      </c>
      <c r="S298" s="1">
        <v>3.9029048288000023E-2</v>
      </c>
    </row>
    <row r="299" spans="8:19" x14ac:dyDescent="0.25">
      <c r="H299" s="5"/>
      <c r="I299" s="5"/>
      <c r="J299" s="5"/>
      <c r="K299" s="5"/>
      <c r="L299" s="5"/>
      <c r="M299" s="51"/>
      <c r="N299" s="51"/>
      <c r="O299" s="3">
        <v>40694</v>
      </c>
      <c r="P299" s="1">
        <v>0.49</v>
      </c>
      <c r="Q299" s="1">
        <v>2.3741473040000072E-2</v>
      </c>
      <c r="R299" s="14">
        <v>0.41</v>
      </c>
      <c r="S299" s="1">
        <v>2.6455202072000139E-2</v>
      </c>
    </row>
    <row r="300" spans="8:19" x14ac:dyDescent="0.25">
      <c r="H300" s="5"/>
      <c r="I300" s="5"/>
      <c r="J300" s="5"/>
      <c r="K300" s="5"/>
      <c r="L300" s="5"/>
      <c r="M300" s="51"/>
      <c r="N300" s="51"/>
      <c r="O300" s="3">
        <v>40724</v>
      </c>
      <c r="P300" s="1">
        <v>-0.97</v>
      </c>
      <c r="Q300" s="1">
        <v>1.0577333284999879E-2</v>
      </c>
      <c r="R300" s="14">
        <v>-1.32</v>
      </c>
      <c r="S300" s="1">
        <v>9.4737825439998868E-3</v>
      </c>
    </row>
    <row r="301" spans="8:19" x14ac:dyDescent="0.25">
      <c r="H301" s="5"/>
      <c r="I301" s="5"/>
      <c r="J301" s="5"/>
      <c r="K301" s="5"/>
      <c r="L301" s="5"/>
      <c r="M301" s="51"/>
      <c r="N301" s="51"/>
      <c r="O301" s="3">
        <v>40753</v>
      </c>
      <c r="P301" s="1">
        <v>1.1599999999999999</v>
      </c>
      <c r="Q301" s="1">
        <v>6.696238651999975E-3</v>
      </c>
      <c r="R301" s="14">
        <v>1.47</v>
      </c>
      <c r="S301" s="1">
        <v>5.4113144359999588E-3</v>
      </c>
    </row>
    <row r="302" spans="8:19" x14ac:dyDescent="0.25">
      <c r="H302" s="5"/>
      <c r="I302" s="5"/>
      <c r="J302" s="5"/>
      <c r="K302" s="5"/>
      <c r="L302" s="5"/>
      <c r="M302" s="51"/>
      <c r="N302" s="51"/>
      <c r="O302" s="3">
        <v>40786</v>
      </c>
      <c r="P302" s="1">
        <v>-4</v>
      </c>
      <c r="Q302" s="1">
        <v>-3.828401920000013E-2</v>
      </c>
      <c r="R302" s="14">
        <v>-4.87</v>
      </c>
      <c r="S302" s="1">
        <v>-4.7457640251999944E-2</v>
      </c>
    </row>
    <row r="303" spans="8:19" x14ac:dyDescent="0.25">
      <c r="H303" s="5"/>
      <c r="I303" s="5"/>
      <c r="J303" s="5"/>
      <c r="K303" s="5"/>
      <c r="L303" s="5"/>
      <c r="M303" s="51"/>
      <c r="N303" s="51"/>
      <c r="O303" s="3">
        <v>40816</v>
      </c>
      <c r="P303" s="1">
        <v>-3.27</v>
      </c>
      <c r="Q303" s="1">
        <v>-6.0620147199999974E-2</v>
      </c>
      <c r="R303" s="14">
        <v>-3.58</v>
      </c>
      <c r="S303" s="1">
        <v>-6.9273061138000025E-2</v>
      </c>
    </row>
    <row r="304" spans="8:19" x14ac:dyDescent="0.25">
      <c r="H304" s="5"/>
      <c r="I304" s="5"/>
      <c r="J304" s="5"/>
      <c r="K304" s="5"/>
      <c r="L304" s="5"/>
      <c r="M304" s="51"/>
      <c r="N304" s="51"/>
      <c r="O304" s="3">
        <v>40847</v>
      </c>
      <c r="P304" s="1">
        <v>5.99</v>
      </c>
      <c r="Q304" s="1">
        <v>-1.5768380799999981E-2</v>
      </c>
      <c r="R304" s="14">
        <v>7.23</v>
      </c>
      <c r="S304" s="1">
        <v>-1.6439837841999982E-2</v>
      </c>
    </row>
    <row r="305" spans="8:19" x14ac:dyDescent="0.25">
      <c r="H305" s="5"/>
      <c r="I305" s="5"/>
      <c r="J305" s="5"/>
      <c r="K305" s="5"/>
      <c r="L305" s="5"/>
      <c r="M305" s="51"/>
      <c r="N305" s="51"/>
      <c r="O305" s="3">
        <v>40877</v>
      </c>
      <c r="P305" s="1">
        <v>-2.16</v>
      </c>
      <c r="Q305" s="1">
        <v>3.0960585680002151E-3</v>
      </c>
      <c r="R305" s="14">
        <v>-2.94</v>
      </c>
      <c r="S305" s="1">
        <v>3.5146571960000816E-3</v>
      </c>
    </row>
    <row r="306" spans="8:19" x14ac:dyDescent="0.25">
      <c r="H306" s="5"/>
      <c r="I306" s="5"/>
      <c r="J306" s="5"/>
      <c r="K306" s="5"/>
      <c r="L306" s="5"/>
      <c r="M306" s="51"/>
      <c r="N306" s="51"/>
      <c r="O306" s="3">
        <v>40907</v>
      </c>
      <c r="P306" s="1">
        <v>2.66</v>
      </c>
      <c r="Q306" s="1">
        <v>6.4590523856000059E-2</v>
      </c>
      <c r="R306" s="14">
        <v>3.32</v>
      </c>
      <c r="S306" s="1">
        <v>7.5328089415999999E-2</v>
      </c>
    </row>
    <row r="307" spans="8:19" x14ac:dyDescent="0.25">
      <c r="H307" s="5"/>
      <c r="I307" s="5"/>
      <c r="J307" s="5"/>
      <c r="K307" s="5"/>
      <c r="L307" s="5"/>
      <c r="M307" s="51"/>
      <c r="N307" s="51"/>
      <c r="O307" s="3">
        <v>40939</v>
      </c>
      <c r="P307" s="1">
        <v>3.04</v>
      </c>
      <c r="Q307" s="1">
        <v>3.4959973376000208E-2</v>
      </c>
      <c r="R307" s="14">
        <v>3.38</v>
      </c>
      <c r="S307" s="1">
        <v>3.6719368496000104E-2</v>
      </c>
    </row>
    <row r="308" spans="8:19" x14ac:dyDescent="0.25">
      <c r="H308" s="5"/>
      <c r="I308" s="5"/>
      <c r="J308" s="5"/>
      <c r="K308" s="5"/>
      <c r="L308" s="5"/>
      <c r="M308" s="51"/>
      <c r="N308" s="51"/>
      <c r="O308" s="3">
        <v>40968</v>
      </c>
      <c r="P308" s="1">
        <v>2.37</v>
      </c>
      <c r="Q308" s="1">
        <v>8.2878704767999967E-2</v>
      </c>
      <c r="R308" s="14">
        <v>2.84</v>
      </c>
      <c r="S308" s="1">
        <v>9.8456829344000019E-2</v>
      </c>
    </row>
    <row r="309" spans="8:19" x14ac:dyDescent="0.25">
      <c r="H309" s="5"/>
      <c r="I309" s="5"/>
      <c r="J309" s="5"/>
      <c r="K309" s="5"/>
      <c r="L309" s="5"/>
      <c r="M309" s="51"/>
      <c r="N309" s="51"/>
      <c r="O309" s="3">
        <v>40998</v>
      </c>
      <c r="P309" s="1">
        <v>-0.14000000000000001</v>
      </c>
      <c r="Q309" s="1">
        <v>5.3343731328000077E-2</v>
      </c>
      <c r="R309" s="14">
        <v>-0.46</v>
      </c>
      <c r="S309" s="1">
        <v>5.8269384367999777E-2</v>
      </c>
    </row>
    <row r="310" spans="8:19" x14ac:dyDescent="0.25">
      <c r="H310" s="5"/>
      <c r="I310" s="5"/>
      <c r="J310" s="5"/>
      <c r="K310" s="5"/>
      <c r="L310" s="5"/>
      <c r="M310" s="51"/>
      <c r="N310" s="51"/>
      <c r="O310" s="3">
        <v>41029</v>
      </c>
      <c r="P310" s="1">
        <v>1.05</v>
      </c>
      <c r="Q310" s="1">
        <v>3.3000621610000058E-2</v>
      </c>
      <c r="R310" s="14">
        <v>1.1000000000000001</v>
      </c>
      <c r="S310" s="1">
        <v>3.4929722959999854E-2</v>
      </c>
    </row>
    <row r="311" spans="8:19" x14ac:dyDescent="0.25">
      <c r="H311" s="5"/>
      <c r="I311" s="5"/>
      <c r="J311" s="5"/>
      <c r="K311" s="5"/>
      <c r="L311" s="5"/>
      <c r="M311" s="51"/>
      <c r="N311" s="51"/>
      <c r="O311" s="3">
        <v>41060</v>
      </c>
      <c r="P311" s="1">
        <v>-1.31</v>
      </c>
      <c r="Q311" s="1">
        <v>-4.1337174300000168E-3</v>
      </c>
      <c r="R311" s="14">
        <v>-1.84</v>
      </c>
      <c r="S311" s="1">
        <v>-1.2167428960000004E-2</v>
      </c>
    </row>
    <row r="312" spans="8:19" x14ac:dyDescent="0.25">
      <c r="H312" s="5"/>
      <c r="I312" s="5"/>
      <c r="J312" s="5"/>
      <c r="K312" s="5"/>
      <c r="L312" s="5"/>
      <c r="M312" s="51"/>
      <c r="N312" s="51"/>
      <c r="O312" s="3">
        <v>41089</v>
      </c>
      <c r="P312" s="1">
        <v>2.11</v>
      </c>
      <c r="Q312" s="1">
        <v>1.8304687694999711E-2</v>
      </c>
      <c r="R312" s="14">
        <v>2.66</v>
      </c>
      <c r="S312" s="1">
        <v>1.8795376159999932E-2</v>
      </c>
    </row>
    <row r="313" spans="8:19" x14ac:dyDescent="0.25">
      <c r="H313" s="5"/>
      <c r="I313" s="5"/>
      <c r="J313" s="5"/>
      <c r="K313" s="5"/>
      <c r="L313" s="5"/>
      <c r="M313" s="51"/>
      <c r="N313" s="51"/>
      <c r="O313" s="3">
        <v>41121</v>
      </c>
      <c r="P313" s="1">
        <v>1.9</v>
      </c>
      <c r="Q313" s="1">
        <v>2.6870338209999733E-2</v>
      </c>
      <c r="R313" s="14">
        <v>2.4</v>
      </c>
      <c r="S313" s="1">
        <v>3.1895613440000137E-2</v>
      </c>
    </row>
    <row r="314" spans="8:19" x14ac:dyDescent="0.25">
      <c r="H314" s="5"/>
      <c r="I314" s="5"/>
      <c r="J314" s="5"/>
      <c r="K314" s="5"/>
      <c r="L314" s="5"/>
      <c r="M314" s="51"/>
      <c r="N314" s="51"/>
      <c r="O314" s="3">
        <v>41152</v>
      </c>
      <c r="P314" s="1">
        <v>1.17</v>
      </c>
      <c r="Q314" s="1">
        <v>5.2674760529999975E-2</v>
      </c>
      <c r="R314" s="14">
        <v>1.29</v>
      </c>
      <c r="S314" s="1">
        <v>6.47993753599998E-2</v>
      </c>
    </row>
    <row r="315" spans="8:19" x14ac:dyDescent="0.25">
      <c r="H315" s="5"/>
      <c r="I315" s="5"/>
      <c r="J315" s="5"/>
      <c r="K315" s="5"/>
      <c r="L315" s="5"/>
      <c r="M315" s="51"/>
      <c r="N315" s="51"/>
      <c r="O315" s="3">
        <v>41180</v>
      </c>
      <c r="P315" s="1">
        <v>1.39</v>
      </c>
      <c r="Q315" s="1">
        <v>4.5252119969999782E-2</v>
      </c>
      <c r="R315" s="14">
        <v>1.73</v>
      </c>
      <c r="S315" s="1">
        <v>5.515332608000012E-2</v>
      </c>
    </row>
    <row r="316" spans="8:19" x14ac:dyDescent="0.25">
      <c r="H316" s="5"/>
      <c r="I316" s="5"/>
      <c r="J316" s="5"/>
      <c r="K316" s="5"/>
      <c r="L316" s="5"/>
      <c r="M316" s="51"/>
      <c r="N316" s="51"/>
      <c r="O316" s="3">
        <v>41213</v>
      </c>
      <c r="P316" s="1">
        <v>0.88</v>
      </c>
      <c r="Q316" s="1">
        <v>3.4789341143999897E-2</v>
      </c>
      <c r="R316" s="14">
        <v>0.95</v>
      </c>
      <c r="S316" s="1">
        <v>4.0212190115000102E-2</v>
      </c>
    </row>
    <row r="317" spans="8:19" x14ac:dyDescent="0.25">
      <c r="H317" s="5"/>
      <c r="I317" s="5"/>
      <c r="J317" s="5"/>
      <c r="K317" s="5"/>
      <c r="L317" s="5"/>
      <c r="M317" s="51"/>
      <c r="N317" s="51"/>
      <c r="O317" s="3">
        <v>41243</v>
      </c>
      <c r="P317" s="1">
        <v>0.8</v>
      </c>
      <c r="Q317" s="1">
        <v>3.1004898559999994E-2</v>
      </c>
      <c r="R317" s="14">
        <v>0.86</v>
      </c>
      <c r="S317" s="1">
        <v>3.5796243410000095E-2</v>
      </c>
    </row>
    <row r="318" spans="8:19" x14ac:dyDescent="0.25">
      <c r="H318" s="5"/>
      <c r="I318" s="5"/>
      <c r="J318" s="5"/>
      <c r="K318" s="5"/>
      <c r="L318" s="5"/>
      <c r="M318" s="51"/>
      <c r="N318" s="51"/>
      <c r="O318" s="3">
        <v>41274</v>
      </c>
      <c r="P318" s="1">
        <v>1.58</v>
      </c>
      <c r="Q318" s="1">
        <v>3.2936952320000046E-2</v>
      </c>
      <c r="R318" s="14">
        <v>1.97</v>
      </c>
      <c r="S318" s="1">
        <v>3.8239879490000073E-2</v>
      </c>
    </row>
    <row r="319" spans="8:19" x14ac:dyDescent="0.25">
      <c r="H319" s="5"/>
      <c r="I319" s="5"/>
      <c r="J319" s="5"/>
      <c r="K319" s="5"/>
      <c r="L319" s="5"/>
      <c r="M319" s="51"/>
      <c r="N319" s="51"/>
      <c r="O319" s="3">
        <v>41305</v>
      </c>
      <c r="P319" s="1">
        <v>1.34</v>
      </c>
      <c r="Q319" s="1">
        <v>3.7647013760000236E-2</v>
      </c>
      <c r="R319" s="14">
        <v>1.59</v>
      </c>
      <c r="S319" s="1">
        <v>4.482208377800001E-2</v>
      </c>
    </row>
    <row r="320" spans="8:19" x14ac:dyDescent="0.25">
      <c r="H320" s="5"/>
      <c r="I320" s="5"/>
      <c r="J320" s="5"/>
      <c r="K320" s="5"/>
      <c r="L320" s="5"/>
      <c r="M320" s="51"/>
      <c r="N320" s="51"/>
      <c r="O320" s="3">
        <v>41333</v>
      </c>
      <c r="P320" s="1">
        <v>0.51</v>
      </c>
      <c r="Q320" s="1">
        <v>3.4661719772000277E-2</v>
      </c>
      <c r="R320" s="14">
        <v>0.4</v>
      </c>
      <c r="S320" s="1">
        <v>4.0056882920000092E-2</v>
      </c>
    </row>
    <row r="321" spans="8:19" x14ac:dyDescent="0.25">
      <c r="H321" s="5"/>
      <c r="I321" s="5"/>
      <c r="J321" s="5"/>
      <c r="K321" s="5"/>
      <c r="L321" s="5"/>
      <c r="M321" s="51"/>
      <c r="N321" s="51"/>
      <c r="O321" s="3">
        <v>41362</v>
      </c>
      <c r="P321" s="1">
        <v>1.02</v>
      </c>
      <c r="Q321" s="1">
        <v>2.8957737068000311E-2</v>
      </c>
      <c r="R321" s="14">
        <v>1.2</v>
      </c>
      <c r="S321" s="1">
        <v>3.2203163200000162E-2</v>
      </c>
    </row>
    <row r="322" spans="8:19" x14ac:dyDescent="0.25">
      <c r="H322" s="5"/>
      <c r="I322" s="5"/>
      <c r="J322" s="5"/>
      <c r="K322" s="5"/>
      <c r="L322" s="5"/>
      <c r="M322" s="51"/>
      <c r="N322" s="51"/>
      <c r="O322" s="3">
        <v>41394</v>
      </c>
      <c r="P322" s="1">
        <v>1.81</v>
      </c>
      <c r="Q322" s="1">
        <v>3.3729891562000125E-2</v>
      </c>
      <c r="R322" s="14">
        <v>2.23</v>
      </c>
      <c r="S322" s="1">
        <v>3.8705870400000064E-2</v>
      </c>
    </row>
    <row r="323" spans="8:19" x14ac:dyDescent="0.25">
      <c r="H323" s="5"/>
      <c r="I323" s="5"/>
      <c r="J323" s="5"/>
      <c r="K323" s="5"/>
      <c r="L323" s="5"/>
      <c r="M323" s="51"/>
      <c r="N323" s="51"/>
      <c r="O323" s="3">
        <v>41425</v>
      </c>
      <c r="P323" s="1">
        <v>-0.57999999999999996</v>
      </c>
      <c r="Q323" s="1">
        <v>2.2519409203999974E-2</v>
      </c>
      <c r="R323" s="14">
        <v>-0.89</v>
      </c>
      <c r="S323" s="1">
        <v>2.5359948359999995E-2</v>
      </c>
    </row>
    <row r="324" spans="8:19" x14ac:dyDescent="0.25">
      <c r="H324" s="5"/>
      <c r="I324" s="5"/>
      <c r="J324" s="5"/>
      <c r="K324" s="5"/>
      <c r="L324" s="5"/>
      <c r="M324" s="51"/>
      <c r="N324" s="51"/>
      <c r="O324" s="3">
        <v>41453</v>
      </c>
      <c r="P324" s="1">
        <v>-2.62</v>
      </c>
      <c r="Q324" s="1">
        <v>-1.4324489523999895E-2</v>
      </c>
      <c r="R324" s="14">
        <v>-3.51</v>
      </c>
      <c r="S324" s="1">
        <v>-2.2361843703000095E-2</v>
      </c>
    </row>
    <row r="325" spans="8:19" x14ac:dyDescent="0.25">
      <c r="H325" s="5"/>
      <c r="I325" s="5"/>
      <c r="J325" s="5"/>
      <c r="K325" s="5"/>
      <c r="L325" s="5"/>
      <c r="M325" s="51"/>
      <c r="N325" s="51"/>
      <c r="O325" s="3">
        <v>41486</v>
      </c>
      <c r="P325" s="1">
        <v>1.9</v>
      </c>
      <c r="Q325" s="1">
        <v>-1.3453152760000142E-2</v>
      </c>
      <c r="R325" s="14">
        <v>2.0699999999999998</v>
      </c>
      <c r="S325" s="1">
        <v>-2.3891943527000081E-2</v>
      </c>
    </row>
    <row r="326" spans="8:19" x14ac:dyDescent="0.25">
      <c r="H326" s="5"/>
      <c r="I326" s="5"/>
      <c r="J326" s="5"/>
      <c r="K326" s="5"/>
      <c r="L326" s="5"/>
      <c r="M326" s="51"/>
      <c r="N326" s="51"/>
      <c r="O326" s="3">
        <v>41516</v>
      </c>
      <c r="P326" s="1">
        <v>-0.61</v>
      </c>
      <c r="Q326" s="1">
        <v>-1.3750843420000103E-2</v>
      </c>
      <c r="R326" s="14">
        <v>-1.41</v>
      </c>
      <c r="S326" s="1">
        <v>-2.9013285363000074E-2</v>
      </c>
    </row>
    <row r="327" spans="8:19" x14ac:dyDescent="0.25">
      <c r="H327" s="5"/>
      <c r="I327" s="5"/>
      <c r="J327" s="5"/>
      <c r="K327" s="5"/>
      <c r="L327" s="5"/>
      <c r="M327" s="51"/>
      <c r="N327" s="51"/>
      <c r="O327" s="3">
        <v>41547</v>
      </c>
      <c r="P327" s="1">
        <v>0.99</v>
      </c>
      <c r="Q327" s="1">
        <v>2.2810662589999975E-2</v>
      </c>
      <c r="R327" s="14">
        <v>1.1299999999999999</v>
      </c>
      <c r="S327" s="1">
        <v>1.7679411869000017E-2</v>
      </c>
    </row>
    <row r="328" spans="8:19" x14ac:dyDescent="0.25">
      <c r="H328" s="5"/>
      <c r="I328" s="5"/>
      <c r="J328" s="5"/>
      <c r="K328" s="5"/>
      <c r="L328" s="5"/>
      <c r="M328" s="51"/>
      <c r="N328" s="51"/>
      <c r="O328" s="3">
        <v>41578</v>
      </c>
      <c r="P328" s="1">
        <v>2.5099999999999998</v>
      </c>
      <c r="Q328" s="1">
        <v>2.8933474210999899E-2</v>
      </c>
      <c r="R328" s="14">
        <v>3.33</v>
      </c>
      <c r="S328" s="1">
        <v>3.0242124311000262E-2</v>
      </c>
    </row>
    <row r="329" spans="8:19" x14ac:dyDescent="0.25">
      <c r="H329" s="5"/>
      <c r="I329" s="5"/>
      <c r="J329" s="5"/>
      <c r="K329" s="5"/>
      <c r="L329" s="5"/>
      <c r="M329" s="51"/>
      <c r="N329" s="51"/>
      <c r="O329" s="3">
        <v>41607</v>
      </c>
      <c r="P329" s="1">
        <v>0.51</v>
      </c>
      <c r="Q329" s="1">
        <v>4.0528257299000003E-2</v>
      </c>
      <c r="R329" s="14">
        <v>0.31</v>
      </c>
      <c r="S329" s="1">
        <v>4.821571649900025E-2</v>
      </c>
    </row>
    <row r="330" spans="8:19" x14ac:dyDescent="0.25">
      <c r="H330" s="5"/>
      <c r="I330" s="5"/>
      <c r="J330" s="5"/>
      <c r="K330" s="5"/>
      <c r="L330" s="5"/>
      <c r="M330" s="51"/>
      <c r="N330" s="51"/>
      <c r="O330" s="3">
        <v>41639</v>
      </c>
      <c r="P330" s="1">
        <v>0.54</v>
      </c>
      <c r="Q330" s="1">
        <v>3.5891781254000055E-2</v>
      </c>
      <c r="R330" s="14">
        <v>0.48</v>
      </c>
      <c r="S330" s="1">
        <v>4.1478445504000039E-2</v>
      </c>
    </row>
    <row r="331" spans="8:19" x14ac:dyDescent="0.25">
      <c r="H331" s="5"/>
      <c r="I331" s="5"/>
      <c r="J331" s="5"/>
      <c r="K331" s="5"/>
      <c r="L331" s="5"/>
      <c r="M331" s="51"/>
      <c r="N331" s="51"/>
      <c r="O331" s="3">
        <v>41670</v>
      </c>
      <c r="P331" s="1">
        <v>0.7</v>
      </c>
      <c r="Q331" s="1">
        <v>1.7601232780000142E-2</v>
      </c>
      <c r="R331" s="14">
        <v>0.87</v>
      </c>
      <c r="S331" s="1">
        <v>1.6683739455999991E-2</v>
      </c>
    </row>
    <row r="332" spans="8:19" x14ac:dyDescent="0.25">
      <c r="H332" s="5"/>
      <c r="I332" s="5"/>
      <c r="J332" s="5"/>
      <c r="K332" s="5"/>
      <c r="L332" s="5"/>
      <c r="M332" s="51"/>
      <c r="N332" s="51"/>
      <c r="O332" s="3">
        <v>41698</v>
      </c>
      <c r="P332" s="1">
        <v>2.02</v>
      </c>
      <c r="Q332" s="1">
        <v>3.2889043559999998E-2</v>
      </c>
      <c r="R332" s="14">
        <v>2.98</v>
      </c>
      <c r="S332" s="1">
        <v>4.3745304447999844E-2</v>
      </c>
    </row>
    <row r="333" spans="8:19" x14ac:dyDescent="0.25">
      <c r="H333" s="5"/>
      <c r="I333" s="5"/>
      <c r="J333" s="5"/>
      <c r="K333" s="5"/>
      <c r="L333" s="5"/>
      <c r="M333" s="51"/>
      <c r="N333" s="51"/>
      <c r="O333" s="3">
        <v>41729</v>
      </c>
      <c r="P333" s="1">
        <v>0.24</v>
      </c>
      <c r="Q333" s="1">
        <v>2.9807019359999742E-2</v>
      </c>
      <c r="R333" s="14">
        <v>0.03</v>
      </c>
      <c r="S333" s="1">
        <v>3.9070887777999941E-2</v>
      </c>
    </row>
    <row r="334" spans="8:19" x14ac:dyDescent="0.25">
      <c r="H334" s="5"/>
      <c r="I334" s="5"/>
      <c r="J334" s="5"/>
      <c r="K334" s="5"/>
      <c r="L334" s="5"/>
      <c r="M334" s="51"/>
      <c r="N334" s="51"/>
      <c r="O334" s="3">
        <v>41759</v>
      </c>
      <c r="P334" s="1">
        <v>0.63</v>
      </c>
      <c r="Q334" s="1">
        <v>2.9091165424000032E-2</v>
      </c>
      <c r="R334" s="14">
        <v>0.62</v>
      </c>
      <c r="S334" s="1">
        <v>3.6495615428000061E-2</v>
      </c>
    </row>
    <row r="335" spans="8:19" x14ac:dyDescent="0.25">
      <c r="H335" s="5"/>
      <c r="I335" s="5"/>
      <c r="J335" s="5"/>
      <c r="K335" s="5"/>
      <c r="L335" s="5"/>
      <c r="M335" s="51"/>
      <c r="N335" s="51"/>
      <c r="O335" s="3">
        <v>41789</v>
      </c>
      <c r="P335" s="1">
        <v>0.92</v>
      </c>
      <c r="Q335" s="1">
        <v>1.7995299103999995E-2</v>
      </c>
      <c r="R335" s="14">
        <v>1.36</v>
      </c>
      <c r="S335" s="1">
        <v>2.0190285296000088E-2</v>
      </c>
    </row>
    <row r="336" spans="8:19" x14ac:dyDescent="0.25">
      <c r="H336" s="5"/>
      <c r="I336" s="5"/>
      <c r="J336" s="5"/>
      <c r="K336" s="5"/>
      <c r="L336" s="5"/>
      <c r="M336" s="51"/>
      <c r="N336" s="51"/>
      <c r="O336" s="3">
        <v>41820</v>
      </c>
      <c r="P336" s="1">
        <v>0.84</v>
      </c>
      <c r="Q336" s="1">
        <v>2.408864686400003E-2</v>
      </c>
      <c r="R336" s="14">
        <v>1.17</v>
      </c>
      <c r="S336" s="1">
        <v>3.1816966544000014E-2</v>
      </c>
    </row>
    <row r="337" spans="8:19" x14ac:dyDescent="0.25">
      <c r="H337" s="5"/>
      <c r="I337" s="5"/>
      <c r="J337" s="5"/>
      <c r="K337" s="5"/>
      <c r="L337" s="5"/>
      <c r="M337" s="51"/>
      <c r="N337" s="51"/>
      <c r="O337" s="3">
        <v>41851</v>
      </c>
      <c r="P337" s="1">
        <v>-1.33</v>
      </c>
      <c r="Q337" s="1">
        <v>4.1421721759999919E-3</v>
      </c>
      <c r="R337" s="14">
        <v>-1.79</v>
      </c>
      <c r="S337" s="1">
        <v>7.1034017519999715E-3</v>
      </c>
    </row>
    <row r="338" spans="8:19" x14ac:dyDescent="0.25">
      <c r="H338" s="5"/>
      <c r="I338" s="5"/>
      <c r="J338" s="5"/>
      <c r="K338" s="5"/>
      <c r="L338" s="5"/>
      <c r="M338" s="51"/>
      <c r="N338" s="51"/>
      <c r="O338" s="3">
        <v>41880</v>
      </c>
      <c r="P338" s="1">
        <v>1.59</v>
      </c>
      <c r="Q338" s="1">
        <v>1.0808593651999931E-2</v>
      </c>
      <c r="R338" s="14">
        <v>2.19</v>
      </c>
      <c r="S338" s="1">
        <v>1.5350203483000202E-2</v>
      </c>
    </row>
    <row r="339" spans="8:19" x14ac:dyDescent="0.25">
      <c r="H339" s="5"/>
      <c r="I339" s="5"/>
      <c r="J339" s="5"/>
      <c r="K339" s="5"/>
      <c r="L339" s="5"/>
      <c r="M339" s="51"/>
      <c r="N339" s="51"/>
      <c r="O339" s="3">
        <v>41912</v>
      </c>
      <c r="P339" s="1">
        <v>-2.09</v>
      </c>
      <c r="Q339" s="1">
        <v>-1.85613902770001E-2</v>
      </c>
      <c r="R339" s="14">
        <v>-2.91</v>
      </c>
      <c r="S339" s="1">
        <v>-2.55970025090001E-2</v>
      </c>
    </row>
    <row r="340" spans="8:19" x14ac:dyDescent="0.25">
      <c r="H340" s="5"/>
      <c r="I340" s="5"/>
      <c r="J340" s="5"/>
      <c r="K340" s="5"/>
      <c r="L340" s="5"/>
      <c r="M340" s="51"/>
      <c r="N340" s="51"/>
      <c r="O340" s="3">
        <v>41943</v>
      </c>
      <c r="P340" s="1">
        <v>1.19</v>
      </c>
      <c r="Q340" s="1">
        <v>6.5042355110001004E-3</v>
      </c>
      <c r="R340" s="14">
        <v>1.71</v>
      </c>
      <c r="S340" s="1">
        <v>9.1286923409998888E-3</v>
      </c>
    </row>
    <row r="341" spans="8:19" x14ac:dyDescent="0.25">
      <c r="H341" s="5"/>
      <c r="I341" s="5"/>
      <c r="J341" s="5"/>
      <c r="K341" s="5"/>
      <c r="L341" s="5"/>
      <c r="M341" s="51"/>
      <c r="N341" s="51"/>
      <c r="O341" s="3">
        <v>41971</v>
      </c>
      <c r="P341" s="1">
        <v>-0.73</v>
      </c>
      <c r="Q341" s="1">
        <v>-1.6481194417000022E-2</v>
      </c>
      <c r="R341" s="14">
        <v>-1.31</v>
      </c>
      <c r="S341" s="1">
        <v>-2.5433891309000201E-2</v>
      </c>
    </row>
    <row r="342" spans="8:19" x14ac:dyDescent="0.25">
      <c r="H342" s="5"/>
      <c r="I342" s="5"/>
      <c r="J342" s="5"/>
      <c r="K342" s="5"/>
      <c r="L342" s="5"/>
      <c r="M342" s="51"/>
      <c r="N342" s="51"/>
      <c r="O342" s="3">
        <v>42004</v>
      </c>
      <c r="P342" s="1">
        <v>-1.45</v>
      </c>
      <c r="Q342" s="1">
        <v>-1.0052310384999874E-2</v>
      </c>
      <c r="R342" s="14">
        <v>-2.0699999999999998</v>
      </c>
      <c r="S342" s="1">
        <v>-1.700217299300022E-2</v>
      </c>
    </row>
    <row r="343" spans="8:19" x14ac:dyDescent="0.25">
      <c r="H343" s="5"/>
      <c r="I343" s="5"/>
      <c r="J343" s="5"/>
      <c r="K343" s="5"/>
      <c r="L343" s="5"/>
      <c r="M343" s="51"/>
      <c r="N343" s="51"/>
      <c r="O343" s="3">
        <v>42034</v>
      </c>
      <c r="P343" s="1">
        <v>0.66</v>
      </c>
      <c r="Q343" s="1">
        <v>-1.5237331390000053E-2</v>
      </c>
      <c r="R343" s="14">
        <v>0.78</v>
      </c>
      <c r="S343" s="1">
        <v>-2.5990354874000032E-2</v>
      </c>
    </row>
    <row r="344" spans="8:19" x14ac:dyDescent="0.25">
      <c r="H344" s="5"/>
      <c r="I344" s="5"/>
      <c r="J344" s="5"/>
      <c r="K344" s="5"/>
      <c r="L344" s="5"/>
      <c r="M344" s="51"/>
      <c r="N344" s="51"/>
      <c r="O344" s="3">
        <v>42062</v>
      </c>
      <c r="P344" s="1">
        <v>2.41</v>
      </c>
      <c r="Q344" s="1">
        <v>1.5911603629999993E-2</v>
      </c>
      <c r="R344" s="14">
        <v>3.1</v>
      </c>
      <c r="S344" s="1">
        <v>1.7533634739999915E-2</v>
      </c>
    </row>
    <row r="345" spans="8:19" x14ac:dyDescent="0.25">
      <c r="H345" s="5"/>
      <c r="I345" s="5"/>
      <c r="J345" s="5"/>
      <c r="K345" s="5"/>
      <c r="L345" s="5"/>
      <c r="M345" s="51"/>
      <c r="N345" s="51"/>
      <c r="O345" s="3">
        <v>42094</v>
      </c>
      <c r="P345" s="1">
        <v>-0.55000000000000004</v>
      </c>
      <c r="Q345" s="1">
        <v>2.5189335170000104E-2</v>
      </c>
      <c r="R345" s="14">
        <v>-1.08</v>
      </c>
      <c r="S345" s="1">
        <v>2.7820148559999813E-2</v>
      </c>
    </row>
    <row r="346" spans="8:19" x14ac:dyDescent="0.25">
      <c r="H346" s="5"/>
      <c r="I346" s="5"/>
      <c r="J346" s="5"/>
      <c r="K346" s="5"/>
      <c r="L346" s="5"/>
      <c r="M346" s="51"/>
      <c r="N346" s="51"/>
      <c r="O346" s="3">
        <v>42124</v>
      </c>
      <c r="P346" s="1">
        <v>1.21</v>
      </c>
      <c r="Q346" s="1">
        <v>3.0790906145000241E-2</v>
      </c>
      <c r="R346" s="14">
        <v>1.54</v>
      </c>
      <c r="S346" s="1">
        <v>3.5571124080000072E-2</v>
      </c>
    </row>
    <row r="347" spans="8:19" x14ac:dyDescent="0.25">
      <c r="H347" s="5"/>
      <c r="I347" s="5"/>
      <c r="J347" s="5"/>
      <c r="K347" s="5"/>
      <c r="L347" s="5"/>
      <c r="M347" s="51"/>
      <c r="N347" s="51"/>
      <c r="O347" s="3">
        <v>42153</v>
      </c>
      <c r="P347" s="1">
        <v>0.30399999999999999</v>
      </c>
      <c r="Q347" s="1">
        <v>9.5933116880000391E-3</v>
      </c>
      <c r="R347" s="14">
        <v>0.15</v>
      </c>
      <c r="S347" s="1">
        <v>5.9403305200000922E-3</v>
      </c>
    </row>
    <row r="348" spans="8:19" x14ac:dyDescent="0.25">
      <c r="H348" s="5"/>
      <c r="I348" s="5"/>
      <c r="J348" s="5"/>
      <c r="K348" s="5"/>
      <c r="L348" s="5"/>
      <c r="M348" s="51"/>
      <c r="N348" s="51"/>
      <c r="O348" s="3">
        <v>42185</v>
      </c>
      <c r="P348" s="1">
        <v>-1.4890000000000001</v>
      </c>
      <c r="Q348" s="1">
        <v>6.0801686240008479E-5</v>
      </c>
      <c r="R348" s="14">
        <v>-2.19</v>
      </c>
      <c r="S348" s="1">
        <v>-5.347515889999932E-3</v>
      </c>
    </row>
    <row r="349" spans="8:19" x14ac:dyDescent="0.25">
      <c r="H349" s="5"/>
      <c r="I349" s="5"/>
      <c r="J349" s="5"/>
      <c r="K349" s="5"/>
      <c r="L349" s="5"/>
      <c r="M349" s="51"/>
      <c r="N349" s="51"/>
      <c r="O349" s="3">
        <v>42216</v>
      </c>
      <c r="P349" s="1">
        <v>-0.58199999999999996</v>
      </c>
      <c r="Q349" s="1">
        <v>-1.764603515420804E-2</v>
      </c>
      <c r="R349" s="14">
        <v>-0.72</v>
      </c>
      <c r="S349" s="1">
        <v>-2.7485733479999941E-2</v>
      </c>
    </row>
    <row r="350" spans="8:19" x14ac:dyDescent="0.25">
      <c r="H350" s="5"/>
      <c r="I350" s="5"/>
      <c r="J350" s="5"/>
      <c r="K350" s="5"/>
      <c r="L350" s="5"/>
      <c r="M350" s="51"/>
      <c r="N350" s="51"/>
      <c r="O350" s="3">
        <v>42247</v>
      </c>
      <c r="P350" s="1">
        <v>-1.742</v>
      </c>
      <c r="Q350" s="1">
        <v>-3.7684081613715947E-2</v>
      </c>
      <c r="R350" s="14">
        <v>-2.2000000000000002</v>
      </c>
      <c r="S350" s="1">
        <v>-5.0305588960000036E-2</v>
      </c>
    </row>
    <row r="351" spans="8:19" x14ac:dyDescent="0.25">
      <c r="H351" s="5"/>
      <c r="I351" s="5"/>
      <c r="J351" s="5"/>
      <c r="K351" s="5"/>
      <c r="L351" s="5"/>
      <c r="M351" s="51"/>
      <c r="N351" s="51"/>
      <c r="O351" s="3">
        <v>42277</v>
      </c>
      <c r="P351" s="1">
        <v>-2.6019999999999999</v>
      </c>
      <c r="Q351" s="1">
        <v>-4.8556548822088152E-2</v>
      </c>
      <c r="R351" s="14">
        <v>-3.33</v>
      </c>
      <c r="S351" s="1">
        <v>-6.1374514719999995E-2</v>
      </c>
    </row>
    <row r="352" spans="8:19" x14ac:dyDescent="0.25">
      <c r="H352" s="5"/>
      <c r="I352" s="5"/>
      <c r="J352" s="5"/>
      <c r="K352" s="5"/>
      <c r="L352" s="5"/>
      <c r="M352" s="51"/>
      <c r="N352" s="51"/>
      <c r="O352" s="3">
        <v>42307</v>
      </c>
      <c r="P352" s="1">
        <v>2.7490000000000001</v>
      </c>
      <c r="Q352" s="1">
        <v>-1.667843685168402E-2</v>
      </c>
      <c r="R352" s="14">
        <v>3.6</v>
      </c>
      <c r="S352" s="1">
        <v>-2.0531826400000064E-2</v>
      </c>
    </row>
    <row r="353" spans="8:19" x14ac:dyDescent="0.25">
      <c r="H353" s="5"/>
      <c r="I353" s="5"/>
      <c r="J353" s="5"/>
      <c r="K353" s="5"/>
      <c r="L353" s="5"/>
      <c r="M353" s="51"/>
      <c r="N353" s="51"/>
      <c r="O353" s="3">
        <v>42338</v>
      </c>
      <c r="P353" s="1">
        <v>-2.2229999999999999</v>
      </c>
      <c r="Q353" s="1">
        <v>-2.1492067007745863E-2</v>
      </c>
      <c r="R353" s="14">
        <v>-2.86</v>
      </c>
      <c r="S353" s="1">
        <v>-2.7141734319999888E-2</v>
      </c>
    </row>
    <row r="354" spans="8:19" x14ac:dyDescent="0.25">
      <c r="H354" s="5"/>
      <c r="I354" s="5"/>
      <c r="J354" s="5"/>
      <c r="K354" s="5"/>
      <c r="L354" s="5"/>
      <c r="M354" s="51"/>
      <c r="N354" s="51"/>
      <c r="O354" s="3">
        <v>42369</v>
      </c>
      <c r="P354" s="1">
        <v>-2.5190000000000001</v>
      </c>
      <c r="Q354" s="1">
        <v>-2.0658208422986934E-2</v>
      </c>
      <c r="R354" s="14">
        <v>-3.1</v>
      </c>
      <c r="S354" s="1">
        <v>-2.4827082399999978E-2</v>
      </c>
    </row>
    <row r="355" spans="8:19" x14ac:dyDescent="0.25">
      <c r="H355" s="5"/>
      <c r="I355" s="5"/>
      <c r="J355" s="5"/>
      <c r="K355" s="5"/>
      <c r="L355" s="5"/>
      <c r="M355" s="51"/>
      <c r="N355" s="51"/>
      <c r="O355" s="3">
        <v>42398</v>
      </c>
      <c r="P355" s="1">
        <v>-1.607</v>
      </c>
      <c r="Q355" s="1">
        <v>-6.2176985677358965E-2</v>
      </c>
      <c r="R355" s="14">
        <v>-1.64</v>
      </c>
      <c r="S355" s="1">
        <v>-7.4150500240000028E-2</v>
      </c>
    </row>
    <row r="356" spans="8:19" x14ac:dyDescent="0.25">
      <c r="H356" s="5"/>
      <c r="I356" s="5"/>
      <c r="J356" s="5"/>
      <c r="K356" s="5"/>
      <c r="L356" s="5"/>
      <c r="M356" s="51"/>
      <c r="N356" s="51"/>
      <c r="O356" s="3">
        <v>42429</v>
      </c>
      <c r="P356" s="1">
        <v>0.57199999999999995</v>
      </c>
      <c r="Q356" s="1">
        <v>-3.536888842512409E-2</v>
      </c>
      <c r="R356" s="14">
        <v>0.68</v>
      </c>
      <c r="S356" s="1">
        <v>-4.0410462880000164E-2</v>
      </c>
    </row>
    <row r="357" spans="8:19" x14ac:dyDescent="0.25">
      <c r="H357" s="5"/>
      <c r="I357" s="5"/>
      <c r="J357" s="5"/>
      <c r="K357" s="5"/>
      <c r="L357" s="5"/>
      <c r="M357" s="51"/>
      <c r="N357" s="51"/>
      <c r="O357" s="3">
        <v>42460</v>
      </c>
      <c r="P357" s="1">
        <v>4.444</v>
      </c>
      <c r="Q357" s="1">
        <v>3.3534040657424047E-2</v>
      </c>
      <c r="R357" s="14">
        <v>5.08</v>
      </c>
      <c r="S357" s="1">
        <v>4.0595134783999898E-2</v>
      </c>
    </row>
    <row r="358" spans="8:19" x14ac:dyDescent="0.25">
      <c r="H358" s="5"/>
      <c r="I358" s="5"/>
      <c r="J358" s="5"/>
      <c r="K358" s="5"/>
      <c r="L358" s="5"/>
      <c r="M358" s="51"/>
      <c r="N358" s="51"/>
      <c r="O358" s="3">
        <v>42489</v>
      </c>
      <c r="P358" s="1">
        <v>3.915</v>
      </c>
      <c r="Q358" s="1">
        <v>9.1537912604719995E-2</v>
      </c>
      <c r="R358" s="14">
        <v>4.7</v>
      </c>
      <c r="S358" s="1">
        <v>0.10766887567999972</v>
      </c>
    </row>
    <row r="359" spans="8:19" x14ac:dyDescent="0.25">
      <c r="H359" s="5"/>
      <c r="I359" s="5"/>
      <c r="J359" s="5"/>
      <c r="K359" s="5"/>
      <c r="L359" s="5"/>
      <c r="M359" s="51"/>
      <c r="N359" s="51"/>
      <c r="O359" s="3">
        <v>42521</v>
      </c>
      <c r="P359" s="1">
        <v>0.61699999999999999</v>
      </c>
      <c r="Q359" s="1">
        <v>9.2026311026420116E-2</v>
      </c>
      <c r="R359" s="14">
        <v>0.53</v>
      </c>
      <c r="S359" s="1">
        <v>0.10601859428000004</v>
      </c>
    </row>
    <row r="360" spans="8:19" x14ac:dyDescent="0.25">
      <c r="H360" s="5"/>
      <c r="I360" s="5"/>
      <c r="J360" s="5"/>
      <c r="K360" s="5"/>
      <c r="L360" s="5"/>
      <c r="M360" s="51"/>
      <c r="N360" s="51"/>
      <c r="O360" s="3">
        <v>42551</v>
      </c>
      <c r="P360" s="1">
        <v>0.92</v>
      </c>
      <c r="Q360" s="1">
        <v>5.5180721810599964E-2</v>
      </c>
      <c r="R360" s="14">
        <v>0.9</v>
      </c>
      <c r="S360" s="1">
        <v>6.2022041899999936E-2</v>
      </c>
    </row>
    <row r="361" spans="8:19" x14ac:dyDescent="0.25">
      <c r="H361" s="5"/>
      <c r="I361" s="5"/>
      <c r="J361" s="5"/>
      <c r="K361" s="5"/>
      <c r="L361" s="5"/>
      <c r="M361" s="51"/>
      <c r="N361" s="51"/>
      <c r="O361" s="3">
        <v>42580</v>
      </c>
      <c r="P361" s="1">
        <v>2.7040000000000002</v>
      </c>
      <c r="Q361" s="1">
        <v>4.2883903698559989E-2</v>
      </c>
      <c r="R361" s="14">
        <v>3.17</v>
      </c>
      <c r="S361" s="1">
        <v>4.6502522090000165E-2</v>
      </c>
    </row>
    <row r="362" spans="8:19" x14ac:dyDescent="0.25">
      <c r="H362" s="5"/>
      <c r="I362" s="5"/>
      <c r="J362" s="5"/>
      <c r="K362" s="5"/>
      <c r="L362" s="5"/>
      <c r="M362" s="51"/>
      <c r="N362" s="51"/>
      <c r="O362" s="3">
        <v>42613</v>
      </c>
      <c r="P362" s="1">
        <v>2.0920000000000001</v>
      </c>
      <c r="Q362" s="1">
        <v>5.8172113026560224E-2</v>
      </c>
      <c r="R362" s="14">
        <v>2.84</v>
      </c>
      <c r="S362" s="1">
        <v>7.0549282520000034E-2</v>
      </c>
    </row>
    <row r="363" spans="8:19" x14ac:dyDescent="0.25">
      <c r="H363" s="5"/>
      <c r="I363" s="5"/>
      <c r="J363" s="5"/>
      <c r="K363" s="5"/>
      <c r="L363" s="5"/>
      <c r="M363" s="51"/>
      <c r="N363" s="51"/>
      <c r="O363" s="3">
        <v>42643</v>
      </c>
      <c r="P363" s="1">
        <v>0.66600000000000004</v>
      </c>
      <c r="Q363" s="1">
        <v>5.5508857807488043E-2</v>
      </c>
      <c r="R363" s="14">
        <v>0.47</v>
      </c>
      <c r="S363" s="1">
        <v>6.5986981315999893E-2</v>
      </c>
    </row>
    <row r="364" spans="8:19" x14ac:dyDescent="0.25">
      <c r="H364" s="5"/>
      <c r="I364" s="5"/>
      <c r="J364" s="5"/>
      <c r="K364" s="5"/>
      <c r="L364" s="5"/>
      <c r="M364" s="51"/>
      <c r="N364" s="51"/>
      <c r="O364" s="3">
        <v>42674</v>
      </c>
      <c r="P364" s="1">
        <v>0.38600000000000001</v>
      </c>
      <c r="Q364" s="1">
        <v>3.16863238029923E-2</v>
      </c>
      <c r="R364" s="14">
        <v>0.12</v>
      </c>
      <c r="S364" s="1">
        <v>3.447336017599989E-2</v>
      </c>
    </row>
    <row r="365" spans="8:19" x14ac:dyDescent="0.25">
      <c r="H365" s="5"/>
      <c r="I365" s="5"/>
      <c r="J365" s="5"/>
      <c r="K365" s="5"/>
      <c r="L365" s="5"/>
      <c r="M365" s="51"/>
      <c r="N365" s="51"/>
      <c r="O365" s="3">
        <v>42704</v>
      </c>
      <c r="P365" s="1">
        <v>-0.47499999999999998</v>
      </c>
      <c r="Q365" s="1">
        <v>5.7456154889001798E-3</v>
      </c>
      <c r="R365" s="14">
        <v>-0.83</v>
      </c>
      <c r="S365" s="1">
        <v>-2.4433768120000199E-3</v>
      </c>
    </row>
    <row r="366" spans="8:19" x14ac:dyDescent="0.25">
      <c r="H366" s="5"/>
      <c r="I366" s="5"/>
      <c r="J366" s="5"/>
      <c r="K366" s="5"/>
      <c r="L366" s="5"/>
      <c r="M366" s="51"/>
      <c r="N366" s="51"/>
      <c r="O366" s="3">
        <v>42734</v>
      </c>
      <c r="P366" s="1">
        <v>1.8460000000000001</v>
      </c>
      <c r="Q366" s="1">
        <v>1.753489713589973E-2</v>
      </c>
      <c r="R366" s="14">
        <v>2.23</v>
      </c>
      <c r="S366" s="1">
        <v>1.503148789200015E-2</v>
      </c>
    </row>
    <row r="367" spans="8:19" x14ac:dyDescent="0.25">
      <c r="H367" s="5"/>
      <c r="I367" s="5"/>
      <c r="J367" s="5"/>
      <c r="K367" s="5"/>
      <c r="L367" s="5"/>
      <c r="M367" s="51"/>
      <c r="N367" s="51"/>
      <c r="O367" s="3">
        <v>42766</v>
      </c>
      <c r="P367" s="1">
        <v>1.452</v>
      </c>
      <c r="Q367" s="1">
        <v>2.8340111013799962E-2</v>
      </c>
      <c r="R367" s="14">
        <v>1.67</v>
      </c>
      <c r="S367" s="1">
        <v>3.0745618996999902E-2</v>
      </c>
    </row>
    <row r="368" spans="8:19" x14ac:dyDescent="0.25">
      <c r="H368" s="5"/>
      <c r="I368" s="5"/>
      <c r="J368" s="5"/>
      <c r="K368" s="5"/>
      <c r="L368" s="5"/>
      <c r="M368" s="51"/>
      <c r="N368" s="51"/>
      <c r="O368" s="3">
        <v>42794</v>
      </c>
      <c r="P368" s="1">
        <v>1.4550000000000001</v>
      </c>
      <c r="Q368" s="1">
        <v>4.8281798170360046E-2</v>
      </c>
      <c r="R368" s="14">
        <v>1.81</v>
      </c>
      <c r="S368" s="1">
        <v>5.818505062099999E-2</v>
      </c>
    </row>
    <row r="369" spans="8:19" x14ac:dyDescent="0.25">
      <c r="H369" s="5"/>
      <c r="I369" s="5"/>
      <c r="J369" s="5"/>
      <c r="K369" s="5"/>
      <c r="L369" s="5"/>
      <c r="M369" s="51"/>
      <c r="N369" s="51"/>
      <c r="O369" s="3">
        <v>42825</v>
      </c>
      <c r="P369" s="1">
        <v>-0.223</v>
      </c>
      <c r="Q369" s="1">
        <v>2.6985968776820135E-2</v>
      </c>
      <c r="R369" s="14">
        <v>-0.56999999999999995</v>
      </c>
      <c r="S369" s="1">
        <v>2.9202187060999751E-2</v>
      </c>
    </row>
    <row r="370" spans="8:19" x14ac:dyDescent="0.25">
      <c r="H370" s="5"/>
      <c r="I370" s="5"/>
      <c r="J370" s="5"/>
      <c r="K370" s="5"/>
      <c r="L370" s="5"/>
      <c r="M370" s="51"/>
      <c r="N370" s="51"/>
      <c r="O370" s="3">
        <v>42853</v>
      </c>
      <c r="P370" s="1">
        <v>1.155</v>
      </c>
      <c r="Q370" s="1">
        <v>2.3979474742925166E-2</v>
      </c>
      <c r="R370" s="14">
        <v>1.37</v>
      </c>
      <c r="S370" s="1">
        <v>2.6165296570999974E-2</v>
      </c>
    </row>
    <row r="371" spans="8:19" x14ac:dyDescent="0.25">
      <c r="H371" s="5"/>
      <c r="I371" s="5"/>
      <c r="J371" s="5"/>
      <c r="K371" s="5"/>
      <c r="L371" s="5"/>
      <c r="M371" s="51"/>
      <c r="N371" s="51"/>
      <c r="O371" s="3">
        <v>42886</v>
      </c>
      <c r="P371" s="1">
        <v>0.87</v>
      </c>
      <c r="Q371" s="1">
        <v>1.8075103418450089E-2</v>
      </c>
      <c r="R371" s="14">
        <v>1.07</v>
      </c>
      <c r="S371" s="1">
        <v>1.8706674436999915E-2</v>
      </c>
    </row>
    <row r="372" spans="8:19" x14ac:dyDescent="0.25">
      <c r="H372" s="5"/>
      <c r="I372" s="5"/>
      <c r="J372" s="5"/>
      <c r="K372" s="5"/>
      <c r="L372" s="5"/>
      <c r="M372" s="51"/>
      <c r="N372" s="51"/>
      <c r="O372" s="3">
        <v>42916</v>
      </c>
      <c r="P372" s="1">
        <v>0.13500000000000001</v>
      </c>
      <c r="Q372" s="1">
        <v>2.1727958154749816E-2</v>
      </c>
      <c r="R372" s="14">
        <v>0.03</v>
      </c>
      <c r="S372" s="1">
        <v>2.4853953976999854E-2</v>
      </c>
    </row>
    <row r="373" spans="8:19" x14ac:dyDescent="0.25">
      <c r="H373" s="5"/>
      <c r="I373" s="5"/>
      <c r="J373" s="5"/>
      <c r="K373" s="5"/>
      <c r="L373" s="5"/>
      <c r="M373" s="51"/>
      <c r="N373" s="51"/>
      <c r="O373" s="3">
        <v>42947</v>
      </c>
      <c r="P373">
        <v>1.107</v>
      </c>
      <c r="Q373" s="1">
        <v>2.1243128517149712E-2</v>
      </c>
      <c r="S373" s="1">
        <v>1.100320999999993E-2</v>
      </c>
    </row>
    <row r="374" spans="8:19" x14ac:dyDescent="0.25">
      <c r="H374" s="5"/>
      <c r="I374" s="5"/>
      <c r="J374" s="5"/>
      <c r="K374" s="5"/>
      <c r="L374" s="5"/>
      <c r="M374" s="51"/>
      <c r="N374" s="51"/>
      <c r="O374" s="3">
        <v>42978</v>
      </c>
      <c r="P374">
        <v>-3.9E-2</v>
      </c>
      <c r="Q374" s="1">
        <v>1.2040094871644813E-2</v>
      </c>
      <c r="S374" s="1">
        <v>2.9999999999996696E-4</v>
      </c>
    </row>
  </sheetData>
  <autoFilter ref="X15:AG15"/>
  <dataValidations count="3">
    <dataValidation allowBlank="1" showErrorMessage="1" promptTitle="TRAFO" prompt="$M$15:$N$374" sqref="O15"/>
    <dataValidation allowBlank="1" showErrorMessage="1" promptTitle="TRAFO" prompt="$R$15:$W$134" sqref="X15"/>
    <dataValidation allowBlank="1" showErrorMessage="1" promptTitle="TRAFO" prompt="$B$15:$C$135" sqref="B15"/>
  </dataValidation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15"/>
  <sheetViews>
    <sheetView workbookViewId="0">
      <selection activeCell="B22" sqref="B22"/>
    </sheetView>
  </sheetViews>
  <sheetFormatPr defaultRowHeight="15" x14ac:dyDescent="0.25"/>
  <cols>
    <col min="1" max="1" width="10.7109375" bestFit="1" customWidth="1"/>
    <col min="9" max="9" width="11.42578125" customWidth="1"/>
  </cols>
  <sheetData>
    <row r="1" spans="1:13" ht="150" x14ac:dyDescent="0.25">
      <c r="A1" t="s">
        <v>231</v>
      </c>
      <c r="B1" s="1" t="s">
        <v>232</v>
      </c>
      <c r="C1" s="2" t="s">
        <v>0</v>
      </c>
      <c r="D1" s="2" t="s">
        <v>122</v>
      </c>
      <c r="E1" s="16" t="s">
        <v>233</v>
      </c>
      <c r="F1" s="16" t="s">
        <v>234</v>
      </c>
      <c r="G1" s="16" t="s">
        <v>235</v>
      </c>
      <c r="H1" s="16" t="s">
        <v>236</v>
      </c>
      <c r="I1" s="16" t="s">
        <v>237</v>
      </c>
      <c r="J1" s="16" t="s">
        <v>155</v>
      </c>
      <c r="K1" s="16" t="s">
        <v>156</v>
      </c>
      <c r="L1" s="16" t="s">
        <v>245</v>
      </c>
      <c r="M1" s="16" t="s">
        <v>158</v>
      </c>
    </row>
    <row r="2" spans="1:13" x14ac:dyDescent="0.25">
      <c r="A2" s="13">
        <v>32508</v>
      </c>
      <c r="B2" s="1" t="s">
        <v>5</v>
      </c>
      <c r="C2">
        <v>1.8100000000000002E-2</v>
      </c>
      <c r="D2">
        <v>2.8500000000000001E-2</v>
      </c>
      <c r="E2">
        <v>1.4025816385011958E-2</v>
      </c>
      <c r="F2">
        <v>2.6953422897369496E-2</v>
      </c>
      <c r="G2">
        <v>2.0411792399999795E-2</v>
      </c>
      <c r="H2">
        <v>3.0877670041862038E-2</v>
      </c>
      <c r="I2">
        <v>-6.3225323405848854E-3</v>
      </c>
      <c r="J2">
        <v>0.15732293212277226</v>
      </c>
      <c r="K2">
        <v>1.558522332793344E-2</v>
      </c>
      <c r="L2" s="64">
        <f>Data!W24/100</f>
        <v>3.5909720004258405E-2</v>
      </c>
      <c r="M2">
        <v>1.9762228310236996E-2</v>
      </c>
    </row>
    <row r="3" spans="1:13" x14ac:dyDescent="0.25">
      <c r="A3" s="3">
        <v>32598</v>
      </c>
      <c r="B3" s="1" t="s">
        <v>6</v>
      </c>
      <c r="C3">
        <v>1.6899999999999998E-2</v>
      </c>
      <c r="D3">
        <v>2.2200000000000001E-2</v>
      </c>
      <c r="E3">
        <v>1.4971845146615578E-2</v>
      </c>
      <c r="F3">
        <v>1.9400134346054251E-2</v>
      </c>
      <c r="G3">
        <v>2.2185444383999942E-2</v>
      </c>
      <c r="H3">
        <v>7.0873247258086858E-2</v>
      </c>
      <c r="I3">
        <v>7.7106618108752967E-2</v>
      </c>
      <c r="J3">
        <v>3.3424615156705251E-3</v>
      </c>
      <c r="K3">
        <v>0.16884217422575443</v>
      </c>
      <c r="L3" s="64">
        <f>Data!W25/100</f>
        <v>4.1725332209696653E-3</v>
      </c>
      <c r="M3">
        <v>2.1292591418116569E-2</v>
      </c>
    </row>
    <row r="4" spans="1:13" x14ac:dyDescent="0.25">
      <c r="A4" s="3">
        <v>32689</v>
      </c>
      <c r="B4" s="1" t="s">
        <v>7</v>
      </c>
      <c r="C4">
        <v>1.3999999999999999E-2</v>
      </c>
      <c r="D4">
        <v>3.7000000000000005E-2</v>
      </c>
      <c r="E4">
        <v>8.8267772474799021E-3</v>
      </c>
      <c r="F4">
        <v>4.679270026641226E-2</v>
      </c>
      <c r="G4">
        <v>4.4817855200000034E-2</v>
      </c>
      <c r="H4">
        <v>8.8286769948790825E-2</v>
      </c>
      <c r="I4">
        <v>6.3697485523298791E-2</v>
      </c>
      <c r="J4">
        <v>-6.1133671586665821E-2</v>
      </c>
      <c r="K4">
        <v>5.9517354405161482E-2</v>
      </c>
      <c r="L4" s="64">
        <f>Data!W26/100</f>
        <v>2.0468943495481451E-2</v>
      </c>
      <c r="M4">
        <v>2.382455858803989E-2</v>
      </c>
    </row>
    <row r="5" spans="1:13" x14ac:dyDescent="0.25">
      <c r="A5" s="3">
        <v>32781</v>
      </c>
      <c r="B5" s="1" t="s">
        <v>8</v>
      </c>
      <c r="C5">
        <v>2.18E-2</v>
      </c>
      <c r="D5">
        <v>0.02</v>
      </c>
      <c r="E5">
        <v>4.3118859690238522E-2</v>
      </c>
      <c r="F5">
        <v>1.0814330775067004E-2</v>
      </c>
      <c r="G5">
        <v>-2.7709119999996812E-4</v>
      </c>
      <c r="H5">
        <v>0.10709393054976492</v>
      </c>
      <c r="I5">
        <v>6.7336499817318263E-2</v>
      </c>
      <c r="J5">
        <v>0.12454526742784999</v>
      </c>
      <c r="K5">
        <v>0.22796223247041514</v>
      </c>
      <c r="L5" s="64">
        <f>Data!W27/100</f>
        <v>2.9184928140890687E-3</v>
      </c>
      <c r="M5">
        <v>2.0973468817512053E-2</v>
      </c>
    </row>
    <row r="6" spans="1:13" x14ac:dyDescent="0.25">
      <c r="A6" s="3">
        <v>32873</v>
      </c>
      <c r="B6" s="1" t="s">
        <v>9</v>
      </c>
      <c r="C6">
        <v>1.29E-2</v>
      </c>
      <c r="D6">
        <v>1.47E-2</v>
      </c>
      <c r="E6">
        <v>-9.0288396253011098E-3</v>
      </c>
      <c r="F6">
        <v>1.2496938418109126E-2</v>
      </c>
      <c r="G6">
        <v>-1.968764664999989E-2</v>
      </c>
      <c r="H6">
        <v>2.0632700274385352E-2</v>
      </c>
      <c r="I6">
        <v>-4.9258891589360809E-2</v>
      </c>
      <c r="J6">
        <v>4.5926478149100225E-2</v>
      </c>
      <c r="K6">
        <v>8.47576679934441E-2</v>
      </c>
      <c r="L6" s="64">
        <f>Data!W28/100</f>
        <v>1.3479999999999936E-2</v>
      </c>
      <c r="M6">
        <v>2.0926437065492909E-2</v>
      </c>
    </row>
    <row r="7" spans="1:13" x14ac:dyDescent="0.25">
      <c r="A7" s="3">
        <v>32963</v>
      </c>
      <c r="B7" s="1" t="s">
        <v>10</v>
      </c>
      <c r="C7">
        <v>1.34E-2</v>
      </c>
      <c r="D7">
        <v>4.8999999999999998E-3</v>
      </c>
      <c r="E7">
        <v>1.8431691168677693E-2</v>
      </c>
      <c r="F7">
        <v>1.1320093862156183E-5</v>
      </c>
      <c r="G7">
        <v>-1.4861840500000056E-2</v>
      </c>
      <c r="H7">
        <v>-3.0073008091510589E-2</v>
      </c>
      <c r="I7">
        <v>-2.2431050622884752E-2</v>
      </c>
      <c r="J7">
        <v>-0.19717036641601859</v>
      </c>
      <c r="K7">
        <v>-7.1815238506367396E-2</v>
      </c>
      <c r="L7" s="64">
        <f>Data!W29/100</f>
        <v>9.9459288787149269E-2</v>
      </c>
      <c r="M7">
        <v>1.941214354132681E-2</v>
      </c>
    </row>
    <row r="8" spans="1:13" x14ac:dyDescent="0.25">
      <c r="A8" s="3">
        <v>33054</v>
      </c>
      <c r="B8" s="1" t="s">
        <v>11</v>
      </c>
      <c r="C8">
        <v>1.3000000000000001E-2</v>
      </c>
      <c r="D8">
        <v>4.7500000000000001E-2</v>
      </c>
      <c r="E8">
        <v>1.5654750646961743E-2</v>
      </c>
      <c r="F8">
        <v>7.3883853469537991E-2</v>
      </c>
      <c r="G8">
        <v>8.6868007830000149E-2</v>
      </c>
      <c r="H8">
        <v>6.288043478260863E-2</v>
      </c>
      <c r="I8">
        <v>3.791757209679214E-2</v>
      </c>
      <c r="J8">
        <v>9.6383948744135819E-2</v>
      </c>
      <c r="K8">
        <v>0.20029393434846088</v>
      </c>
      <c r="L8" s="64">
        <f>Data!W30/100</f>
        <v>3.1589905589259892E-3</v>
      </c>
      <c r="M8">
        <v>2.1049998556901262E-2</v>
      </c>
    </row>
    <row r="9" spans="1:13" x14ac:dyDescent="0.25">
      <c r="A9" s="3">
        <v>33146</v>
      </c>
      <c r="B9" s="1" t="s">
        <v>12</v>
      </c>
      <c r="C9">
        <v>3.8E-3</v>
      </c>
      <c r="D9">
        <v>-1.4000000000000002E-3</v>
      </c>
      <c r="E9">
        <v>-1.3716594199898034E-2</v>
      </c>
      <c r="F9">
        <v>-2.9623719123483737E-2</v>
      </c>
      <c r="G9">
        <v>-8.149859904399992E-2</v>
      </c>
      <c r="H9">
        <v>-0.13741882701845887</v>
      </c>
      <c r="I9">
        <v>-0.2446372491616543</v>
      </c>
      <c r="J9">
        <v>-0.21128996768742248</v>
      </c>
      <c r="K9">
        <v>-0.17188081215127082</v>
      </c>
      <c r="L9" s="64">
        <f>Data!W31/100</f>
        <v>4.1232778672392056E-2</v>
      </c>
      <c r="M9">
        <v>2.052808949945506E-2</v>
      </c>
    </row>
    <row r="10" spans="1:13" x14ac:dyDescent="0.25">
      <c r="A10" s="3">
        <v>33238</v>
      </c>
      <c r="B10" s="1" t="s">
        <v>13</v>
      </c>
      <c r="C10">
        <v>-1.5800000000000002E-2</v>
      </c>
      <c r="D10">
        <v>1.8E-3</v>
      </c>
      <c r="E10">
        <v>-5.2089849760378081E-2</v>
      </c>
      <c r="F10">
        <v>4.6697730305756222E-3</v>
      </c>
      <c r="G10">
        <v>4.3302145457999819E-2</v>
      </c>
      <c r="H10">
        <v>8.9629212484068965E-2</v>
      </c>
      <c r="I10">
        <v>5.0642425950719883E-2</v>
      </c>
      <c r="J10">
        <v>0.10632440481458862</v>
      </c>
      <c r="K10">
        <v>-3.0469630967476236E-2</v>
      </c>
      <c r="L10" s="64">
        <f>Data!W32/100</f>
        <v>-2.8078254817895165E-2</v>
      </c>
      <c r="M10">
        <v>2.0641432436009355E-2</v>
      </c>
    </row>
    <row r="11" spans="1:13" x14ac:dyDescent="0.25">
      <c r="A11" s="3">
        <v>33328</v>
      </c>
      <c r="B11" s="1" t="s">
        <v>14</v>
      </c>
      <c r="C11">
        <v>-6.7000000000000002E-3</v>
      </c>
      <c r="D11">
        <v>2.7699999999999999E-2</v>
      </c>
      <c r="E11">
        <v>3.492995146413809E-2</v>
      </c>
      <c r="F11">
        <v>4.4117225466221453E-2</v>
      </c>
      <c r="G11">
        <v>0.1392407</v>
      </c>
      <c r="H11">
        <v>0.14525473981992754</v>
      </c>
      <c r="I11">
        <v>0.29734624069395688</v>
      </c>
      <c r="J11">
        <v>7.5247111591268068E-2</v>
      </c>
      <c r="K11">
        <v>0.29173925842989457</v>
      </c>
      <c r="L11" s="64">
        <f>Data!W33/100</f>
        <v>3.3866390855809225E-2</v>
      </c>
      <c r="M11">
        <v>1.6717123593337213E-2</v>
      </c>
    </row>
    <row r="12" spans="1:13" x14ac:dyDescent="0.25">
      <c r="A12" s="3">
        <v>33419</v>
      </c>
      <c r="B12" s="1" t="s">
        <v>15</v>
      </c>
      <c r="C12">
        <v>-9.7000000000000003E-3</v>
      </c>
      <c r="D12">
        <v>1.2699999999999999E-2</v>
      </c>
      <c r="E12">
        <v>-1.4068365887691158E-3</v>
      </c>
      <c r="F12">
        <v>4.7079389191767686E-3</v>
      </c>
      <c r="G12">
        <v>7.2755593280000141E-2</v>
      </c>
      <c r="H12">
        <v>-2.2801225565873828E-3</v>
      </c>
      <c r="I12">
        <v>-1.587137465749866E-2</v>
      </c>
      <c r="J12">
        <v>-5.380465255812128E-2</v>
      </c>
      <c r="K12">
        <v>5.0889187775535971E-2</v>
      </c>
      <c r="L12" s="64">
        <f>Data!W34/100</f>
        <v>-5.1816129694233215E-3</v>
      </c>
      <c r="M12">
        <v>1.5665223322854249E-2</v>
      </c>
    </row>
    <row r="13" spans="1:13" x14ac:dyDescent="0.25">
      <c r="A13" s="3">
        <v>33511</v>
      </c>
      <c r="B13" s="1" t="s">
        <v>16</v>
      </c>
      <c r="C13">
        <v>-1.29E-2</v>
      </c>
      <c r="D13">
        <v>2.3099999999999999E-2</v>
      </c>
      <c r="E13">
        <v>-3.3292506727278679E-3</v>
      </c>
      <c r="F13">
        <v>3.0266762349370778E-2</v>
      </c>
      <c r="G13">
        <v>6.9906433699999937E-2</v>
      </c>
      <c r="H13">
        <v>5.3467279262980005E-2</v>
      </c>
      <c r="I13">
        <v>8.1809904041465042E-2</v>
      </c>
      <c r="J13">
        <v>8.6613920606632325E-2</v>
      </c>
      <c r="K13">
        <v>3.2839047073922378E-2</v>
      </c>
      <c r="L13" s="64">
        <f>Data!W35/100</f>
        <v>6.7548519072421875E-2</v>
      </c>
      <c r="M13">
        <v>1.5306807762613062E-2</v>
      </c>
    </row>
    <row r="14" spans="1:13" x14ac:dyDescent="0.25">
      <c r="A14" s="3">
        <v>33603</v>
      </c>
      <c r="B14" s="1" t="s">
        <v>17</v>
      </c>
      <c r="C14">
        <v>-3.4500000000000003E-2</v>
      </c>
      <c r="D14">
        <v>3.15E-2</v>
      </c>
      <c r="E14">
        <v>-6.573376388667207E-2</v>
      </c>
      <c r="F14">
        <v>3.7473154205261011E-2</v>
      </c>
      <c r="G14">
        <v>5.6817777617000242E-2</v>
      </c>
      <c r="H14">
        <v>8.3836124104580634E-2</v>
      </c>
      <c r="I14">
        <v>5.7364842991259435E-2</v>
      </c>
      <c r="J14">
        <v>1.7597273916192258E-2</v>
      </c>
      <c r="K14">
        <v>0.14054550836781199</v>
      </c>
      <c r="L14" s="64">
        <f>Data!W36/100</f>
        <v>1.8203776015458306E-2</v>
      </c>
      <c r="M14">
        <v>1.4667648344568907E-2</v>
      </c>
    </row>
    <row r="15" spans="1:13" x14ac:dyDescent="0.25">
      <c r="A15" s="3">
        <v>33694</v>
      </c>
      <c r="B15" s="1" t="s">
        <v>18</v>
      </c>
      <c r="C15">
        <v>-1.1200000000000002E-2</v>
      </c>
      <c r="D15">
        <v>2.0799999999999999E-2</v>
      </c>
      <c r="E15">
        <v>7.4207928156780359E-2</v>
      </c>
      <c r="F15">
        <v>1.5374196429012766E-2</v>
      </c>
      <c r="G15">
        <v>6.6356032940000143E-2</v>
      </c>
      <c r="H15">
        <v>-2.5248629151637725E-2</v>
      </c>
      <c r="I15">
        <v>7.4903557651093022E-2</v>
      </c>
      <c r="J15">
        <v>-0.11790461333474422</v>
      </c>
      <c r="K15">
        <v>0.20476597183030587</v>
      </c>
      <c r="L15" s="64">
        <f>Data!W37/100</f>
        <v>4.5941201587778036E-3</v>
      </c>
      <c r="M15">
        <v>9.920522443056301E-3</v>
      </c>
    </row>
    <row r="16" spans="1:13" x14ac:dyDescent="0.25">
      <c r="A16" s="3">
        <v>33785</v>
      </c>
      <c r="B16" s="1" t="s">
        <v>19</v>
      </c>
      <c r="C16">
        <v>-1.21E-2</v>
      </c>
      <c r="D16">
        <v>8.5000000000000006E-3</v>
      </c>
      <c r="E16">
        <v>3.6741382342589468E-3</v>
      </c>
      <c r="F16">
        <v>2.1193099137249488E-3</v>
      </c>
      <c r="G16">
        <v>3.9301197440000157E-2</v>
      </c>
      <c r="H16">
        <v>1.9015229295003433E-2</v>
      </c>
      <c r="I16">
        <v>-6.8444963470384645E-2</v>
      </c>
      <c r="J16">
        <v>2.2067544810692397E-2</v>
      </c>
      <c r="K16">
        <v>-0.10866537407502029</v>
      </c>
      <c r="L16" s="64">
        <f>Data!W38/100</f>
        <v>7.1383031476540237E-2</v>
      </c>
      <c r="M16">
        <v>1.0948515874085185E-2</v>
      </c>
    </row>
    <row r="17" spans="1:13" x14ac:dyDescent="0.25">
      <c r="A17" s="3">
        <v>33877</v>
      </c>
      <c r="B17" s="1" t="s">
        <v>20</v>
      </c>
      <c r="C17">
        <v>-1.8600000000000002E-2</v>
      </c>
      <c r="D17">
        <v>2.41E-2</v>
      </c>
      <c r="E17">
        <v>-1.5287528306458957E-2</v>
      </c>
      <c r="F17">
        <v>3.4370143524056165E-2</v>
      </c>
      <c r="G17">
        <v>0.42790614207499983</v>
      </c>
      <c r="H17">
        <v>3.1527465838248503E-2</v>
      </c>
      <c r="I17">
        <v>2.8787207044686625E-2</v>
      </c>
      <c r="J17">
        <v>1.6061897592072105E-2</v>
      </c>
      <c r="K17">
        <v>-3.2952147018568523E-2</v>
      </c>
      <c r="L17" s="64">
        <f>Data!W39/100</f>
        <v>6.9932998324957918E-2</v>
      </c>
      <c r="M17">
        <v>1.0138671034549906E-2</v>
      </c>
    </row>
    <row r="18" spans="1:13" x14ac:dyDescent="0.25">
      <c r="A18" s="3">
        <v>33969</v>
      </c>
      <c r="B18" s="1" t="s">
        <v>21</v>
      </c>
      <c r="C18">
        <v>-1.43E-2</v>
      </c>
      <c r="D18">
        <v>9.1499999999999998E-2</v>
      </c>
      <c r="E18">
        <v>1.7825974994986039E-2</v>
      </c>
      <c r="F18">
        <v>0.13268459445649908</v>
      </c>
      <c r="G18">
        <v>-3.5830883359999954E-2</v>
      </c>
      <c r="H18">
        <v>5.0363225688297319E-2</v>
      </c>
      <c r="I18">
        <v>0.14943382768151681</v>
      </c>
      <c r="J18">
        <v>-3.7700565480534243E-2</v>
      </c>
      <c r="K18">
        <v>7.2773718809395094E-2</v>
      </c>
      <c r="L18" s="64">
        <f>Data!W40/100</f>
        <v>-3.8095238095238071E-2</v>
      </c>
      <c r="M18">
        <v>7.7008275229004663E-3</v>
      </c>
    </row>
    <row r="19" spans="1:13" x14ac:dyDescent="0.25">
      <c r="A19" s="3">
        <v>34059</v>
      </c>
      <c r="B19" s="1" t="s">
        <v>22</v>
      </c>
      <c r="C19">
        <v>1.2999999999999999E-3</v>
      </c>
      <c r="D19">
        <v>3.2300000000000002E-2</v>
      </c>
      <c r="E19">
        <v>5.7130081036693953E-2</v>
      </c>
      <c r="F19">
        <v>-2.0708010656490215E-3</v>
      </c>
      <c r="G19">
        <v>6.4277608159999833E-2</v>
      </c>
      <c r="H19">
        <v>4.3666937889883517E-2</v>
      </c>
      <c r="I19">
        <v>4.2740788623141457E-2</v>
      </c>
      <c r="J19">
        <v>0.1208249216487074</v>
      </c>
      <c r="K19">
        <v>5.5472929957874673E-2</v>
      </c>
      <c r="L19" s="64">
        <f>Data!W41/100</f>
        <v>4.2687758321614533E-2</v>
      </c>
      <c r="M19">
        <v>7.7565258182670238E-3</v>
      </c>
    </row>
    <row r="20" spans="1:13" x14ac:dyDescent="0.25">
      <c r="A20" s="3">
        <v>34150</v>
      </c>
      <c r="B20" s="1" t="s">
        <v>23</v>
      </c>
      <c r="C20">
        <v>-7.4000000000000003E-3</v>
      </c>
      <c r="D20">
        <v>5.9000000000000004E-2</v>
      </c>
      <c r="E20">
        <v>-1.6966224621221854E-2</v>
      </c>
      <c r="F20">
        <v>7.5894668723865355E-2</v>
      </c>
      <c r="G20">
        <v>4.3429460732000269E-2</v>
      </c>
      <c r="H20">
        <v>4.8633798633799241E-3</v>
      </c>
      <c r="I20">
        <v>2.1920253917873556E-2</v>
      </c>
      <c r="J20">
        <v>0.10138071058974729</v>
      </c>
      <c r="K20">
        <v>8.2679691590608062E-2</v>
      </c>
      <c r="L20" s="64">
        <f>Data!W42/100</f>
        <v>6.8899888407374599E-2</v>
      </c>
      <c r="M20">
        <v>7.745539278436242E-3</v>
      </c>
    </row>
    <row r="21" spans="1:13" x14ac:dyDescent="0.25">
      <c r="A21" s="3">
        <v>34242</v>
      </c>
      <c r="B21" s="1" t="s">
        <v>24</v>
      </c>
      <c r="C21">
        <v>5.4000000000000003E-3</v>
      </c>
      <c r="D21">
        <v>6.3399999999999998E-2</v>
      </c>
      <c r="E21">
        <v>5.0733057265786669E-2</v>
      </c>
      <c r="F21">
        <v>6.698593791704148E-2</v>
      </c>
      <c r="G21">
        <v>1.6883562926000018E-2</v>
      </c>
      <c r="H21">
        <v>2.5843277792145347E-2</v>
      </c>
      <c r="I21">
        <v>8.745025720663889E-2</v>
      </c>
      <c r="J21">
        <v>6.7028667268955511E-2</v>
      </c>
      <c r="K21">
        <v>0.1537936348011617</v>
      </c>
      <c r="L21" s="64">
        <f>Data!W43/100</f>
        <v>-7.1414389198813932E-3</v>
      </c>
      <c r="M21">
        <v>8.1640326024194909E-3</v>
      </c>
    </row>
    <row r="22" spans="1:13" x14ac:dyDescent="0.25">
      <c r="A22" s="3">
        <v>34334</v>
      </c>
      <c r="B22" s="1" t="s">
        <v>25</v>
      </c>
      <c r="C22">
        <v>6.1999999999999998E-3</v>
      </c>
      <c r="D22">
        <v>6.9400000000000003E-2</v>
      </c>
      <c r="E22">
        <v>1.6280521275102881E-2</v>
      </c>
      <c r="F22">
        <v>7.39408244323293E-2</v>
      </c>
      <c r="G22">
        <v>4.1182285920000172E-2</v>
      </c>
      <c r="H22">
        <v>2.3175409216141807E-2</v>
      </c>
      <c r="I22">
        <v>2.5894769725098188E-2</v>
      </c>
      <c r="J22">
        <v>9.300263117922869E-3</v>
      </c>
      <c r="K22">
        <v>0.32604340670517096</v>
      </c>
      <c r="L22" s="64">
        <f>Data!W44/100</f>
        <v>5.8652010115084918E-2</v>
      </c>
      <c r="M22">
        <v>7.8421970938054031E-3</v>
      </c>
    </row>
    <row r="23" spans="1:13" x14ac:dyDescent="0.25">
      <c r="A23" s="3">
        <v>34424</v>
      </c>
      <c r="B23" s="1" t="s">
        <v>26</v>
      </c>
      <c r="C23">
        <v>1.2800000000000001E-2</v>
      </c>
      <c r="D23">
        <v>1.1899999999999999E-2</v>
      </c>
      <c r="E23">
        <v>3.5863947553072019E-2</v>
      </c>
      <c r="F23">
        <v>-2.1456234143155731E-2</v>
      </c>
      <c r="G23">
        <v>-2.313929533600001E-2</v>
      </c>
      <c r="H23">
        <v>-3.7926786342837193E-2</v>
      </c>
      <c r="I23">
        <v>-2.6633171294030644E-2</v>
      </c>
      <c r="J23">
        <v>3.560722387737969E-2</v>
      </c>
      <c r="K23">
        <v>-9.0415938418058173E-2</v>
      </c>
      <c r="L23" s="64">
        <f>Data!W45/100</f>
        <v>3.3014843883296452E-2</v>
      </c>
      <c r="M23">
        <v>7.6463794010293018E-3</v>
      </c>
    </row>
    <row r="24" spans="1:13" x14ac:dyDescent="0.25">
      <c r="A24" s="3">
        <v>34515</v>
      </c>
      <c r="B24" s="1" t="s">
        <v>27</v>
      </c>
      <c r="C24">
        <v>1.4199999999999999E-2</v>
      </c>
      <c r="D24">
        <v>2.7300000000000001E-2</v>
      </c>
      <c r="E24">
        <v>2.137645805771073E-2</v>
      </c>
      <c r="F24">
        <v>3.7450782709645192E-2</v>
      </c>
      <c r="G24">
        <v>4.7320315999987983E-4</v>
      </c>
      <c r="H24">
        <v>4.2257385895911881E-3</v>
      </c>
      <c r="I24">
        <v>-3.9126742938863091E-2</v>
      </c>
      <c r="J24">
        <v>5.1773407374142044E-2</v>
      </c>
      <c r="K24">
        <v>-1.4399580260667677E-2</v>
      </c>
      <c r="L24" s="64">
        <f>Data!W46/100</f>
        <v>3.9887686844495729E-2</v>
      </c>
      <c r="M24">
        <v>9.6054474585696159E-3</v>
      </c>
    </row>
    <row r="25" spans="1:13" x14ac:dyDescent="0.25">
      <c r="A25" s="3">
        <v>34607</v>
      </c>
      <c r="B25" s="1" t="s">
        <v>28</v>
      </c>
      <c r="C25">
        <v>1.7399999999999999E-2</v>
      </c>
      <c r="D25">
        <v>1.9400000000000001E-2</v>
      </c>
      <c r="E25">
        <v>2.7937297305045211E-2</v>
      </c>
      <c r="F25">
        <v>1.5645247830766432E-2</v>
      </c>
      <c r="G25">
        <v>1.3449801751999724E-2</v>
      </c>
      <c r="H25">
        <v>4.8874234916933768E-2</v>
      </c>
      <c r="I25">
        <v>6.9475128485384063E-2</v>
      </c>
      <c r="J25">
        <v>1.62901800298898E-3</v>
      </c>
      <c r="K25">
        <v>0.20757788923878895</v>
      </c>
      <c r="L25" s="64">
        <f>Data!W47/100</f>
        <v>-1.542362497730998E-2</v>
      </c>
      <c r="M25">
        <v>1.0755928751065236E-2</v>
      </c>
    </row>
    <row r="26" spans="1:13" x14ac:dyDescent="0.25">
      <c r="A26" s="3">
        <v>34699</v>
      </c>
      <c r="B26" s="1" t="s">
        <v>29</v>
      </c>
      <c r="C26">
        <v>1.5600000000000001E-2</v>
      </c>
      <c r="D26">
        <v>6.3099999999999989E-2</v>
      </c>
      <c r="E26">
        <v>1.2687000016569118E-2</v>
      </c>
      <c r="F26">
        <v>9.014033794879836E-2</v>
      </c>
      <c r="G26">
        <v>-6.4988275199999723E-3</v>
      </c>
      <c r="H26">
        <v>-1.5630698692215006E-4</v>
      </c>
      <c r="I26">
        <v>-1.8493753873250918E-2</v>
      </c>
      <c r="J26">
        <v>-9.5188173741557192E-3</v>
      </c>
      <c r="K26">
        <v>-0.14386169308322294</v>
      </c>
      <c r="L26" s="64">
        <f>Data!W48/100</f>
        <v>-5.7613974845738609E-2</v>
      </c>
      <c r="M26">
        <v>1.3268422080793041E-2</v>
      </c>
    </row>
    <row r="27" spans="1:13" x14ac:dyDescent="0.25">
      <c r="A27" s="3">
        <v>34789</v>
      </c>
      <c r="B27" s="1" t="s">
        <v>30</v>
      </c>
      <c r="C27">
        <v>2.3399999999999997E-2</v>
      </c>
      <c r="D27">
        <v>3.8900000000000004E-2</v>
      </c>
      <c r="E27">
        <v>4.37901651595069E-2</v>
      </c>
      <c r="F27">
        <v>2.5417341456271864E-2</v>
      </c>
      <c r="G27">
        <v>6.0170758087999987E-2</v>
      </c>
      <c r="H27">
        <v>9.7377106131665739E-2</v>
      </c>
      <c r="I27">
        <v>4.6169524569099174E-2</v>
      </c>
      <c r="J27">
        <v>1.9410174370806832E-2</v>
      </c>
      <c r="K27">
        <v>-0.12377855608402355</v>
      </c>
      <c r="L27" s="64">
        <f>Data!W49/100</f>
        <v>-2.3464103833855998E-2</v>
      </c>
      <c r="M27">
        <v>1.4989624713982019E-2</v>
      </c>
    </row>
    <row r="28" spans="1:13" x14ac:dyDescent="0.25">
      <c r="A28" s="3">
        <v>34880</v>
      </c>
      <c r="B28" s="1" t="s">
        <v>31</v>
      </c>
      <c r="C28">
        <v>2.2200000000000001E-2</v>
      </c>
      <c r="D28">
        <v>4.1100000000000005E-2</v>
      </c>
      <c r="E28">
        <v>1.719554451356713E-2</v>
      </c>
      <c r="F28">
        <v>4.3372968958520754E-2</v>
      </c>
      <c r="G28">
        <v>5.61659441200002E-2</v>
      </c>
      <c r="H28">
        <v>9.5463467139420111E-2</v>
      </c>
      <c r="I28">
        <v>9.3752911778408166E-2</v>
      </c>
      <c r="J28">
        <v>8.0545507749150147E-3</v>
      </c>
      <c r="K28">
        <v>0.10370236107798704</v>
      </c>
      <c r="L28" s="64">
        <f>Data!W50/100</f>
        <v>-1.8781576525532806E-3</v>
      </c>
      <c r="M28">
        <v>1.5035677242792644E-2</v>
      </c>
    </row>
    <row r="29" spans="1:13" x14ac:dyDescent="0.25">
      <c r="A29" s="3">
        <v>34972</v>
      </c>
      <c r="B29" s="1" t="s">
        <v>32</v>
      </c>
      <c r="C29">
        <v>2.12E-2</v>
      </c>
      <c r="D29">
        <v>4.3299999999999998E-2</v>
      </c>
      <c r="E29">
        <v>1.7355781740696345E-2</v>
      </c>
      <c r="F29">
        <v>4.557296895852074E-2</v>
      </c>
      <c r="G29">
        <v>2.870033999999988E-2</v>
      </c>
      <c r="H29">
        <v>7.9471729738321173E-2</v>
      </c>
      <c r="I29">
        <v>9.8757579981877827E-2</v>
      </c>
      <c r="J29">
        <v>4.2485253094194375E-2</v>
      </c>
      <c r="K29">
        <v>-6.3753504886961965E-3</v>
      </c>
      <c r="L29" s="64">
        <f>Data!W51/100</f>
        <v>2.6845469199840988E-3</v>
      </c>
      <c r="M29">
        <v>1.4236785667678831E-2</v>
      </c>
    </row>
    <row r="30" spans="1:13" x14ac:dyDescent="0.25">
      <c r="A30" s="3">
        <v>35064</v>
      </c>
      <c r="B30" s="1" t="s">
        <v>33</v>
      </c>
      <c r="C30">
        <v>2.5999999999999999E-3</v>
      </c>
      <c r="D30">
        <v>0.10220000000000001</v>
      </c>
      <c r="E30">
        <v>-4.1470821136681754E-2</v>
      </c>
      <c r="F30">
        <v>0.13831175984403257</v>
      </c>
      <c r="G30">
        <v>2.8843847167999925E-2</v>
      </c>
      <c r="H30">
        <v>6.0195162434577565E-2</v>
      </c>
      <c r="I30">
        <v>2.1676671080767429E-2</v>
      </c>
      <c r="J30">
        <v>4.1288495272394643E-2</v>
      </c>
      <c r="K30">
        <v>-1.3537117903930085E-2</v>
      </c>
      <c r="L30" s="64">
        <f>Data!W52/100</f>
        <v>6.2392483375975027E-2</v>
      </c>
      <c r="M30">
        <v>1.4733693765430989E-2</v>
      </c>
    </row>
    <row r="31" spans="1:13" x14ac:dyDescent="0.25">
      <c r="A31" s="3">
        <v>35155</v>
      </c>
      <c r="B31" s="1" t="s">
        <v>34</v>
      </c>
      <c r="C31">
        <v>2.4E-2</v>
      </c>
      <c r="D31">
        <v>5.9500000000000004E-2</v>
      </c>
      <c r="E31">
        <v>8.3468518599176256E-2</v>
      </c>
      <c r="F31">
        <v>3.4976466123256535E-2</v>
      </c>
      <c r="G31">
        <v>1.8890320174999919E-2</v>
      </c>
      <c r="H31">
        <v>5.3671531740821177E-2</v>
      </c>
      <c r="I31">
        <v>5.1027852659791817E-2</v>
      </c>
      <c r="J31">
        <v>2.9650013612192438E-2</v>
      </c>
      <c r="K31">
        <v>6.226179831360712E-2</v>
      </c>
      <c r="L31" s="64">
        <f>Data!W53/100</f>
        <v>8.5301443182420389E-2</v>
      </c>
      <c r="M31">
        <v>1.2299572708872608E-2</v>
      </c>
    </row>
    <row r="32" spans="1:13" x14ac:dyDescent="0.25">
      <c r="A32" s="3">
        <v>35246</v>
      </c>
      <c r="B32" s="1" t="s">
        <v>35</v>
      </c>
      <c r="C32">
        <v>3.2400000000000005E-2</v>
      </c>
      <c r="D32">
        <v>6.4500000000000002E-2</v>
      </c>
      <c r="E32">
        <v>4.930566786040752E-2</v>
      </c>
      <c r="F32">
        <v>6.8444020360274416E-2</v>
      </c>
      <c r="G32">
        <v>1.8913212800000023E-2</v>
      </c>
      <c r="H32">
        <v>4.4886465759990557E-2</v>
      </c>
      <c r="I32">
        <v>5.0021579062238031E-2</v>
      </c>
      <c r="J32">
        <v>1.6559294807233282E-2</v>
      </c>
      <c r="K32">
        <v>4.1803915578636941E-2</v>
      </c>
      <c r="L32" s="64">
        <f>Data!W54/100</f>
        <v>1.5744357638888928E-2</v>
      </c>
      <c r="M32">
        <v>1.2880415387487743E-2</v>
      </c>
    </row>
    <row r="33" spans="1:13" x14ac:dyDescent="0.25">
      <c r="A33" s="3">
        <v>35338</v>
      </c>
      <c r="B33" s="1" t="s">
        <v>36</v>
      </c>
      <c r="C33">
        <v>2.7200000000000002E-2</v>
      </c>
      <c r="D33">
        <v>6.3299999999999995E-2</v>
      </c>
      <c r="E33">
        <v>7.6973111965915123E-3</v>
      </c>
      <c r="F33">
        <v>6.3543835113534147E-2</v>
      </c>
      <c r="G33">
        <v>4.4720991488000017E-2</v>
      </c>
      <c r="H33">
        <v>3.0917076639029428E-2</v>
      </c>
      <c r="I33">
        <v>3.3827210079555581E-3</v>
      </c>
      <c r="J33">
        <v>-4.9403084537746889E-4</v>
      </c>
      <c r="K33">
        <v>-3.6218846166717888E-2</v>
      </c>
      <c r="L33" s="64">
        <f>Data!W55/100</f>
        <v>5.6371580263003374E-2</v>
      </c>
      <c r="M33">
        <v>1.3817949334185897E-2</v>
      </c>
    </row>
    <row r="34" spans="1:13" x14ac:dyDescent="0.25">
      <c r="A34" s="3">
        <v>35430</v>
      </c>
      <c r="B34" s="1" t="s">
        <v>37</v>
      </c>
      <c r="C34">
        <v>2.86E-2</v>
      </c>
      <c r="D34">
        <v>7.0800000000000002E-2</v>
      </c>
      <c r="E34">
        <v>2.741820728112624E-2</v>
      </c>
      <c r="F34">
        <v>7.6236030540411615E-2</v>
      </c>
      <c r="G34">
        <v>3.8022503839999944E-2</v>
      </c>
      <c r="H34">
        <v>8.3350946082739075E-2</v>
      </c>
      <c r="I34">
        <v>5.2023724600254839E-2</v>
      </c>
      <c r="J34">
        <v>1.6655605787175176E-2</v>
      </c>
      <c r="K34">
        <v>-5.8849402411518259E-3</v>
      </c>
      <c r="L34" s="64">
        <f>Data!W56/100</f>
        <v>-4.2088018768708046E-2</v>
      </c>
      <c r="M34">
        <v>1.302891862967348E-2</v>
      </c>
    </row>
    <row r="35" spans="1:13" x14ac:dyDescent="0.25">
      <c r="A35" s="3">
        <v>35520</v>
      </c>
      <c r="B35" s="1" t="s">
        <v>38</v>
      </c>
      <c r="C35">
        <v>2.8500000000000001E-2</v>
      </c>
      <c r="D35">
        <v>9.4999999999999998E-3</v>
      </c>
      <c r="E35">
        <v>2.3027727098632239E-2</v>
      </c>
      <c r="F35">
        <v>-2.6124089616964271E-2</v>
      </c>
      <c r="G35">
        <v>1.0660887680000064E-2</v>
      </c>
      <c r="H35">
        <v>2.6799466064277633E-2</v>
      </c>
      <c r="I35">
        <v>-5.1708158446038377E-2</v>
      </c>
      <c r="J35">
        <v>-1.4950713950074523E-2</v>
      </c>
      <c r="K35">
        <v>8.4694904400329354E-2</v>
      </c>
      <c r="L35" s="64">
        <f>Data!W57/100</f>
        <v>-8.6512678673226207E-3</v>
      </c>
      <c r="M35">
        <v>1.2752296912912797E-2</v>
      </c>
    </row>
    <row r="36" spans="1:13" x14ac:dyDescent="0.25">
      <c r="A36" s="3">
        <v>35611</v>
      </c>
      <c r="B36" s="1" t="s">
        <v>39</v>
      </c>
      <c r="C36">
        <v>3.61E-2</v>
      </c>
      <c r="D36">
        <v>0.1099</v>
      </c>
      <c r="E36">
        <v>4.853884917640279E-2</v>
      </c>
      <c r="F36">
        <v>0.17077912883431018</v>
      </c>
      <c r="G36">
        <v>4.7065988094000089E-2</v>
      </c>
      <c r="H36">
        <v>0.17459000000000002</v>
      </c>
      <c r="I36">
        <v>0.16210298207911045</v>
      </c>
      <c r="J36">
        <v>0.13055145326243145</v>
      </c>
      <c r="K36">
        <v>8.5583416650820934E-2</v>
      </c>
      <c r="L36" s="64">
        <f>Data!W58/100</f>
        <v>1.7687806488368762E-2</v>
      </c>
      <c r="M36">
        <v>1.3610188236508058E-2</v>
      </c>
    </row>
    <row r="37" spans="1:13" x14ac:dyDescent="0.25">
      <c r="A37" s="3">
        <v>35703</v>
      </c>
      <c r="B37" s="1" t="s">
        <v>40</v>
      </c>
      <c r="C37">
        <v>3.6200000000000003E-2</v>
      </c>
      <c r="D37">
        <v>7.8399999999999997E-2</v>
      </c>
      <c r="E37">
        <v>2.6838187814908331E-2</v>
      </c>
      <c r="F37">
        <v>6.0560671730271215E-2</v>
      </c>
      <c r="G37">
        <v>5.4187236368000047E-2</v>
      </c>
      <c r="H37">
        <v>7.4894218408125379E-2</v>
      </c>
      <c r="I37">
        <v>0.14883090746408234</v>
      </c>
      <c r="J37">
        <v>-6.4073380595881524E-3</v>
      </c>
      <c r="K37">
        <v>-8.9677724649861901E-2</v>
      </c>
      <c r="L37" s="64">
        <f>Data!W59/100</f>
        <v>3.552986109294487E-2</v>
      </c>
      <c r="M37">
        <v>1.3418585504475056E-2</v>
      </c>
    </row>
    <row r="38" spans="1:13" x14ac:dyDescent="0.25">
      <c r="A38" s="3">
        <v>35795</v>
      </c>
      <c r="B38" s="1" t="s">
        <v>41</v>
      </c>
      <c r="C38">
        <v>4.24E-2</v>
      </c>
      <c r="D38">
        <v>8.2200000000000009E-2</v>
      </c>
      <c r="E38">
        <v>4.7123492443693321E-2</v>
      </c>
      <c r="F38">
        <v>8.5427855473808573E-2</v>
      </c>
      <c r="G38">
        <v>1.483899582800019E-2</v>
      </c>
      <c r="H38">
        <v>2.8719427195539327E-2</v>
      </c>
      <c r="I38">
        <v>-3.3484832803874598E-2</v>
      </c>
      <c r="J38">
        <v>-7.7661743399237704E-2</v>
      </c>
      <c r="K38">
        <v>-0.17517910649252311</v>
      </c>
      <c r="L38" s="64">
        <f>Data!W60/100</f>
        <v>-2.2872184553823116E-2</v>
      </c>
      <c r="M38">
        <v>1.2507124933664349E-2</v>
      </c>
    </row>
    <row r="39" spans="1:13" x14ac:dyDescent="0.25">
      <c r="A39" s="3">
        <v>35885</v>
      </c>
      <c r="B39" s="1" t="s">
        <v>42</v>
      </c>
      <c r="C39">
        <v>3.8100000000000002E-2</v>
      </c>
      <c r="D39">
        <v>9.6099999999999991E-2</v>
      </c>
      <c r="E39">
        <v>1.4879693860381269E-2</v>
      </c>
      <c r="F39">
        <v>0.10535557660156286</v>
      </c>
      <c r="G39">
        <v>3.8109239888000079E-2</v>
      </c>
      <c r="H39">
        <v>0.13949585007930287</v>
      </c>
      <c r="I39">
        <v>0.100582587705766</v>
      </c>
      <c r="J39">
        <v>0.14785694834311669</v>
      </c>
      <c r="K39">
        <v>6.192585903622394E-2</v>
      </c>
      <c r="L39" s="64">
        <f>Data!W61/100</f>
        <v>4.8262917595230492E-2</v>
      </c>
      <c r="M39">
        <v>1.3012643812038149E-2</v>
      </c>
    </row>
    <row r="40" spans="1:13" x14ac:dyDescent="0.25">
      <c r="A40" s="3">
        <v>35976</v>
      </c>
      <c r="B40" s="1" t="s">
        <v>43</v>
      </c>
      <c r="C40">
        <v>5.0199999999999995E-2</v>
      </c>
      <c r="D40">
        <v>5.1100000000000007E-2</v>
      </c>
      <c r="E40">
        <v>6.7500299396324723E-2</v>
      </c>
      <c r="F40">
        <v>2.5203816757530317E-2</v>
      </c>
      <c r="G40">
        <v>5.5090446199999032E-3</v>
      </c>
      <c r="H40">
        <v>3.3020270270270213E-2</v>
      </c>
      <c r="I40">
        <v>-4.6618624363054639E-2</v>
      </c>
      <c r="J40">
        <v>1.1298397809876848E-2</v>
      </c>
      <c r="K40">
        <v>-0.23597627517396791</v>
      </c>
      <c r="L40" s="64">
        <f>Data!W62/100</f>
        <v>4.1808684328648926E-2</v>
      </c>
      <c r="M40">
        <v>1.2896590930866925E-2</v>
      </c>
    </row>
    <row r="41" spans="1:13" x14ac:dyDescent="0.25">
      <c r="A41" s="3">
        <v>36068</v>
      </c>
      <c r="B41" s="1" t="s">
        <v>44</v>
      </c>
      <c r="C41">
        <v>3.8300000000000001E-2</v>
      </c>
      <c r="D41">
        <v>-6.6000000000000003E-2</v>
      </c>
      <c r="E41">
        <v>-7.0689124819948868E-3</v>
      </c>
      <c r="F41">
        <v>-0.1349257568376267</v>
      </c>
      <c r="G41">
        <v>-6.0914230839999917E-2</v>
      </c>
      <c r="H41">
        <v>-9.9472159176385078E-2</v>
      </c>
      <c r="I41">
        <v>-0.20145639464489573</v>
      </c>
      <c r="J41">
        <v>-0.14150328907207332</v>
      </c>
      <c r="K41">
        <v>-0.22007790943028716</v>
      </c>
      <c r="L41" s="64">
        <f>Data!W63/100</f>
        <v>4.2109947966232575E-2</v>
      </c>
      <c r="M41">
        <v>1.4168117111890366E-2</v>
      </c>
    </row>
    <row r="42" spans="1:13" x14ac:dyDescent="0.25">
      <c r="A42" s="3">
        <v>36160</v>
      </c>
      <c r="B42" s="1" t="s">
        <v>45</v>
      </c>
      <c r="C42">
        <v>2.8399999999999998E-2</v>
      </c>
      <c r="D42">
        <v>7.3800000000000004E-2</v>
      </c>
      <c r="E42">
        <v>-5.4245836188734128E-3</v>
      </c>
      <c r="F42">
        <v>0.15819320927327252</v>
      </c>
      <c r="G42">
        <v>2.5235030239999956E-2</v>
      </c>
      <c r="H42">
        <v>0.21297365611313279</v>
      </c>
      <c r="I42">
        <v>0.16309268525137011</v>
      </c>
      <c r="J42">
        <v>0.20747930832164349</v>
      </c>
      <c r="K42">
        <v>0.17987733271494277</v>
      </c>
      <c r="L42" s="64">
        <f>Data!W64/100</f>
        <v>1.3725392202741382E-2</v>
      </c>
      <c r="M42">
        <v>1.1248694181438257E-2</v>
      </c>
    </row>
    <row r="43" spans="1:13" x14ac:dyDescent="0.25">
      <c r="A43" s="3">
        <v>36250</v>
      </c>
      <c r="B43" s="1" t="s">
        <v>46</v>
      </c>
      <c r="C43">
        <v>3.0099999999999998E-2</v>
      </c>
      <c r="D43">
        <v>5.5300000000000002E-2</v>
      </c>
      <c r="E43">
        <v>2.8917260876698308E-2</v>
      </c>
      <c r="F43">
        <v>4.5219124666984696E-2</v>
      </c>
      <c r="G43">
        <v>1.9165876918000091E-2</v>
      </c>
      <c r="H43">
        <v>4.9820060957718848E-2</v>
      </c>
      <c r="I43">
        <v>-5.424437967713603E-2</v>
      </c>
      <c r="J43">
        <v>1.4617925859009784E-2</v>
      </c>
      <c r="K43">
        <v>0.12436123570024682</v>
      </c>
      <c r="L43" s="64">
        <f>Data!W65/100</f>
        <v>2.9333464799842224E-2</v>
      </c>
      <c r="M43">
        <v>1.0572206861071187E-2</v>
      </c>
    </row>
    <row r="44" spans="1:13" x14ac:dyDescent="0.25">
      <c r="A44" s="3">
        <v>36341</v>
      </c>
      <c r="B44" s="1" t="s">
        <v>47</v>
      </c>
      <c r="C44">
        <v>3.1899999999999998E-2</v>
      </c>
      <c r="D44">
        <v>0.1009</v>
      </c>
      <c r="E44">
        <v>2.9962381102336243E-2</v>
      </c>
      <c r="F44">
        <v>0.12907426568570263</v>
      </c>
      <c r="G44">
        <v>3.1778718500001801E-3</v>
      </c>
      <c r="H44">
        <v>7.0482144181244655E-2</v>
      </c>
      <c r="I44">
        <v>0.15551426210344133</v>
      </c>
      <c r="J44">
        <v>2.6102253324164382E-2</v>
      </c>
      <c r="K44">
        <v>0.24397486407867075</v>
      </c>
      <c r="L44" s="64">
        <f>Data!W66/100</f>
        <v>9.2084695801348815E-2</v>
      </c>
      <c r="M44">
        <v>1.1743445271285902E-2</v>
      </c>
    </row>
    <row r="45" spans="1:13" x14ac:dyDescent="0.25">
      <c r="A45" s="3">
        <v>36433</v>
      </c>
      <c r="B45" s="1" t="s">
        <v>48</v>
      </c>
      <c r="C45">
        <v>2.9500000000000002E-2</v>
      </c>
      <c r="D45">
        <v>3.49E-2</v>
      </c>
      <c r="E45">
        <v>1.6779556844572364E-2</v>
      </c>
      <c r="F45">
        <v>-3.5290687556222156E-3</v>
      </c>
      <c r="G45">
        <v>-1.8973384408000116E-2</v>
      </c>
      <c r="H45">
        <v>-6.2442055009111375E-2</v>
      </c>
      <c r="I45">
        <v>-6.3227907098278191E-2</v>
      </c>
      <c r="J45">
        <v>4.4582842843287507E-2</v>
      </c>
      <c r="K45">
        <v>-5.1536808274137529E-2</v>
      </c>
      <c r="L45" s="64">
        <f>Data!W67/100</f>
        <v>-7.9141050482820496E-3</v>
      </c>
      <c r="M45">
        <v>1.2880113705844076E-2</v>
      </c>
    </row>
    <row r="46" spans="1:13" x14ac:dyDescent="0.25">
      <c r="A46" s="3">
        <v>36525</v>
      </c>
      <c r="B46" s="1" t="s">
        <v>49</v>
      </c>
      <c r="C46">
        <v>3.4200000000000001E-2</v>
      </c>
      <c r="D46">
        <v>0.17800000000000002</v>
      </c>
      <c r="E46">
        <v>3.9334528323028063E-2</v>
      </c>
      <c r="F46">
        <v>0.26436266271105369</v>
      </c>
      <c r="G46">
        <v>1.8169055359999575E-2</v>
      </c>
      <c r="H46">
        <v>0.14879034320495133</v>
      </c>
      <c r="I46">
        <v>0.18444733350635367</v>
      </c>
      <c r="J46">
        <v>0.17054043794221527</v>
      </c>
      <c r="K46">
        <v>0.25440099378504466</v>
      </c>
      <c r="L46" s="64">
        <f>Data!W68/100</f>
        <v>-3.2431389727246795E-2</v>
      </c>
      <c r="M46">
        <v>1.2461009864306538E-2</v>
      </c>
    </row>
    <row r="47" spans="1:13" x14ac:dyDescent="0.25">
      <c r="A47" s="3">
        <v>36616</v>
      </c>
      <c r="B47" s="1" t="s">
        <v>50</v>
      </c>
      <c r="C47">
        <v>2.7400000000000001E-2</v>
      </c>
      <c r="D47">
        <v>0.1464</v>
      </c>
      <c r="E47">
        <v>3.14279921687434E-3</v>
      </c>
      <c r="F47">
        <v>0.12850099132306575</v>
      </c>
      <c r="G47">
        <v>-2.958061974799997E-2</v>
      </c>
      <c r="H47">
        <v>2.2934599782329146E-2</v>
      </c>
      <c r="I47">
        <v>7.0839754058495519E-2</v>
      </c>
      <c r="J47">
        <v>-4.957843795706518E-4</v>
      </c>
      <c r="K47">
        <v>2.421991287191072E-2</v>
      </c>
      <c r="L47" s="64">
        <f>Data!W69/100</f>
        <v>-3.4473735582294718E-2</v>
      </c>
      <c r="M47">
        <v>1.3951660828224632E-2</v>
      </c>
    </row>
    <row r="48" spans="1:13" x14ac:dyDescent="0.25">
      <c r="A48" s="3">
        <v>36707</v>
      </c>
      <c r="B48" s="1" t="s">
        <v>51</v>
      </c>
      <c r="C48">
        <v>3.6499999999999998E-2</v>
      </c>
      <c r="D48">
        <v>-1.37E-2</v>
      </c>
      <c r="E48">
        <v>5.3055199134384633E-2</v>
      </c>
      <c r="F48">
        <v>-0.10828833193598664</v>
      </c>
      <c r="G48">
        <v>1.0225491968000044E-2</v>
      </c>
      <c r="H48">
        <v>-2.6564978527488847E-2</v>
      </c>
      <c r="I48">
        <v>-3.7799244818284894E-2</v>
      </c>
      <c r="J48">
        <v>-3.9024039174520353E-2</v>
      </c>
      <c r="K48">
        <v>-0.10164813232367731</v>
      </c>
      <c r="L48" s="64">
        <f>Data!W70/100</f>
        <v>4.5297531220021003E-3</v>
      </c>
      <c r="M48">
        <v>1.5145877394739493E-2</v>
      </c>
    </row>
    <row r="49" spans="1:13" x14ac:dyDescent="0.25">
      <c r="A49" s="3">
        <v>36799</v>
      </c>
      <c r="B49" s="1" t="s">
        <v>52</v>
      </c>
      <c r="C49">
        <v>3.8699999999999998E-2</v>
      </c>
      <c r="D49">
        <v>-8.0000000000000004E-4</v>
      </c>
      <c r="E49">
        <v>3.3975035637570844E-2</v>
      </c>
      <c r="F49">
        <v>7.8587725295079791E-3</v>
      </c>
      <c r="G49">
        <v>-1.4240886669999453E-3</v>
      </c>
      <c r="H49">
        <v>-9.687852426682797E-3</v>
      </c>
      <c r="I49">
        <v>1.1058233604191114E-2</v>
      </c>
      <c r="J49">
        <v>-8.0098423464484814E-2</v>
      </c>
      <c r="K49">
        <v>-0.12999817328152696</v>
      </c>
      <c r="L49" s="64">
        <f>Data!W71/100</f>
        <v>-2.3381695472686981E-2</v>
      </c>
      <c r="M49">
        <v>1.5056642832046663E-2</v>
      </c>
    </row>
    <row r="50" spans="1:13" x14ac:dyDescent="0.25">
      <c r="A50" s="3">
        <v>36891</v>
      </c>
      <c r="B50" s="1" t="s">
        <v>53</v>
      </c>
      <c r="C50">
        <v>3.32E-2</v>
      </c>
      <c r="D50">
        <v>-6.3099999999999989E-2</v>
      </c>
      <c r="E50">
        <v>9.3450019882150223E-3</v>
      </c>
      <c r="F50">
        <v>-9.9320893689019141E-2</v>
      </c>
      <c r="G50">
        <v>-6.4776571839999963E-2</v>
      </c>
      <c r="H50">
        <v>-7.8245950244064E-2</v>
      </c>
      <c r="I50">
        <v>-6.9082901447460654E-2</v>
      </c>
      <c r="J50">
        <v>-2.6195199492992538E-2</v>
      </c>
      <c r="K50">
        <v>-0.13316271133860713</v>
      </c>
      <c r="L50" s="64">
        <f>Data!W72/100</f>
        <v>3.7951204967201058E-2</v>
      </c>
      <c r="M50">
        <v>1.627584555253514E-2</v>
      </c>
    </row>
    <row r="51" spans="1:13" x14ac:dyDescent="0.25">
      <c r="A51" s="3">
        <v>36981</v>
      </c>
      <c r="B51" s="1" t="s">
        <v>54</v>
      </c>
      <c r="C51">
        <v>2.3E-2</v>
      </c>
      <c r="D51">
        <v>-6.0199999999999997E-2</v>
      </c>
      <c r="E51">
        <v>-8.5599442957871724E-3</v>
      </c>
      <c r="F51">
        <v>-5.7509268191040845E-2</v>
      </c>
      <c r="G51">
        <v>5.0131385590000077E-2</v>
      </c>
      <c r="H51">
        <v>-0.11855052901989804</v>
      </c>
      <c r="I51">
        <v>-6.5053088240029644E-2</v>
      </c>
      <c r="J51">
        <v>-0.13655411622933755</v>
      </c>
      <c r="K51">
        <v>-5.4377783645421666E-2</v>
      </c>
      <c r="L51" s="64">
        <f>Data!W73/100</f>
        <v>1.4650776685493971E-2</v>
      </c>
      <c r="M51">
        <v>1.5054163322115288E-2</v>
      </c>
    </row>
    <row r="52" spans="1:13" x14ac:dyDescent="0.25">
      <c r="A52" s="3">
        <v>37072</v>
      </c>
      <c r="B52" s="1" t="s">
        <v>55</v>
      </c>
      <c r="C52">
        <v>1.95E-2</v>
      </c>
      <c r="D52">
        <v>3.2599999999999997E-2</v>
      </c>
      <c r="E52">
        <v>9.3949803618241096E-3</v>
      </c>
      <c r="F52">
        <v>8.8943417886693049E-2</v>
      </c>
      <c r="G52">
        <v>-4.988784064000007E-2</v>
      </c>
      <c r="H52">
        <v>5.8522790421971616E-2</v>
      </c>
      <c r="I52">
        <v>0.14287811485605584</v>
      </c>
      <c r="J52">
        <v>-8.6516239643920079E-3</v>
      </c>
      <c r="K52">
        <v>4.0139567727732084E-2</v>
      </c>
      <c r="L52" s="64">
        <f>Data!W74/100</f>
        <v>1.9185690672373523E-2</v>
      </c>
      <c r="M52">
        <v>1.1217939998077409E-2</v>
      </c>
    </row>
    <row r="53" spans="1:13" x14ac:dyDescent="0.25">
      <c r="A53" s="3">
        <v>37164</v>
      </c>
      <c r="B53" s="1" t="s">
        <v>56</v>
      </c>
      <c r="C53">
        <v>9.0000000000000011E-3</v>
      </c>
      <c r="D53">
        <v>-9.0299999999999991E-2</v>
      </c>
      <c r="E53">
        <v>-1.5303571870018538E-2</v>
      </c>
      <c r="F53">
        <v>-0.16268722045554501</v>
      </c>
      <c r="G53">
        <v>-5.8176688716999984E-2</v>
      </c>
      <c r="H53">
        <v>-0.14678123104204577</v>
      </c>
      <c r="I53">
        <v>-0.20789322351090544</v>
      </c>
      <c r="J53">
        <v>-0.13952190545907517</v>
      </c>
      <c r="K53">
        <v>-0.21599975151531281</v>
      </c>
      <c r="L53" s="64">
        <f>Data!W75/100</f>
        <v>6.6126877652816551E-2</v>
      </c>
      <c r="M53">
        <v>1.0829832799434724E-2</v>
      </c>
    </row>
    <row r="54" spans="1:13" x14ac:dyDescent="0.25">
      <c r="A54" s="3">
        <v>37256</v>
      </c>
      <c r="B54" s="1" t="s">
        <v>57</v>
      </c>
      <c r="C54">
        <v>3.8E-3</v>
      </c>
      <c r="D54">
        <v>8.0000000000000004E-4</v>
      </c>
      <c r="E54">
        <v>-2.1205312914587028E-3</v>
      </c>
      <c r="F54">
        <v>5.6128850964199763E-2</v>
      </c>
      <c r="G54">
        <v>6.8588469640999961E-2</v>
      </c>
      <c r="H54">
        <v>0.10685107575767926</v>
      </c>
      <c r="I54">
        <v>0.21086111533846097</v>
      </c>
      <c r="J54">
        <v>6.9781884555353502E-2</v>
      </c>
      <c r="K54">
        <v>0.26604390815396717</v>
      </c>
      <c r="L54" s="64">
        <f>Data!W76/100</f>
        <v>1.7522818365047987E-2</v>
      </c>
      <c r="M54">
        <v>6.3665334686604513E-3</v>
      </c>
    </row>
    <row r="55" spans="1:13" x14ac:dyDescent="0.25">
      <c r="A55" s="3">
        <v>37346</v>
      </c>
      <c r="B55" s="1" t="s">
        <v>58</v>
      </c>
      <c r="C55">
        <v>5.1999999999999998E-3</v>
      </c>
      <c r="D55">
        <v>-4.3E-3</v>
      </c>
      <c r="E55">
        <v>1.7600364793076036E-2</v>
      </c>
      <c r="F55">
        <v>-6.3837007674798999E-3</v>
      </c>
      <c r="G55">
        <v>5.1390655999998813E-3</v>
      </c>
      <c r="H55">
        <v>2.7486442080817408E-3</v>
      </c>
      <c r="I55">
        <v>3.9833768845360051E-2</v>
      </c>
      <c r="J55">
        <v>5.6920098585768741E-3</v>
      </c>
      <c r="K55">
        <v>0.11408467389530763</v>
      </c>
      <c r="L55" s="64">
        <f>Data!W77/100</f>
        <v>-2.2229586476217089E-2</v>
      </c>
      <c r="M55">
        <v>4.1434515833274066E-3</v>
      </c>
    </row>
    <row r="56" spans="1:13" x14ac:dyDescent="0.25">
      <c r="A56" s="3">
        <v>37437</v>
      </c>
      <c r="B56" s="1" t="s">
        <v>59</v>
      </c>
      <c r="C56">
        <v>1.2699999999999999E-2</v>
      </c>
      <c r="D56">
        <v>-2.64E-2</v>
      </c>
      <c r="E56">
        <v>3.8431105115641594E-2</v>
      </c>
      <c r="F56">
        <v>-3.8629369992412899E-2</v>
      </c>
      <c r="G56">
        <v>-7.5939583105000041E-2</v>
      </c>
      <c r="H56">
        <v>-0.13396943508497439</v>
      </c>
      <c r="I56">
        <v>-8.3520497581147768E-2</v>
      </c>
      <c r="J56">
        <v>-1.9352283384011959E-2</v>
      </c>
      <c r="K56">
        <v>-8.3851797755739602E-2</v>
      </c>
      <c r="L56" s="64">
        <f>Data!W78/100</f>
        <v>6.8043166797615129E-2</v>
      </c>
      <c r="M56">
        <v>4.7374058401081776E-3</v>
      </c>
    </row>
    <row r="57" spans="1:13" x14ac:dyDescent="0.25">
      <c r="A57" s="3">
        <v>37529</v>
      </c>
      <c r="B57" s="1" t="s">
        <v>60</v>
      </c>
      <c r="C57">
        <v>1.67E-2</v>
      </c>
      <c r="D57">
        <v>-4.9200000000000001E-2</v>
      </c>
      <c r="E57">
        <v>2.9962813743928157E-2</v>
      </c>
      <c r="F57">
        <v>-6.1847132842851309E-2</v>
      </c>
      <c r="G57">
        <v>-2.8281403648000025E-2</v>
      </c>
      <c r="H57">
        <v>-0.1727669744085808</v>
      </c>
      <c r="I57">
        <v>-0.21400492184024736</v>
      </c>
      <c r="J57">
        <v>-0.19685609247997113</v>
      </c>
      <c r="K57">
        <v>-0.16304121690723183</v>
      </c>
      <c r="L57" s="64">
        <f>Data!W79/100</f>
        <v>-2.2743418039673724E-2</v>
      </c>
      <c r="M57">
        <v>4.5298213237143781E-3</v>
      </c>
    </row>
    <row r="58" spans="1:13" x14ac:dyDescent="0.25">
      <c r="A58" s="3">
        <v>37621</v>
      </c>
      <c r="B58" s="1" t="s">
        <v>61</v>
      </c>
      <c r="C58">
        <v>1.9699999999999999E-2</v>
      </c>
      <c r="D58">
        <v>2.8000000000000004E-3</v>
      </c>
      <c r="E58">
        <v>2.8322495771696557E-2</v>
      </c>
      <c r="F58">
        <v>3.4793811746853878E-2</v>
      </c>
      <c r="G58">
        <v>6.7786888032000059E-2</v>
      </c>
      <c r="H58">
        <v>8.4382308433071915E-2</v>
      </c>
      <c r="I58">
        <v>6.1573966466463181E-2</v>
      </c>
      <c r="J58">
        <v>6.4821179221285385E-2</v>
      </c>
      <c r="K58">
        <v>0.10037076479068929</v>
      </c>
      <c r="L58" s="64">
        <f>Data!W80/100</f>
        <v>-2.0608551903293026E-2</v>
      </c>
      <c r="M58">
        <v>4.2606123869173285E-3</v>
      </c>
    </row>
    <row r="59" spans="1:13" x14ac:dyDescent="0.25">
      <c r="A59" s="3">
        <v>37711</v>
      </c>
      <c r="B59" s="1" t="s">
        <v>62</v>
      </c>
      <c r="C59">
        <v>1.84E-2</v>
      </c>
      <c r="D59">
        <v>-3.9000000000000003E-3</v>
      </c>
      <c r="E59">
        <v>1.5311292451343718E-2</v>
      </c>
      <c r="F59">
        <v>-6.9385872827677107E-3</v>
      </c>
      <c r="G59">
        <v>7.6152577690000056E-2</v>
      </c>
      <c r="H59">
        <v>-3.1494314847999472E-2</v>
      </c>
      <c r="I59">
        <v>-4.4914706366285258E-2</v>
      </c>
      <c r="J59">
        <v>-8.1275337125933933E-2</v>
      </c>
      <c r="K59">
        <v>-5.8695543618607404E-2</v>
      </c>
      <c r="L59" s="64">
        <f>Data!W81/100</f>
        <v>5.8609217878147435E-2</v>
      </c>
      <c r="M59">
        <v>3.0506765711157957E-3</v>
      </c>
    </row>
    <row r="60" spans="1:13" x14ac:dyDescent="0.25">
      <c r="A60" s="3">
        <v>37802</v>
      </c>
      <c r="B60" s="1" t="s">
        <v>63</v>
      </c>
      <c r="C60">
        <v>2.46E-2</v>
      </c>
      <c r="D60">
        <v>6.8499999999999991E-2</v>
      </c>
      <c r="E60">
        <v>3.9655219098082464E-2</v>
      </c>
      <c r="F60">
        <v>0.11266861481677347</v>
      </c>
      <c r="G60">
        <v>0.11298101390000002</v>
      </c>
      <c r="H60">
        <v>0.15393054213809698</v>
      </c>
      <c r="I60">
        <v>0.23424467067736487</v>
      </c>
      <c r="J60">
        <v>0.19565575195167972</v>
      </c>
      <c r="K60">
        <v>0.23376252655617294</v>
      </c>
      <c r="L60" s="64">
        <f>Data!W82/100</f>
        <v>0.11198861108639546</v>
      </c>
      <c r="M60">
        <v>3.352273708571607E-3</v>
      </c>
    </row>
    <row r="61" spans="1:13" x14ac:dyDescent="0.25">
      <c r="A61" s="3">
        <v>37894</v>
      </c>
      <c r="B61" s="1" t="s">
        <v>64</v>
      </c>
      <c r="C61">
        <v>2.2599999999999999E-2</v>
      </c>
      <c r="D61">
        <v>5.4199999999999998E-2</v>
      </c>
      <c r="E61">
        <v>1.5044158299196348E-2</v>
      </c>
      <c r="F61">
        <v>4.662570176961519E-2</v>
      </c>
      <c r="G61">
        <v>3.0659542009999763E-2</v>
      </c>
      <c r="H61">
        <v>2.6456565541902011E-2</v>
      </c>
      <c r="I61">
        <v>9.0775256929767512E-2</v>
      </c>
      <c r="J61">
        <v>8.182579551571445E-2</v>
      </c>
      <c r="K61">
        <v>0.14226365490298853</v>
      </c>
      <c r="L61" s="64">
        <f>Data!W83/100</f>
        <v>-6.8172871038051364E-3</v>
      </c>
      <c r="M61">
        <v>2.4666452075992051E-3</v>
      </c>
    </row>
    <row r="62" spans="1:13" x14ac:dyDescent="0.25">
      <c r="A62" s="3">
        <v>37986</v>
      </c>
      <c r="B62" s="1" t="s">
        <v>65</v>
      </c>
      <c r="C62">
        <v>2.41E-2</v>
      </c>
      <c r="D62">
        <v>9.2699999999999991E-2</v>
      </c>
      <c r="E62">
        <v>2.5820062221519894E-2</v>
      </c>
      <c r="F62">
        <v>0.11663695677411297</v>
      </c>
      <c r="G62">
        <v>6.4619026174999927E-2</v>
      </c>
      <c r="H62">
        <v>0.12176779999585285</v>
      </c>
      <c r="I62">
        <v>0.14521697556660218</v>
      </c>
      <c r="J62">
        <v>0.17106913979797689</v>
      </c>
      <c r="K62">
        <v>0.17806434034742444</v>
      </c>
      <c r="L62" s="64">
        <f>Data!W84/100</f>
        <v>1.050236698022311E-2</v>
      </c>
      <c r="M62">
        <v>2.5653177285089868E-3</v>
      </c>
    </row>
    <row r="63" spans="1:13" x14ac:dyDescent="0.25">
      <c r="A63" s="3">
        <v>38077</v>
      </c>
      <c r="B63" s="1" t="s">
        <v>66</v>
      </c>
      <c r="C63">
        <v>2.3300000000000001E-2</v>
      </c>
      <c r="D63">
        <v>3.0499999999999999E-2</v>
      </c>
      <c r="E63">
        <v>1.8816673314533072E-2</v>
      </c>
      <c r="F63">
        <v>-5.6612132818136662E-3</v>
      </c>
      <c r="G63">
        <v>2.265402140900008E-2</v>
      </c>
      <c r="H63">
        <v>1.6932234093681942E-2</v>
      </c>
      <c r="I63">
        <v>6.26114345667661E-2</v>
      </c>
      <c r="J63">
        <v>4.4046475883216862E-2</v>
      </c>
      <c r="K63">
        <v>9.7202589715694079E-2</v>
      </c>
      <c r="L63" s="64">
        <f>Data!W85/100</f>
        <v>3.3769174347035635E-2</v>
      </c>
      <c r="M63">
        <v>2.3857723702553901E-3</v>
      </c>
    </row>
    <row r="64" spans="1:13" x14ac:dyDescent="0.25">
      <c r="A64" s="3">
        <v>38168</v>
      </c>
      <c r="B64" s="1" t="s">
        <v>67</v>
      </c>
      <c r="C64">
        <v>3.2799999999999996E-2</v>
      </c>
      <c r="D64">
        <v>3.44E-2</v>
      </c>
      <c r="E64">
        <v>5.2662411527545416E-2</v>
      </c>
      <c r="F64">
        <v>3.7687535881014048E-2</v>
      </c>
      <c r="G64">
        <v>-1.6633848470000046E-2</v>
      </c>
      <c r="H64">
        <v>1.721380012360485E-2</v>
      </c>
      <c r="I64">
        <v>4.722786742249907E-3</v>
      </c>
      <c r="J64">
        <v>4.3888379214254147E-3</v>
      </c>
      <c r="K64">
        <v>-9.5730400028844809E-2</v>
      </c>
      <c r="L64" s="64">
        <f>Data!W86/100</f>
        <v>-1.7954152129047718E-2</v>
      </c>
      <c r="M64">
        <v>2.3681337363377075E-3</v>
      </c>
    </row>
    <row r="65" spans="1:13" x14ac:dyDescent="0.25">
      <c r="A65" s="3">
        <v>38260</v>
      </c>
      <c r="B65" s="1" t="s">
        <v>68</v>
      </c>
      <c r="C65">
        <v>3.2599999999999997E-2</v>
      </c>
      <c r="D65">
        <v>2.2400000000000003E-2</v>
      </c>
      <c r="E65">
        <v>2.4458045790921493E-2</v>
      </c>
      <c r="F65">
        <v>1.6198351135341422E-2</v>
      </c>
      <c r="G65">
        <v>5.2791250904000053E-2</v>
      </c>
      <c r="H65">
        <v>-1.86737191972981E-2</v>
      </c>
      <c r="I65">
        <v>-2.856694318874331E-2</v>
      </c>
      <c r="J65">
        <v>-2.2714686586086108E-3</v>
      </c>
      <c r="K65">
        <v>8.2548265745697957E-2</v>
      </c>
      <c r="L65" s="64">
        <f>Data!W87/100</f>
        <v>-1.3284580274487201E-2</v>
      </c>
      <c r="M65">
        <v>3.6750605549749071E-3</v>
      </c>
    </row>
    <row r="66" spans="1:13" x14ac:dyDescent="0.25">
      <c r="A66" s="3">
        <v>38352</v>
      </c>
      <c r="B66" s="1" t="s">
        <v>69</v>
      </c>
      <c r="C66">
        <v>3.61E-2</v>
      </c>
      <c r="D66">
        <v>0.1522</v>
      </c>
      <c r="E66">
        <v>3.6652884695252491E-2</v>
      </c>
      <c r="F66">
        <v>0.23062516855272372</v>
      </c>
      <c r="G66">
        <v>5.6110340420000071E-2</v>
      </c>
      <c r="H66">
        <v>9.2304610678126439E-2</v>
      </c>
      <c r="I66">
        <v>0.14093012346024625</v>
      </c>
      <c r="J66">
        <v>0.15362548952413979</v>
      </c>
      <c r="K66">
        <v>0.17266190107863211</v>
      </c>
      <c r="L66" s="64">
        <f>Data!W88/100</f>
        <v>4.6321352392473925E-2</v>
      </c>
      <c r="M66">
        <v>4.7960897602463692E-3</v>
      </c>
    </row>
    <row r="67" spans="1:13" x14ac:dyDescent="0.25">
      <c r="A67" s="3">
        <v>38442</v>
      </c>
      <c r="B67" s="1" t="s">
        <v>70</v>
      </c>
      <c r="C67">
        <v>4.4999999999999998E-2</v>
      </c>
      <c r="D67">
        <v>1.61E-2</v>
      </c>
      <c r="E67">
        <v>5.6041706294451002E-2</v>
      </c>
      <c r="F67">
        <v>-6.4165034206669469E-2</v>
      </c>
      <c r="G67">
        <v>-2.2833888256000079E-2</v>
      </c>
      <c r="H67">
        <v>-2.1483148564918952E-2</v>
      </c>
      <c r="I67">
        <v>-5.3388691893772933E-2</v>
      </c>
      <c r="J67">
        <v>-9.6731577186170981E-4</v>
      </c>
      <c r="K67">
        <v>1.9359125366192442E-2</v>
      </c>
      <c r="L67" s="64">
        <f>Data!W89/100</f>
        <v>-4.8472585650824677E-2</v>
      </c>
      <c r="M67">
        <v>5.7264843138613575E-3</v>
      </c>
    </row>
    <row r="68" spans="1:13" x14ac:dyDescent="0.25">
      <c r="A68" s="3">
        <v>38533</v>
      </c>
      <c r="B68" s="1" t="s">
        <v>71</v>
      </c>
      <c r="C68">
        <v>5.21E-2</v>
      </c>
      <c r="D68">
        <v>0.09</v>
      </c>
      <c r="E68">
        <v>5.3802396005531793E-2</v>
      </c>
      <c r="F68">
        <v>0.1350638209248558</v>
      </c>
      <c r="G68">
        <v>2.702246570000022E-2</v>
      </c>
      <c r="H68">
        <v>1.3686260924873128E-2</v>
      </c>
      <c r="I68">
        <v>4.3175650466372284E-2</v>
      </c>
      <c r="J68">
        <v>-7.5042083388338066E-3</v>
      </c>
      <c r="K68">
        <v>4.2398672671249082E-2</v>
      </c>
      <c r="L68" s="64">
        <f>Data!W90/100</f>
        <v>5.0321524386929273E-2</v>
      </c>
      <c r="M68">
        <v>7.1526406453510383E-3</v>
      </c>
    </row>
    <row r="69" spans="1:13" x14ac:dyDescent="0.25">
      <c r="A69" s="3">
        <v>38625</v>
      </c>
      <c r="B69" s="1" t="s">
        <v>72</v>
      </c>
      <c r="C69">
        <v>5.0499999999999996E-2</v>
      </c>
      <c r="D69">
        <v>7.7100000000000002E-2</v>
      </c>
      <c r="E69">
        <v>2.7909653710407857E-2</v>
      </c>
      <c r="F69">
        <v>7.0361227470492019E-2</v>
      </c>
      <c r="G69">
        <v>1.0168253899999868E-2</v>
      </c>
      <c r="H69">
        <v>3.6045019860055261E-2</v>
      </c>
      <c r="I69">
        <v>4.6913883289799507E-2</v>
      </c>
      <c r="J69">
        <v>0.10435480552495946</v>
      </c>
      <c r="K69">
        <v>0.1811395490554539</v>
      </c>
      <c r="L69" s="64">
        <f>Data!W91/100</f>
        <v>2.6638982421316459E-3</v>
      </c>
      <c r="M69">
        <v>8.264904110092175E-3</v>
      </c>
    </row>
    <row r="70" spans="1:13" x14ac:dyDescent="0.25">
      <c r="A70" s="3">
        <v>38717</v>
      </c>
      <c r="B70" s="1" t="s">
        <v>73</v>
      </c>
      <c r="C70">
        <v>5.1100000000000007E-2</v>
      </c>
      <c r="D70">
        <v>7.980000000000001E-2</v>
      </c>
      <c r="E70">
        <v>3.4539227861025153E-2</v>
      </c>
      <c r="F70">
        <v>8.2371370994548207E-2</v>
      </c>
      <c r="G70">
        <v>8.728224112000138E-3</v>
      </c>
      <c r="H70">
        <v>2.0877831430842653E-2</v>
      </c>
      <c r="I70">
        <v>1.1346023695356644E-2</v>
      </c>
      <c r="J70">
        <v>4.1229050922594324E-2</v>
      </c>
      <c r="K70">
        <v>7.2003904121851869E-2</v>
      </c>
      <c r="L70" s="64">
        <f>Data!W92/100</f>
        <v>-1.2613066699864284E-2</v>
      </c>
      <c r="M70">
        <v>9.0891939215600459E-3</v>
      </c>
    </row>
    <row r="71" spans="1:13" x14ac:dyDescent="0.25">
      <c r="A71" s="3">
        <v>38807</v>
      </c>
      <c r="B71" s="1" t="s">
        <v>74</v>
      </c>
      <c r="C71">
        <v>3.7999999999999999E-2</v>
      </c>
      <c r="D71">
        <v>5.5899999999999998E-2</v>
      </c>
      <c r="E71">
        <v>-1.0673601130014526E-2</v>
      </c>
      <c r="F71">
        <v>4.2596382677888317E-2</v>
      </c>
      <c r="G71">
        <v>2.8543556031999984E-2</v>
      </c>
      <c r="H71">
        <v>4.2077608398572108E-2</v>
      </c>
      <c r="I71">
        <v>0.13939415058372906</v>
      </c>
      <c r="J71">
        <v>9.472692902895051E-2</v>
      </c>
      <c r="K71">
        <v>0.12120153684945854</v>
      </c>
      <c r="L71" s="64">
        <f>Data!W93/100</f>
        <v>5.3673732344774017E-2</v>
      </c>
      <c r="M71">
        <v>1.0340710417466203E-2</v>
      </c>
    </row>
    <row r="72" spans="1:13" x14ac:dyDescent="0.25">
      <c r="A72" s="3">
        <v>38898</v>
      </c>
      <c r="B72" s="1" t="s">
        <v>75</v>
      </c>
      <c r="C72">
        <v>3.9800000000000002E-2</v>
      </c>
      <c r="D72">
        <v>3.8900000000000004E-2</v>
      </c>
      <c r="E72">
        <v>3.3276951856848938E-2</v>
      </c>
      <c r="F72">
        <v>2.9714330775067011E-2</v>
      </c>
      <c r="G72">
        <v>-2.0603374700001176E-3</v>
      </c>
      <c r="H72">
        <v>-1.4410027549329629E-2</v>
      </c>
      <c r="I72">
        <v>-5.0246631635383343E-2</v>
      </c>
      <c r="J72">
        <v>9.4122762038795216E-3</v>
      </c>
      <c r="K72">
        <v>-4.2697547029286742E-2</v>
      </c>
      <c r="L72" s="64">
        <f>Data!W94/100</f>
        <v>-2.2227345822595779E-2</v>
      </c>
      <c r="M72">
        <v>1.1578962747004651E-2</v>
      </c>
    </row>
    <row r="73" spans="1:13" x14ac:dyDescent="0.25">
      <c r="A73" s="3">
        <v>38990</v>
      </c>
      <c r="B73" s="1" t="s">
        <v>76</v>
      </c>
      <c r="C73">
        <v>3.5400000000000001E-2</v>
      </c>
      <c r="D73">
        <v>3.9E-2</v>
      </c>
      <c r="E73">
        <v>1.3456964308279895E-2</v>
      </c>
      <c r="F73">
        <v>4.0019680407205487E-2</v>
      </c>
      <c r="G73">
        <v>3.9386685130999854E-2</v>
      </c>
      <c r="H73">
        <v>5.6657194576669623E-2</v>
      </c>
      <c r="I73">
        <v>4.3984208269465253E-3</v>
      </c>
      <c r="J73">
        <v>3.9866549086182701E-2</v>
      </c>
      <c r="K73">
        <v>4.9817881265612263E-2</v>
      </c>
      <c r="L73" s="64">
        <f>Data!W95/100</f>
        <v>4.8623237071860892E-3</v>
      </c>
      <c r="M73">
        <v>1.3124955870364774E-2</v>
      </c>
    </row>
    <row r="74" spans="1:13" x14ac:dyDescent="0.25">
      <c r="A74" s="3">
        <v>39082</v>
      </c>
      <c r="B74" s="1" t="s">
        <v>77</v>
      </c>
      <c r="C74">
        <v>4.0899999999999999E-2</v>
      </c>
      <c r="D74">
        <v>0.126</v>
      </c>
      <c r="E74">
        <v>4.446483255727731E-2</v>
      </c>
      <c r="F74">
        <v>0.17888195426877476</v>
      </c>
      <c r="G74">
        <v>4.7425551512000119E-2</v>
      </c>
      <c r="H74">
        <v>6.6982610096198547E-2</v>
      </c>
      <c r="I74">
        <v>8.9031785709728903E-2</v>
      </c>
      <c r="J74">
        <v>0.10398733206312638</v>
      </c>
      <c r="K74">
        <v>0.17635635595752741</v>
      </c>
      <c r="L74" s="64">
        <f>Data!W96/100</f>
        <v>-2.7497074147344147E-2</v>
      </c>
      <c r="M74">
        <v>1.2446483131990149E-2</v>
      </c>
    </row>
    <row r="75" spans="1:13" x14ac:dyDescent="0.25">
      <c r="A75" s="3">
        <v>39172</v>
      </c>
      <c r="B75" s="1" t="s">
        <v>78</v>
      </c>
      <c r="C75">
        <v>3.9300000000000002E-2</v>
      </c>
      <c r="D75">
        <v>5.9000000000000004E-2</v>
      </c>
      <c r="E75">
        <v>2.321051542552913E-2</v>
      </c>
      <c r="F75">
        <v>1.9974127172322914E-2</v>
      </c>
      <c r="G75">
        <v>3.1759488760000121E-2</v>
      </c>
      <c r="H75">
        <v>6.3994364470547627E-3</v>
      </c>
      <c r="I75">
        <v>1.9464693882271566E-2</v>
      </c>
      <c r="J75">
        <v>4.1470128630240133E-2</v>
      </c>
      <c r="K75">
        <v>2.3588998800329719E-2</v>
      </c>
      <c r="L75" s="64">
        <f>Data!W97/100</f>
        <v>-1.1246285091189079E-2</v>
      </c>
      <c r="M75">
        <v>1.2615749975359858E-2</v>
      </c>
    </row>
    <row r="76" spans="1:13" x14ac:dyDescent="0.25">
      <c r="A76" s="3">
        <v>39263</v>
      </c>
      <c r="B76" s="1" t="s">
        <v>79</v>
      </c>
      <c r="C76">
        <v>5.0700000000000002E-2</v>
      </c>
      <c r="D76">
        <v>7.6200000000000004E-2</v>
      </c>
      <c r="E76">
        <v>6.5680771346494235E-2</v>
      </c>
      <c r="F76">
        <v>8.7425030039343987E-2</v>
      </c>
      <c r="G76">
        <v>-2.1451786150000762E-3</v>
      </c>
      <c r="H76">
        <v>6.2782939112412173E-2</v>
      </c>
      <c r="I76">
        <v>4.4152170421914771E-2</v>
      </c>
      <c r="J76">
        <v>6.669741303618193E-2</v>
      </c>
      <c r="K76">
        <v>0.15071982486489643</v>
      </c>
      <c r="L76" s="64">
        <f>Data!W98/100</f>
        <v>5.0810126191248584E-2</v>
      </c>
      <c r="M76">
        <v>1.2759843340826471E-2</v>
      </c>
    </row>
    <row r="77" spans="1:13" x14ac:dyDescent="0.25">
      <c r="A77" s="3">
        <v>39355</v>
      </c>
      <c r="B77" s="1" t="s">
        <v>80</v>
      </c>
      <c r="C77">
        <v>0.04</v>
      </c>
      <c r="D77">
        <v>1.11E-2</v>
      </c>
      <c r="E77">
        <v>-2.8768315483654505E-3</v>
      </c>
      <c r="F77">
        <v>-2.6791945090772828E-2</v>
      </c>
      <c r="G77">
        <v>2.6538169999998917E-3</v>
      </c>
      <c r="H77">
        <v>2.0301507537688446E-2</v>
      </c>
      <c r="I77">
        <v>-3.0925906171635487E-2</v>
      </c>
      <c r="J77">
        <v>2.2308278885736277E-2</v>
      </c>
      <c r="K77">
        <v>0.14521491434654399</v>
      </c>
      <c r="L77" s="64">
        <f>Data!W99/100</f>
        <v>4.2362044078867456E-3</v>
      </c>
      <c r="M77">
        <v>1.3282503767978016E-2</v>
      </c>
    </row>
    <row r="78" spans="1:13" x14ac:dyDescent="0.25">
      <c r="A78" s="3">
        <v>39447</v>
      </c>
      <c r="B78" s="1" t="s">
        <v>81</v>
      </c>
      <c r="C78">
        <v>2.1099999999999997E-2</v>
      </c>
      <c r="D78">
        <v>3.1400000000000004E-2</v>
      </c>
      <c r="E78">
        <v>-3.4578556366398928E-2</v>
      </c>
      <c r="F78">
        <v>4.4475122662714112E-2</v>
      </c>
      <c r="G78">
        <v>-1.7139079439999927E-2</v>
      </c>
      <c r="H78">
        <v>-3.3319081870462508E-2</v>
      </c>
      <c r="I78">
        <v>-4.5770945212608168E-2</v>
      </c>
      <c r="J78">
        <v>-1.7080896469209184E-2</v>
      </c>
      <c r="K78">
        <v>3.6558346013428444E-2</v>
      </c>
      <c r="L78" s="64">
        <f>Data!W100/100</f>
        <v>1.4393859556679711E-2</v>
      </c>
      <c r="M78">
        <v>1.0734217463503004E-2</v>
      </c>
    </row>
    <row r="79" spans="1:13" x14ac:dyDescent="0.25">
      <c r="A79" s="3">
        <v>39538</v>
      </c>
      <c r="B79" s="1" t="s">
        <v>82</v>
      </c>
      <c r="C79">
        <v>1.37E-2</v>
      </c>
      <c r="D79">
        <v>-2.1700000000000001E-2</v>
      </c>
      <c r="E79">
        <v>-4.3446633000021537E-3</v>
      </c>
      <c r="F79">
        <v>-5.2430296226114247E-2</v>
      </c>
      <c r="G79">
        <v>-3.3839650384000053E-2</v>
      </c>
      <c r="H79">
        <v>-9.4444179461718902E-2</v>
      </c>
      <c r="I79">
        <v>-9.8975149934142484E-2</v>
      </c>
      <c r="J79">
        <v>-8.8242221115086728E-2</v>
      </c>
      <c r="K79">
        <v>-0.10924277739208543</v>
      </c>
      <c r="L79" s="64">
        <f>Data!W101/100</f>
        <v>-1.9496653882448811E-2</v>
      </c>
      <c r="M79">
        <v>8.8179086959176978E-3</v>
      </c>
    </row>
    <row r="80" spans="1:13" x14ac:dyDescent="0.25">
      <c r="A80" s="3">
        <v>39629</v>
      </c>
      <c r="B80" s="1" t="s">
        <v>83</v>
      </c>
      <c r="C80">
        <v>3.2000000000000002E-3</v>
      </c>
      <c r="D80">
        <v>9.300000000000001E-3</v>
      </c>
      <c r="E80">
        <v>-1.7737054196116462E-2</v>
      </c>
      <c r="F80">
        <v>2.8760926233701349E-2</v>
      </c>
      <c r="G80">
        <v>2.3894212984999941E-2</v>
      </c>
      <c r="H80">
        <v>-2.726941898660229E-2</v>
      </c>
      <c r="I80">
        <v>5.834809224736226E-3</v>
      </c>
      <c r="J80">
        <v>-1.9271303411516061E-2</v>
      </c>
      <c r="K80">
        <v>-8.0647442103316536E-3</v>
      </c>
      <c r="L80" s="64">
        <f>Data!W102/100</f>
        <v>4.6146601327388126E-2</v>
      </c>
      <c r="M80">
        <v>3.1153981877536374E-3</v>
      </c>
    </row>
    <row r="81" spans="1:13" x14ac:dyDescent="0.25">
      <c r="A81" s="3">
        <v>39721</v>
      </c>
      <c r="B81" s="1" t="s">
        <v>84</v>
      </c>
      <c r="C81">
        <v>-6.3E-3</v>
      </c>
      <c r="D81">
        <v>-6.59E-2</v>
      </c>
      <c r="E81">
        <v>-1.8823914692787696E-2</v>
      </c>
      <c r="F81">
        <v>-0.10981966621852715</v>
      </c>
      <c r="G81">
        <v>-9.2208734079999854E-2</v>
      </c>
      <c r="H81">
        <v>-8.3698011784569815E-2</v>
      </c>
      <c r="I81">
        <v>-1.1127798281296286E-2</v>
      </c>
      <c r="J81">
        <v>-0.20498973084670602</v>
      </c>
      <c r="K81">
        <v>-0.26857777641309977</v>
      </c>
      <c r="L81" s="64">
        <f>Data!W103/100</f>
        <v>5.376374337448353E-2</v>
      </c>
      <c r="M81">
        <v>6.2703215085275765E-3</v>
      </c>
    </row>
    <row r="82" spans="1:13" x14ac:dyDescent="0.25">
      <c r="A82" s="3">
        <v>39813</v>
      </c>
      <c r="B82" s="1" t="s">
        <v>85</v>
      </c>
      <c r="C82">
        <v>-0.1094</v>
      </c>
      <c r="D82">
        <v>-0.1595</v>
      </c>
      <c r="E82">
        <v>-0.33342903292624987</v>
      </c>
      <c r="F82">
        <v>-0.21440086114433698</v>
      </c>
      <c r="G82">
        <v>-0.215870461264</v>
      </c>
      <c r="H82">
        <v>-0.21943226749183431</v>
      </c>
      <c r="I82">
        <v>-0.26117963627745233</v>
      </c>
      <c r="J82">
        <v>-0.19900363618308645</v>
      </c>
      <c r="K82">
        <v>-0.27558356235035175</v>
      </c>
      <c r="L82" s="64">
        <f>Data!W104/100</f>
        <v>5.8600362030575059E-2</v>
      </c>
      <c r="M82">
        <v>2.2248193888403378E-3</v>
      </c>
    </row>
    <row r="83" spans="1:13" x14ac:dyDescent="0.25">
      <c r="A83" s="3">
        <v>39903</v>
      </c>
      <c r="B83" s="1" t="s">
        <v>86</v>
      </c>
      <c r="C83">
        <v>-0.13689999999999999</v>
      </c>
      <c r="D83">
        <v>-3.3500000000000002E-2</v>
      </c>
      <c r="E83">
        <v>-0.12580150670979712</v>
      </c>
      <c r="F83">
        <v>4.2657313078915148E-2</v>
      </c>
      <c r="G83">
        <v>6.1785948212000008E-2</v>
      </c>
      <c r="H83">
        <v>-0.11011851505182457</v>
      </c>
      <c r="I83">
        <v>-0.14953183585333085</v>
      </c>
      <c r="J83">
        <v>-0.13850462542403386</v>
      </c>
      <c r="K83">
        <v>1.0236520328164689E-2</v>
      </c>
      <c r="L83" s="64">
        <f>Data!W105/100</f>
        <v>-3.477148974913169E-2</v>
      </c>
      <c r="M83">
        <v>4.7579293958310842E-4</v>
      </c>
    </row>
    <row r="84" spans="1:13" x14ac:dyDescent="0.25">
      <c r="A84" s="3">
        <v>39994</v>
      </c>
      <c r="B84" s="1" t="s">
        <v>87</v>
      </c>
      <c r="C84">
        <v>-9.0299999999999991E-2</v>
      </c>
      <c r="D84">
        <v>4.4000000000000004E-2</v>
      </c>
      <c r="E84">
        <v>0.10856733046148336</v>
      </c>
      <c r="F84">
        <v>9.1212315584253384E-2</v>
      </c>
      <c r="G84">
        <v>0.23520061699999986</v>
      </c>
      <c r="H84">
        <v>0.15929094030843483</v>
      </c>
      <c r="I84">
        <v>0.20686218509072662</v>
      </c>
      <c r="J84">
        <v>0.25848937123303495</v>
      </c>
      <c r="K84">
        <v>0.34843316575090433</v>
      </c>
      <c r="L84" s="64">
        <f>Data!W106/100</f>
        <v>2.3280970745931606E-2</v>
      </c>
      <c r="M84">
        <v>5.2078926561405225E-4</v>
      </c>
    </row>
    <row r="85" spans="1:13" x14ac:dyDescent="0.25">
      <c r="A85" s="3">
        <v>40086</v>
      </c>
      <c r="B85" s="1" t="s">
        <v>88</v>
      </c>
      <c r="C85">
        <v>-7.3200000000000001E-2</v>
      </c>
      <c r="D85">
        <v>5.79E-2</v>
      </c>
      <c r="E85">
        <v>3.0220943714549212E-2</v>
      </c>
      <c r="F85">
        <v>6.7155576601562864E-2</v>
      </c>
      <c r="G85">
        <v>0.15673750035800027</v>
      </c>
      <c r="H85">
        <v>0.15605694690914906</v>
      </c>
      <c r="I85">
        <v>0.19279147557679477</v>
      </c>
      <c r="J85">
        <v>0.19520949509734861</v>
      </c>
      <c r="K85">
        <v>0.21036562900480038</v>
      </c>
      <c r="L85" s="64">
        <f>Data!W107/100</f>
        <v>0.15917482496054913</v>
      </c>
      <c r="M85">
        <v>6.6048946205832237E-4</v>
      </c>
    </row>
    <row r="86" spans="1:13" x14ac:dyDescent="0.25">
      <c r="A86" s="3">
        <v>40178</v>
      </c>
      <c r="B86" s="1" t="s">
        <v>89</v>
      </c>
      <c r="C86">
        <v>-3.4799999999999998E-2</v>
      </c>
      <c r="D86">
        <v>6.0700000000000004E-2</v>
      </c>
      <c r="E86">
        <v>0.10808130996443005</v>
      </c>
      <c r="F86">
        <v>6.3331051401753685E-2</v>
      </c>
      <c r="G86">
        <v>6.4533332761999906E-2</v>
      </c>
      <c r="H86">
        <v>6.0385720716041646E-2</v>
      </c>
      <c r="I86">
        <v>3.874823529411775E-2</v>
      </c>
      <c r="J86">
        <v>2.220892509826955E-2</v>
      </c>
      <c r="K86">
        <v>8.5765374264425306E-2</v>
      </c>
      <c r="L86" s="64">
        <f>Data!W108/100</f>
        <v>-2.5596799739185827E-2</v>
      </c>
      <c r="M86">
        <v>4.0943716232377803E-4</v>
      </c>
    </row>
    <row r="87" spans="1:13" x14ac:dyDescent="0.25">
      <c r="A87" s="3">
        <v>40268</v>
      </c>
      <c r="B87" s="1" t="s">
        <v>90</v>
      </c>
      <c r="C87">
        <v>7.4999999999999997E-3</v>
      </c>
      <c r="D87">
        <v>4.4400000000000002E-2</v>
      </c>
      <c r="E87">
        <v>0.13713510964394149</v>
      </c>
      <c r="F87">
        <v>3.5632093625505436E-2</v>
      </c>
      <c r="G87">
        <v>4.2933095438000057E-2</v>
      </c>
      <c r="H87">
        <v>5.3866666666666729E-2</v>
      </c>
      <c r="I87">
        <v>8.8500004530339668E-2</v>
      </c>
      <c r="J87">
        <v>9.4205870970507366E-3</v>
      </c>
      <c r="K87">
        <v>2.4514975175769615E-2</v>
      </c>
      <c r="L87" s="64">
        <f>Data!W109/100</f>
        <v>-6.0970785114718762E-2</v>
      </c>
      <c r="M87">
        <v>1.3545221376976002E-4</v>
      </c>
    </row>
    <row r="88" spans="1:13" x14ac:dyDescent="0.25">
      <c r="A88" s="3">
        <v>40359</v>
      </c>
      <c r="B88" s="1" t="s">
        <v>91</v>
      </c>
      <c r="C88">
        <v>4.3200000000000002E-2</v>
      </c>
      <c r="D88">
        <v>1.61E-2</v>
      </c>
      <c r="E88">
        <v>0.13298010912806757</v>
      </c>
      <c r="F88">
        <v>1.7044476084683514E-4</v>
      </c>
      <c r="G88">
        <v>-5.0633544160000321E-3</v>
      </c>
      <c r="H88">
        <v>-0.11425369743038916</v>
      </c>
      <c r="I88">
        <v>-9.9220806549460305E-2</v>
      </c>
      <c r="J88">
        <v>-0.13745048892094403</v>
      </c>
      <c r="K88">
        <v>-8.2892258006638575E-2</v>
      </c>
      <c r="L88" s="64">
        <f>Data!W110/100</f>
        <v>2.6313698771947225E-2</v>
      </c>
      <c r="M88">
        <v>3.5824442755161279E-4</v>
      </c>
    </row>
    <row r="89" spans="1:13" x14ac:dyDescent="0.25">
      <c r="A89" s="3">
        <v>40451</v>
      </c>
      <c r="B89" s="1" t="s">
        <v>92</v>
      </c>
      <c r="C89">
        <v>5.45E-2</v>
      </c>
      <c r="D89">
        <v>5.1399999999999994E-2</v>
      </c>
      <c r="E89">
        <v>6.6985220263295661E-2</v>
      </c>
      <c r="F89">
        <v>7.3427183743537336E-2</v>
      </c>
      <c r="G89">
        <v>7.4802989119999941E-2</v>
      </c>
      <c r="H89">
        <v>0.11294112159885274</v>
      </c>
      <c r="I89">
        <v>0.11289341257338205</v>
      </c>
      <c r="J89">
        <v>0.1652937708493909</v>
      </c>
      <c r="K89">
        <v>0.18160431189505455</v>
      </c>
      <c r="L89" s="64">
        <f>Data!W111/100</f>
        <v>-3.4803883622681497E-2</v>
      </c>
      <c r="M89">
        <v>3.5083735122154458E-4</v>
      </c>
    </row>
    <row r="90" spans="1:13" x14ac:dyDescent="0.25">
      <c r="A90" s="3">
        <v>40543</v>
      </c>
      <c r="B90" s="1" t="s">
        <v>93</v>
      </c>
      <c r="C90">
        <v>4.99E-2</v>
      </c>
      <c r="D90">
        <v>9.11E-2</v>
      </c>
      <c r="E90">
        <v>1.8960866978102699E-2</v>
      </c>
      <c r="F90">
        <v>0.11575312166057883</v>
      </c>
      <c r="G90">
        <v>3.5114319200000077E-2</v>
      </c>
      <c r="H90">
        <v>0.10756698708714207</v>
      </c>
      <c r="I90">
        <v>0.1625370667573629</v>
      </c>
      <c r="J90">
        <v>6.6530187579491473E-2</v>
      </c>
      <c r="K90">
        <v>7.3618421292408254E-2</v>
      </c>
      <c r="L90" s="64">
        <f>Data!W112/100</f>
        <v>9.6630098234118389E-3</v>
      </c>
      <c r="M90">
        <v>4.10379397208116E-4</v>
      </c>
    </row>
    <row r="91" spans="1:13" x14ac:dyDescent="0.25">
      <c r="A91" s="3">
        <v>40633</v>
      </c>
      <c r="B91" s="1" t="s">
        <v>94</v>
      </c>
      <c r="C91">
        <v>4.0099999999999997E-2</v>
      </c>
      <c r="D91">
        <v>5.1900000000000002E-2</v>
      </c>
      <c r="E91">
        <v>-2.2576080213733584E-4</v>
      </c>
      <c r="F91">
        <v>2.9465280375448634E-2</v>
      </c>
      <c r="G91">
        <v>4.6270024184000169E-2</v>
      </c>
      <c r="H91">
        <v>5.9192447582876673E-2</v>
      </c>
      <c r="I91">
        <v>7.9390357207752338E-2</v>
      </c>
      <c r="J91">
        <v>3.4493474504902144E-2</v>
      </c>
      <c r="K91">
        <v>2.0966110292612861E-2</v>
      </c>
      <c r="L91" s="64">
        <f>Data!W113/100</f>
        <v>8.5675016007047855E-2</v>
      </c>
      <c r="M91">
        <v>4.9021675726712566E-4</v>
      </c>
    </row>
    <row r="92" spans="1:13" x14ac:dyDescent="0.25">
      <c r="A92" s="3">
        <v>40724</v>
      </c>
      <c r="B92" s="1" t="s">
        <v>95</v>
      </c>
      <c r="C92">
        <v>4.6199999999999998E-2</v>
      </c>
      <c r="D92">
        <v>4.6600000000000003E-2</v>
      </c>
      <c r="E92">
        <v>4.8427941360494768E-2</v>
      </c>
      <c r="F92">
        <v>4.4396938418109128E-2</v>
      </c>
      <c r="G92">
        <v>9.4737825439998868E-3</v>
      </c>
      <c r="H92">
        <v>9.9131925838591428E-4</v>
      </c>
      <c r="I92">
        <v>-1.6058915423027731E-2</v>
      </c>
      <c r="J92">
        <v>1.8339127356161056E-2</v>
      </c>
      <c r="K92">
        <v>-1.0433316312595808E-2</v>
      </c>
      <c r="L92" s="64">
        <f>Data!W114/100</f>
        <v>4.6927622024898197E-2</v>
      </c>
      <c r="M92">
        <v>3.5912228768153476E-4</v>
      </c>
    </row>
    <row r="93" spans="1:13" x14ac:dyDescent="0.25">
      <c r="A93" s="3">
        <v>40816</v>
      </c>
      <c r="B93" s="1" t="s">
        <v>96</v>
      </c>
      <c r="C93">
        <v>3.5200000000000002E-2</v>
      </c>
      <c r="D93">
        <v>-4.1500000000000002E-2</v>
      </c>
      <c r="E93">
        <v>-5.7604526743035532E-3</v>
      </c>
      <c r="F93">
        <v>-9.3118438748035132E-2</v>
      </c>
      <c r="G93">
        <v>-6.9273061138000025E-2</v>
      </c>
      <c r="H93">
        <v>-0.13867847934120248</v>
      </c>
      <c r="I93">
        <v>-0.21865224063884134</v>
      </c>
      <c r="J93">
        <v>-0.189530978386243</v>
      </c>
      <c r="K93">
        <v>-0.22459019541018854</v>
      </c>
      <c r="L93" s="64">
        <f>Data!W115/100</f>
        <v>-5.3252746182240178E-2</v>
      </c>
      <c r="M93">
        <v>1.7876997536458994E-4</v>
      </c>
    </row>
    <row r="94" spans="1:13" x14ac:dyDescent="0.25">
      <c r="A94" s="3">
        <v>40908</v>
      </c>
      <c r="B94" s="1" t="s">
        <v>97</v>
      </c>
      <c r="C94">
        <v>2.9700000000000001E-2</v>
      </c>
      <c r="D94">
        <v>5.3399999999999996E-2</v>
      </c>
      <c r="E94">
        <v>7.8765212741904265E-3</v>
      </c>
      <c r="F94">
        <v>0.11099670643800832</v>
      </c>
      <c r="G94">
        <v>7.5328089415999999E-2</v>
      </c>
      <c r="H94">
        <v>0.11816406755783904</v>
      </c>
      <c r="I94">
        <v>0.15473910389468659</v>
      </c>
      <c r="J94">
        <v>3.3807148442569046E-2</v>
      </c>
      <c r="K94">
        <v>4.4496814758276271E-2</v>
      </c>
      <c r="L94" s="64">
        <f>Data!W116/100</f>
        <v>-3.127132008365896E-3</v>
      </c>
      <c r="M94">
        <v>0</v>
      </c>
    </row>
    <row r="95" spans="1:13" x14ac:dyDescent="0.25">
      <c r="A95" s="3">
        <v>40999</v>
      </c>
      <c r="B95" s="1" t="s">
        <v>98</v>
      </c>
      <c r="C95">
        <v>2.8199999999999999E-2</v>
      </c>
      <c r="D95">
        <v>5.45E-2</v>
      </c>
      <c r="E95">
        <v>1.8843235305190623E-2</v>
      </c>
      <c r="F95">
        <v>5.6116484479260383E-2</v>
      </c>
      <c r="G95">
        <v>5.8269384367999777E-2</v>
      </c>
      <c r="H95">
        <v>0.12586269187656907</v>
      </c>
      <c r="I95">
        <v>0.12436307280215765</v>
      </c>
      <c r="J95">
        <v>0.10980096299138677</v>
      </c>
      <c r="K95">
        <v>0.14125644520832115</v>
      </c>
      <c r="L95" s="64">
        <f>Data!W117/100</f>
        <v>3.3974558909654728E-2</v>
      </c>
      <c r="M95">
        <v>1.1043975366131775E-4</v>
      </c>
    </row>
    <row r="96" spans="1:13" x14ac:dyDescent="0.25">
      <c r="A96" s="3">
        <v>41090</v>
      </c>
      <c r="B96" s="1" t="s">
        <v>99</v>
      </c>
      <c r="C96">
        <v>2.58E-2</v>
      </c>
      <c r="D96">
        <v>-1E-4</v>
      </c>
      <c r="E96">
        <v>1.5227162946889212E-2</v>
      </c>
      <c r="F96">
        <v>-3.1725502334196562E-2</v>
      </c>
      <c r="G96">
        <v>1.8795376159999932E-2</v>
      </c>
      <c r="H96">
        <v>-2.7515047291487571E-2</v>
      </c>
      <c r="I96">
        <v>-3.4736749713015325E-2</v>
      </c>
      <c r="J96">
        <v>-6.8519043051732731E-2</v>
      </c>
      <c r="K96">
        <v>-8.7696466944530704E-2</v>
      </c>
      <c r="L96" s="64">
        <f>Data!W118/100</f>
        <v>0.12084253837907276</v>
      </c>
      <c r="M96">
        <v>2.6008595913595833E-4</v>
      </c>
    </row>
    <row r="97" spans="1:13" x14ac:dyDescent="0.25">
      <c r="A97" s="3">
        <v>41182</v>
      </c>
      <c r="B97" s="1" t="s">
        <v>100</v>
      </c>
      <c r="C97">
        <v>2.7699999999999999E-2</v>
      </c>
      <c r="D97">
        <v>3.7000000000000005E-2</v>
      </c>
      <c r="E97">
        <v>2.84901058182177E-2</v>
      </c>
      <c r="F97">
        <v>6.0101431073236136E-2</v>
      </c>
      <c r="G97">
        <v>5.515332608000012E-2</v>
      </c>
      <c r="H97">
        <v>6.3516640649126987E-2</v>
      </c>
      <c r="I97">
        <v>5.2531639831862265E-2</v>
      </c>
      <c r="J97">
        <v>6.9828253671860185E-2</v>
      </c>
      <c r="K97">
        <v>7.886405164022614E-2</v>
      </c>
      <c r="L97" s="64">
        <f>Data!W119/100</f>
        <v>1.2248248728900624E-2</v>
      </c>
      <c r="M97">
        <v>3.3845961653833356E-4</v>
      </c>
    </row>
    <row r="98" spans="1:13" x14ac:dyDescent="0.25">
      <c r="A98" s="3">
        <v>41274</v>
      </c>
      <c r="B98" s="1" t="s">
        <v>101</v>
      </c>
      <c r="C98">
        <v>2.35E-2</v>
      </c>
      <c r="D98">
        <v>3.7400000000000003E-2</v>
      </c>
      <c r="E98">
        <v>9.0439330260181985E-3</v>
      </c>
      <c r="F98">
        <v>3.8598721628821955E-2</v>
      </c>
      <c r="G98">
        <v>3.8239879490000073E-2</v>
      </c>
      <c r="H98">
        <v>-3.7749658900605443E-3</v>
      </c>
      <c r="I98">
        <v>1.8540549344196799E-2</v>
      </c>
      <c r="J98">
        <v>6.6040119582883028E-2</v>
      </c>
      <c r="K98">
        <v>5.6075081938842919E-2</v>
      </c>
      <c r="L98" s="64">
        <f>Data!W120/100</f>
        <v>-2.2578078376765398E-2</v>
      </c>
      <c r="M98">
        <v>4.0078647084285102E-4</v>
      </c>
    </row>
    <row r="99" spans="1:13" x14ac:dyDescent="0.25">
      <c r="A99" s="3">
        <v>41364</v>
      </c>
      <c r="B99" s="1" t="s">
        <v>102</v>
      </c>
      <c r="C99">
        <v>2.6800000000000001E-2</v>
      </c>
      <c r="D99">
        <v>4.6300000000000001E-2</v>
      </c>
      <c r="E99">
        <v>3.2171118509707997E-2</v>
      </c>
      <c r="F99">
        <v>5.2571556241288453E-2</v>
      </c>
      <c r="G99">
        <v>3.2203163200000162E-2</v>
      </c>
      <c r="H99">
        <v>0.10605564517417075</v>
      </c>
      <c r="I99">
        <v>0.12391914958280426</v>
      </c>
      <c r="J99">
        <v>5.2335143213977142E-2</v>
      </c>
      <c r="K99">
        <v>-1.5679987370078696E-2</v>
      </c>
      <c r="L99" s="64">
        <f>Data!W121/100</f>
        <v>6.0203051248131079E-2</v>
      </c>
      <c r="M99">
        <v>1.5966974490577712E-4</v>
      </c>
    </row>
    <row r="100" spans="1:13" x14ac:dyDescent="0.25">
      <c r="A100" s="3">
        <v>41455</v>
      </c>
      <c r="B100" s="1" t="s">
        <v>103</v>
      </c>
      <c r="C100">
        <v>3.8599999999999995E-2</v>
      </c>
      <c r="D100">
        <v>3.1099999999999999E-2</v>
      </c>
      <c r="E100">
        <v>6.1763630025995948E-2</v>
      </c>
      <c r="F100">
        <v>2.2988578104765796E-2</v>
      </c>
      <c r="G100">
        <v>-2.2361843703000095E-2</v>
      </c>
      <c r="H100">
        <v>2.9100557751664979E-2</v>
      </c>
      <c r="I100">
        <v>3.0846032040985571E-2</v>
      </c>
      <c r="J100">
        <v>-7.2987343851291797E-3</v>
      </c>
      <c r="K100">
        <v>-7.9538689003360585E-2</v>
      </c>
      <c r="L100" s="64">
        <f>Data!W122/100</f>
        <v>9.4560771400302723E-3</v>
      </c>
      <c r="M100">
        <v>2.3656375901270899E-4</v>
      </c>
    </row>
    <row r="101" spans="1:13" x14ac:dyDescent="0.25">
      <c r="A101" s="3">
        <v>41547</v>
      </c>
      <c r="B101" s="1" t="s">
        <v>104</v>
      </c>
      <c r="C101">
        <v>3.56E-2</v>
      </c>
      <c r="D101">
        <v>5.0300000000000004E-2</v>
      </c>
      <c r="E101">
        <v>1.7599499509892206E-2</v>
      </c>
      <c r="F101">
        <v>6.2718638183453745E-2</v>
      </c>
      <c r="G101">
        <v>1.7679411869000017E-2</v>
      </c>
      <c r="H101">
        <v>5.2451011344741172E-2</v>
      </c>
      <c r="I101">
        <v>0.10209911718791798</v>
      </c>
      <c r="J101">
        <v>0.11608462386070384</v>
      </c>
      <c r="K101">
        <v>5.8980327024548584E-2</v>
      </c>
      <c r="L101" s="64">
        <f>Data!W123/100</f>
        <v>-3.2712185792049819E-3</v>
      </c>
      <c r="M101">
        <v>1.813710198128593E-4</v>
      </c>
    </row>
    <row r="102" spans="1:13" x14ac:dyDescent="0.25">
      <c r="A102" s="3">
        <v>41639</v>
      </c>
      <c r="B102" s="1" t="s">
        <v>105</v>
      </c>
      <c r="C102">
        <v>3.1699999999999999E-2</v>
      </c>
      <c r="D102">
        <v>7.0199999999999999E-2</v>
      </c>
      <c r="E102">
        <v>1.3354078274151639E-2</v>
      </c>
      <c r="F102">
        <v>8.3036401033892149E-2</v>
      </c>
      <c r="G102">
        <v>4.1478445504000039E-2</v>
      </c>
      <c r="H102">
        <v>0.10513035884513598</v>
      </c>
      <c r="I102">
        <v>8.7200532707399456E-2</v>
      </c>
      <c r="J102">
        <v>5.7483219735316782E-2</v>
      </c>
      <c r="K102">
        <v>1.8620500045822164E-2</v>
      </c>
      <c r="L102" s="64">
        <f>Data!W124/100</f>
        <v>-1.9831150867177794E-3</v>
      </c>
      <c r="M102">
        <v>1.5232402947829016E-4</v>
      </c>
    </row>
    <row r="103" spans="1:13" x14ac:dyDescent="0.25">
      <c r="A103" s="3">
        <v>41729</v>
      </c>
      <c r="B103" s="1" t="s">
        <v>106</v>
      </c>
      <c r="C103">
        <v>2.52E-2</v>
      </c>
      <c r="D103">
        <v>3.0899999999999997E-2</v>
      </c>
      <c r="E103">
        <v>3.0894589147632523E-3</v>
      </c>
      <c r="F103">
        <v>8.4055999682431347E-3</v>
      </c>
      <c r="G103">
        <v>3.9070887777999941E-2</v>
      </c>
      <c r="H103">
        <v>1.8072198311612775E-2</v>
      </c>
      <c r="I103">
        <v>1.1187378342383036E-2</v>
      </c>
      <c r="J103">
        <v>7.6962163053775345E-3</v>
      </c>
      <c r="K103">
        <v>-3.6503999541973586E-3</v>
      </c>
      <c r="L103" s="64">
        <f>Data!W125/100</f>
        <v>-4.5343837829789679E-2</v>
      </c>
      <c r="M103">
        <v>1.1458824382648558E-4</v>
      </c>
    </row>
    <row r="104" spans="1:13" x14ac:dyDescent="0.25">
      <c r="A104" s="3">
        <v>41820</v>
      </c>
      <c r="B104" s="1" t="s">
        <v>107</v>
      </c>
      <c r="C104">
        <v>2.9300000000000003E-2</v>
      </c>
      <c r="D104">
        <v>5.4699999999999999E-2</v>
      </c>
      <c r="E104">
        <v>3.5539245887127723E-2</v>
      </c>
      <c r="F104">
        <v>6.9863936914906194E-2</v>
      </c>
      <c r="G104">
        <v>3.1816966544000014E-2</v>
      </c>
      <c r="H104">
        <v>5.2338757698836558E-2</v>
      </c>
      <c r="I104">
        <v>2.047477154364552E-2</v>
      </c>
      <c r="J104">
        <v>4.3400663369503212E-2</v>
      </c>
      <c r="K104">
        <v>6.7060766524565496E-2</v>
      </c>
      <c r="L104" s="64">
        <f>Data!W126/100</f>
        <v>-5.470267813991625E-3</v>
      </c>
      <c r="M104">
        <v>1.0007193576822004E-4</v>
      </c>
    </row>
    <row r="105" spans="1:13" x14ac:dyDescent="0.25">
      <c r="A105" s="3">
        <v>41912</v>
      </c>
      <c r="B105" s="1" t="s">
        <v>108</v>
      </c>
      <c r="C105">
        <v>3.2400000000000005E-2</v>
      </c>
      <c r="D105">
        <v>1.3500000000000002E-2</v>
      </c>
      <c r="E105">
        <v>3.3940884506725402E-2</v>
      </c>
      <c r="F105">
        <v>-1.0128327768661143E-2</v>
      </c>
      <c r="G105">
        <v>-2.55970025090001E-2</v>
      </c>
      <c r="H105">
        <v>1.1280396826737427E-2</v>
      </c>
      <c r="I105">
        <v>-7.3595902485831699E-2</v>
      </c>
      <c r="J105">
        <v>-5.830342655699039E-2</v>
      </c>
      <c r="K105">
        <v>-3.357983257925079E-2</v>
      </c>
      <c r="L105" s="64">
        <f>Data!W127/100</f>
        <v>-2.4640279412675659E-2</v>
      </c>
      <c r="M105">
        <v>9.8611749590027387E-5</v>
      </c>
    </row>
    <row r="106" spans="1:13" x14ac:dyDescent="0.25">
      <c r="A106" s="3">
        <v>42004</v>
      </c>
      <c r="B106" s="1" t="s">
        <v>109</v>
      </c>
      <c r="C106">
        <v>3.2599999999999997E-2</v>
      </c>
      <c r="D106">
        <v>8.8999999999999999E-3</v>
      </c>
      <c r="E106">
        <v>2.5617652081765412E-2</v>
      </c>
      <c r="F106">
        <v>7.1147012685475429E-3</v>
      </c>
      <c r="G106">
        <v>-1.700217299300022E-2</v>
      </c>
      <c r="H106">
        <v>4.9325631567958883E-2</v>
      </c>
      <c r="I106">
        <v>9.7280771218938286E-2</v>
      </c>
      <c r="J106">
        <v>-3.5309476261672468E-2</v>
      </c>
      <c r="K106">
        <v>-4.4408047758378262E-2</v>
      </c>
      <c r="L106" s="64">
        <f>Data!W128/100</f>
        <v>3.3710809174548606E-2</v>
      </c>
      <c r="M106">
        <v>3.4800715154714723E-5</v>
      </c>
    </row>
    <row r="107" spans="1:13" x14ac:dyDescent="0.25">
      <c r="A107" s="3">
        <v>42094</v>
      </c>
      <c r="B107" s="1" t="s">
        <v>110</v>
      </c>
      <c r="C107">
        <v>3.39E-2</v>
      </c>
      <c r="D107">
        <v>2.6699999999999998E-2</v>
      </c>
      <c r="E107">
        <v>2.9352005075366828E-2</v>
      </c>
      <c r="F107">
        <v>3.8283112482576903E-2</v>
      </c>
      <c r="G107">
        <v>2.7820148559999813E-2</v>
      </c>
      <c r="H107">
        <v>9.5053907211681832E-3</v>
      </c>
      <c r="I107">
        <v>4.3152661680598392E-2</v>
      </c>
      <c r="J107">
        <v>4.9955742118560575E-2</v>
      </c>
      <c r="K107">
        <v>2.2804789729540254E-2</v>
      </c>
      <c r="L107" s="64">
        <f>Data!W129/100</f>
        <v>2.6787360206464106E-2</v>
      </c>
      <c r="M107">
        <v>3.3349524769299421E-5</v>
      </c>
    </row>
    <row r="108" spans="1:13" x14ac:dyDescent="0.25">
      <c r="A108" s="3">
        <v>42185</v>
      </c>
      <c r="B108" s="1" t="s">
        <v>111</v>
      </c>
      <c r="C108">
        <v>3.8199999999999998E-2</v>
      </c>
      <c r="D108">
        <v>3.9100000000000003E-2</v>
      </c>
      <c r="E108">
        <v>3.9853185705355107E-2</v>
      </c>
      <c r="F108">
        <v>4.746037049348055E-2</v>
      </c>
      <c r="G108">
        <v>-5.347515889999932E-3</v>
      </c>
      <c r="H108">
        <v>2.7803546134701485E-3</v>
      </c>
      <c r="I108">
        <v>4.2095478611909876E-3</v>
      </c>
      <c r="J108">
        <v>8.3978602862895269E-3</v>
      </c>
      <c r="K108">
        <v>8.165461436889121E-3</v>
      </c>
      <c r="L108" s="64">
        <f>Data!W130/100</f>
        <v>7.4151234856505432E-3</v>
      </c>
      <c r="M108">
        <v>5.3647446381699382E-5</v>
      </c>
    </row>
    <row r="109" spans="1:13" x14ac:dyDescent="0.25">
      <c r="A109" s="3">
        <v>42277</v>
      </c>
      <c r="B109" s="1" t="s">
        <v>112</v>
      </c>
      <c r="C109">
        <v>3.6799999999999999E-2</v>
      </c>
      <c r="D109">
        <v>-1.5100000000000001E-2</v>
      </c>
      <c r="E109">
        <v>2.2741403775219236E-2</v>
      </c>
      <c r="F109">
        <v>-4.6486780705374618E-2</v>
      </c>
      <c r="G109">
        <v>-6.1374514719999995E-2</v>
      </c>
      <c r="H109">
        <v>-6.4384082183523983E-2</v>
      </c>
      <c r="I109">
        <v>-0.11917849273636616</v>
      </c>
      <c r="J109">
        <v>-0.10186299149289724</v>
      </c>
      <c r="K109">
        <v>-0.17780296738002613</v>
      </c>
      <c r="L109" s="64">
        <f>Data!W131/100</f>
        <v>3.719812951216217E-2</v>
      </c>
      <c r="M109">
        <v>1.2758708180782286E-4</v>
      </c>
    </row>
    <row r="110" spans="1:13" x14ac:dyDescent="0.25">
      <c r="A110" s="3">
        <v>42369</v>
      </c>
      <c r="B110" s="1" t="s">
        <v>113</v>
      </c>
      <c r="C110">
        <v>3.3399999999999999E-2</v>
      </c>
      <c r="D110">
        <v>4.8999999999999998E-3</v>
      </c>
      <c r="E110">
        <v>1.5516848198804221E-2</v>
      </c>
      <c r="F110">
        <v>1.7796081441097643E-2</v>
      </c>
      <c r="G110">
        <v>-2.4827082399999978E-2</v>
      </c>
      <c r="H110">
        <v>7.042521784676925E-2</v>
      </c>
      <c r="I110">
        <v>3.5937716350087356E-2</v>
      </c>
      <c r="J110">
        <v>4.7475968347165054E-2</v>
      </c>
      <c r="K110">
        <v>7.3115162829542335E-3</v>
      </c>
      <c r="L110" s="64">
        <f>Data!W132/100</f>
        <v>2.6401370272461477E-2</v>
      </c>
      <c r="M110">
        <v>3.1602767706595536E-4</v>
      </c>
    </row>
    <row r="111" spans="1:13" x14ac:dyDescent="0.25">
      <c r="A111" s="3">
        <v>42460</v>
      </c>
      <c r="B111" s="1" t="s">
        <v>114</v>
      </c>
      <c r="C111">
        <v>2.18E-2</v>
      </c>
      <c r="D111">
        <v>5.9999999999999995E-4</v>
      </c>
      <c r="E111">
        <v>-1.3122045415692224E-2</v>
      </c>
      <c r="F111">
        <v>-1.0062575098359933E-3</v>
      </c>
      <c r="G111">
        <v>4.0595134783999898E-2</v>
      </c>
      <c r="H111">
        <v>1.3478647686832712E-2</v>
      </c>
      <c r="I111">
        <v>-1.5185022354090805E-2</v>
      </c>
      <c r="J111">
        <v>-2.8816326466630127E-2</v>
      </c>
      <c r="K111">
        <v>5.7548149846125218E-2</v>
      </c>
      <c r="L111" s="64">
        <f>Data!W133/100</f>
        <v>-3.2012024998604893E-2</v>
      </c>
      <c r="M111">
        <v>7.318511777008041E-4</v>
      </c>
    </row>
    <row r="112" spans="1:13" x14ac:dyDescent="0.25">
      <c r="A112" s="3">
        <v>42551</v>
      </c>
      <c r="B112" s="1" t="s">
        <v>115</v>
      </c>
      <c r="C112">
        <v>2.1299999999999999E-2</v>
      </c>
      <c r="D112">
        <v>3.9900000000000005E-2</v>
      </c>
      <c r="E112">
        <v>1.8847246196080528E-2</v>
      </c>
      <c r="F112">
        <v>6.4314400031756869E-2</v>
      </c>
      <c r="G112">
        <v>6.2022041899999936E-2</v>
      </c>
      <c r="H112">
        <v>2.4553911456168365E-2</v>
      </c>
      <c r="I112">
        <v>3.7918278437774067E-2</v>
      </c>
      <c r="J112">
        <v>-1.1905242283681061E-2</v>
      </c>
      <c r="K112">
        <v>7.9737498068821466E-3</v>
      </c>
      <c r="L112" s="64">
        <f>Data!W134/100</f>
        <v>3.3398545163696003E-2</v>
      </c>
      <c r="M112">
        <v>7.2407521114037365E-4</v>
      </c>
    </row>
    <row r="113" spans="1:13" x14ac:dyDescent="0.25">
      <c r="A113" s="3">
        <v>42643</v>
      </c>
      <c r="B113" s="1" t="s">
        <v>116</v>
      </c>
      <c r="C113">
        <v>2.07E-2</v>
      </c>
      <c r="D113">
        <v>3.9100000000000003E-2</v>
      </c>
      <c r="E113">
        <v>1.8305605072393906E-2</v>
      </c>
      <c r="F113">
        <v>3.9582556742356105E-2</v>
      </c>
      <c r="G113">
        <v>6.5986981315999893E-2</v>
      </c>
      <c r="H113">
        <v>3.8518626786384846E-2</v>
      </c>
      <c r="I113">
        <v>9.0458968087290703E-2</v>
      </c>
      <c r="J113">
        <v>6.5036990257846261E-2</v>
      </c>
      <c r="K113">
        <v>9.153834891599999E-2</v>
      </c>
      <c r="L113" s="64">
        <f>Data!W135/100</f>
        <v>-1.6190944367162063E-2</v>
      </c>
      <c r="M113">
        <v>9.6087613380513304E-4</v>
      </c>
    </row>
    <row r="114" spans="1:13" x14ac:dyDescent="0.25">
      <c r="A114" s="3">
        <v>42735</v>
      </c>
      <c r="B114" s="1" t="s">
        <v>117</v>
      </c>
      <c r="C114">
        <v>2.1099999999999997E-2</v>
      </c>
      <c r="D114">
        <v>4.5100000000000001E-2</v>
      </c>
      <c r="E114">
        <v>2.1372447166820838E-2</v>
      </c>
      <c r="F114">
        <v>4.964082443232929E-2</v>
      </c>
      <c r="G114">
        <v>1.503148789200015E-2</v>
      </c>
      <c r="H114">
        <v>3.824258807200076E-2</v>
      </c>
      <c r="I114">
        <v>8.8334806127926768E-2</v>
      </c>
      <c r="J114">
        <v>-6.7616202550749849E-3</v>
      </c>
      <c r="K114">
        <v>-4.0838193401275591E-2</v>
      </c>
      <c r="L114" s="64">
        <f>Data!W136/100</f>
        <v>4.7821803581364009E-2</v>
      </c>
      <c r="M114">
        <v>8.3851380656341234E-4</v>
      </c>
    </row>
    <row r="115" spans="1:13" x14ac:dyDescent="0.25">
      <c r="A115" s="13">
        <v>42825</v>
      </c>
      <c r="B115" s="1" t="s">
        <v>118</v>
      </c>
      <c r="C115">
        <v>1.77E-2</v>
      </c>
      <c r="D115">
        <v>3.8900000000000004E-2</v>
      </c>
      <c r="E115">
        <v>8.9296632816081509E-3</v>
      </c>
      <c r="F115">
        <v>3.6159814753259745E-2</v>
      </c>
      <c r="G115">
        <v>2.9202187060999751E-2</v>
      </c>
      <c r="H115">
        <v>6.0661515521214682E-2</v>
      </c>
      <c r="I115">
        <v>2.4657875618203651E-2</v>
      </c>
      <c r="J115">
        <v>7.3876409439325164E-2</v>
      </c>
      <c r="K115">
        <v>0.11485831715500282</v>
      </c>
      <c r="L115" s="64">
        <f>Data!W137/100</f>
        <v>3.3181422326690413E-2</v>
      </c>
      <c r="M115">
        <v>1.0414861038885448E-3</v>
      </c>
    </row>
  </sheetData>
  <dataValidations count="1">
    <dataValidation allowBlank="1" showErrorMessage="1" promptTitle="TRAFO" prompt="$B$15:$C$135" sqref="B1"/>
  </dataValidation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workbookViewId="0">
      <selection activeCell="H5" sqref="H4:H5"/>
    </sheetView>
  </sheetViews>
  <sheetFormatPr defaultRowHeight="15" x14ac:dyDescent="0.25"/>
  <sheetData>
    <row r="1" spans="1:19" ht="30" x14ac:dyDescent="0.25">
      <c r="A1" s="69"/>
      <c r="B1" s="69"/>
      <c r="C1" s="69"/>
      <c r="D1" s="69"/>
      <c r="E1" s="69"/>
      <c r="F1" s="69"/>
      <c r="G1" s="7" t="s">
        <v>125</v>
      </c>
      <c r="H1" s="7" t="s">
        <v>128</v>
      </c>
      <c r="I1" s="7" t="s">
        <v>130</v>
      </c>
      <c r="J1" s="7" t="s">
        <v>132</v>
      </c>
      <c r="K1" s="7" t="s">
        <v>132</v>
      </c>
      <c r="L1" s="7" t="s">
        <v>132</v>
      </c>
      <c r="M1" s="7" t="s">
        <v>132</v>
      </c>
      <c r="N1" s="7" t="s">
        <v>132</v>
      </c>
      <c r="O1" s="7" t="s">
        <v>138</v>
      </c>
      <c r="P1" s="7" t="s">
        <v>140</v>
      </c>
      <c r="Q1" s="7" t="s">
        <v>141</v>
      </c>
      <c r="R1" s="7" t="s">
        <v>144</v>
      </c>
      <c r="S1" s="70" t="s">
        <v>146</v>
      </c>
    </row>
    <row r="2" spans="1:19" ht="30" x14ac:dyDescent="0.25">
      <c r="A2" s="69"/>
      <c r="B2" s="69"/>
      <c r="C2" s="69"/>
      <c r="D2" s="69"/>
      <c r="E2" s="69"/>
      <c r="F2" s="69"/>
      <c r="G2" s="7" t="s">
        <v>126</v>
      </c>
      <c r="H2" s="7" t="s">
        <v>129</v>
      </c>
      <c r="I2" s="7" t="s">
        <v>131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  <c r="O2" s="7" t="s">
        <v>139</v>
      </c>
      <c r="P2" s="7" t="s">
        <v>134</v>
      </c>
      <c r="Q2" s="7" t="s">
        <v>142</v>
      </c>
      <c r="R2" s="7" t="s">
        <v>145</v>
      </c>
      <c r="S2" s="70"/>
    </row>
    <row r="3" spans="1:19" x14ac:dyDescent="0.25">
      <c r="A3" s="69"/>
      <c r="B3" s="69"/>
      <c r="C3" s="69"/>
      <c r="D3" s="69"/>
      <c r="E3" s="69"/>
      <c r="F3" s="69"/>
      <c r="G3" s="7" t="s">
        <v>127</v>
      </c>
      <c r="H3" s="6"/>
      <c r="I3" s="6"/>
      <c r="J3" s="6"/>
      <c r="K3" s="6"/>
      <c r="L3" s="6"/>
      <c r="M3" s="6"/>
      <c r="N3" s="6"/>
      <c r="O3" s="6"/>
      <c r="P3" s="6"/>
      <c r="Q3" s="7" t="s">
        <v>143</v>
      </c>
      <c r="R3" s="7" t="s">
        <v>143</v>
      </c>
      <c r="S3" s="70"/>
    </row>
    <row r="4" spans="1:19" ht="15" customHeight="1" x14ac:dyDescent="0.25">
      <c r="A4" s="71" t="s">
        <v>147</v>
      </c>
      <c r="B4" s="71"/>
      <c r="C4" s="71"/>
      <c r="D4" s="71"/>
      <c r="E4" s="71"/>
      <c r="F4" s="71"/>
      <c r="G4" s="8">
        <v>2023</v>
      </c>
      <c r="H4" s="9">
        <v>3.79</v>
      </c>
      <c r="I4" s="9">
        <v>-0.27</v>
      </c>
      <c r="J4" s="9">
        <v>6.44</v>
      </c>
      <c r="K4" s="9">
        <v>6.26</v>
      </c>
      <c r="L4" s="9">
        <v>101.43</v>
      </c>
      <c r="M4" s="10">
        <v>3.78</v>
      </c>
      <c r="N4" s="9">
        <v>401.9</v>
      </c>
      <c r="O4" s="9">
        <v>5.61</v>
      </c>
      <c r="P4" s="9">
        <v>6.09</v>
      </c>
      <c r="Q4" s="8">
        <v>1289648</v>
      </c>
      <c r="R4" s="8">
        <v>1328667</v>
      </c>
      <c r="S4" s="9" t="s">
        <v>148</v>
      </c>
    </row>
  </sheetData>
  <mergeCells count="3">
    <mergeCell ref="A1:F3"/>
    <mergeCell ref="S1:S3"/>
    <mergeCell ref="A4:F4"/>
  </mergeCells>
  <hyperlinks>
    <hyperlink ref="G1" r:id="rId1" tooltip="Click for Help" display="https://live.barcap.com/IDX/INDICES/IWS?requestID=footnote&amp;desc=Number+Issues+%28Statistics%29&amp;idColumn=NumIssuesF"/>
    <hyperlink ref="G2" r:id="rId2" tooltip="Click for Help" display="https://live.barcap.com/IDX/INDICES/IWS?requestID=footnote&amp;desc=Number+Issues+%28Statistics%29&amp;idColumn=NumIssuesF"/>
    <hyperlink ref="G3" r:id="rId3" tooltip="Click for Help" display="https://live.barcap.com/IDX/INDICES/IWS?requestID=footnote&amp;desc=Number+Issues+%28Statistics%29&amp;idColumn=NumIssuesF"/>
    <hyperlink ref="H1" r:id="rId4" tooltip="Click for Help" display="https://live.barcap.com/IDX/INDICES/IWS?requestID=footnote&amp;desc=US+Duration+%28Mod.+Adj.%29&amp;idColumn=USDurationModF"/>
    <hyperlink ref="H2" r:id="rId5" tooltip="Click for Help" display="https://live.barcap.com/IDX/INDICES/IWS?requestID=footnote&amp;desc=US+Duration+%28Mod.+Adj.%29&amp;idColumn=USDurationModF"/>
    <hyperlink ref="I1" r:id="rId6" tooltip="Click for Help" display="https://live.barcap.com/IDX/INDICES/IWS?requestID=footnote&amp;desc=US+Convexity&amp;idColumn=USConvexity"/>
    <hyperlink ref="I2" r:id="rId7" tooltip="Click for Help" display="https://live.barcap.com/IDX/INDICES/IWS?requestID=footnote&amp;desc=US+Convexity&amp;idColumn=USConvexity"/>
    <hyperlink ref="J1" r:id="rId8" tooltip="Click for Help" display="https://live.barcap.com/IDX/INDICES/IWS?requestID=footnote&amp;desc=Coupon&amp;idColumn=Coupon"/>
    <hyperlink ref="J2" r:id="rId9" tooltip="Click for Help" display="https://live.barcap.com/IDX/INDICES/IWS?requestID=footnote&amp;desc=Coupon&amp;idColumn=Coupon"/>
    <hyperlink ref="K1" r:id="rId10" tooltip="Click for Help" display="https://live.barcap.com/IDX/INDICES/IWS?requestID=footnote&amp;desc=Maturity&amp;idColumn=Maturity"/>
    <hyperlink ref="K2" r:id="rId11" tooltip="Click for Help" display="https://live.barcap.com/IDX/INDICES/IWS?requestID=footnote&amp;desc=Maturity&amp;idColumn=Maturity"/>
    <hyperlink ref="L1" r:id="rId12" tooltip="Click for Help" display="https://live.barcap.com/IDX/INDICES/IWS?requestID=footnote&amp;desc=Price&amp;idColumn=Price"/>
    <hyperlink ref="L2" r:id="rId13" tooltip="Click for Help" display="https://live.barcap.com/IDX/INDICES/IWS?requestID=footnote&amp;desc=Price&amp;idColumn=Price"/>
    <hyperlink ref="M1" r:id="rId14" tooltip="Click for Help" display="https://live.barcap.com/IDX/INDICES/IWS?requestID=footnote&amp;desc=OAS&amp;idColumn=AvgOAS"/>
    <hyperlink ref="M2" r:id="rId15" tooltip="Click for Help" display="https://live.barcap.com/IDX/INDICES/IWS?requestID=footnote&amp;desc=OAS&amp;idColumn=AvgOAS"/>
    <hyperlink ref="N1" r:id="rId16" tooltip="Click for Help" display="https://live.barcap.com/IDX/INDICES/IWS?requestID=footnote&amp;desc=Spread&amp;idColumn=AvgBidSpread"/>
    <hyperlink ref="N2" r:id="rId17" tooltip="Click for Help" display="https://live.barcap.com/IDX/INDICES/IWS?requestID=footnote&amp;desc=Spread&amp;idColumn=AvgBidSpread"/>
    <hyperlink ref="O1" r:id="rId18" tooltip="Click for Help" display="https://live.barcap.com/IDX/INDICES/IWS?requestID=footnote&amp;desc=US+Yield+to+Worst&amp;idColumn=USYieldWorst"/>
    <hyperlink ref="O2" r:id="rId19" tooltip="Click for Help" display="https://live.barcap.com/IDX/INDICES/IWS?requestID=footnote&amp;desc=US+Yield+to+Worst&amp;idColumn=USYieldWorst"/>
    <hyperlink ref="P1" r:id="rId20" tooltip="Click for Help" display="https://live.barcap.com/IDX/INDICES/IWS?requestID=footnote&amp;desc=Yield+to+Maturity&amp;idColumn=YieldMaturity"/>
    <hyperlink ref="P2" r:id="rId21" tooltip="Click for Help" display="https://live.barcap.com/IDX/INDICES/IWS?requestID=footnote&amp;desc=Yield+to+Maturity&amp;idColumn=YieldMaturity"/>
    <hyperlink ref="Q1" r:id="rId22" tooltip="Click for Help" display="https://live.barcap.com/IDX/INDICES/IWS?requestID=footnote&amp;desc=Amt+Outstanding+%28MM%29&amp;idColumn=OutstandingE"/>
    <hyperlink ref="Q2" r:id="rId23" tooltip="Click for Help" display="https://live.barcap.com/IDX/INDICES/IWS?requestID=footnote&amp;desc=Amt+Outstanding+%28MM%29&amp;idColumn=OutstandingE"/>
    <hyperlink ref="Q3" r:id="rId24" tooltip="Click for Help" display="https://live.barcap.com/IDX/INDICES/IWS?requestID=footnote&amp;desc=Amt+Outstanding+%28MM%29&amp;idColumn=OutstandingE"/>
    <hyperlink ref="R1" r:id="rId25" tooltip="Click for Help" display="https://live.barcap.com/IDX/INDICES/IWS?requestID=footnote&amp;desc=Market+Value+%28MM%29&amp;idColumn=MarketValue"/>
    <hyperlink ref="R2" r:id="rId26" tooltip="Click for Help" display="https://live.barcap.com/IDX/INDICES/IWS?requestID=footnote&amp;desc=Market+Value+%28MM%29&amp;idColumn=MarketValue"/>
    <hyperlink ref="R3" r:id="rId27" tooltip="Click for Help" display="https://live.barcap.com/IDX/INDICES/IWS?requestID=footnote&amp;desc=Market+Value+%28MM%29&amp;idColumn=MarketValue"/>
    <hyperlink ref="S1" r:id="rId28" tooltip="Click for Help" display="https://live.barcap.com/IDX/INDICES/IWS?requestID=footnote&amp;desc=Currency&amp;idColumn=Currency"/>
    <hyperlink ref="A4" r:id="rId29" display="https://live.barcap.com/IDX/INDICES/IWS"/>
    <hyperlink ref="M4" r:id="rId30" display="https://live.barcap.com/IDX/INDICES/IWS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32" sqref="F32"/>
    </sheetView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I22"/>
  <sheetViews>
    <sheetView workbookViewId="0"/>
  </sheetViews>
  <sheetFormatPr defaultRowHeight="15" x14ac:dyDescent="0.25"/>
  <sheetData>
    <row r="1" spans="1:9" ht="15.75" thickBot="1" x14ac:dyDescent="0.3">
      <c r="A1" s="44" t="s">
        <v>217</v>
      </c>
    </row>
    <row r="2" spans="1:9" x14ac:dyDescent="0.25">
      <c r="A2" s="39"/>
      <c r="B2" s="39"/>
      <c r="C2" s="39"/>
      <c r="D2" s="39"/>
      <c r="E2" s="39"/>
      <c r="F2" s="39"/>
    </row>
    <row r="3" spans="1:9" ht="23.25" thickBot="1" x14ac:dyDescent="0.3">
      <c r="A3" s="34" t="s">
        <v>206</v>
      </c>
      <c r="B3" s="35" t="s">
        <v>207</v>
      </c>
      <c r="C3" s="35" t="s">
        <v>208</v>
      </c>
      <c r="D3" s="35" t="s">
        <v>209</v>
      </c>
      <c r="E3" s="35" t="s">
        <v>210</v>
      </c>
      <c r="F3" s="35" t="s">
        <v>211</v>
      </c>
    </row>
    <row r="4" spans="1:9" ht="23.25" thickBot="1" x14ac:dyDescent="0.3">
      <c r="A4" s="36" t="s">
        <v>212</v>
      </c>
      <c r="B4" s="37">
        <v>6.11</v>
      </c>
      <c r="C4" s="38">
        <v>-3.0000000000000001E-3</v>
      </c>
      <c r="D4" s="38">
        <v>-1.4E-2</v>
      </c>
      <c r="E4" s="38">
        <v>0.32300000000000001</v>
      </c>
      <c r="F4" s="38">
        <v>0.32900000000000001</v>
      </c>
    </row>
    <row r="5" spans="1:9" ht="34.5" thickBot="1" x14ac:dyDescent="0.3">
      <c r="A5" s="36" t="s">
        <v>213</v>
      </c>
      <c r="B5" s="37">
        <v>0.06</v>
      </c>
      <c r="C5" s="38">
        <v>-7.9000000000000001E-2</v>
      </c>
      <c r="D5" s="38">
        <v>-6.8000000000000005E-2</v>
      </c>
      <c r="E5" s="38">
        <v>-0.21199999999999999</v>
      </c>
      <c r="F5" s="38">
        <v>-8.8999999999999996E-2</v>
      </c>
    </row>
    <row r="6" spans="1:9" ht="34.5" thickBot="1" x14ac:dyDescent="0.3">
      <c r="A6" s="36" t="s">
        <v>214</v>
      </c>
      <c r="B6" s="37">
        <v>0.06</v>
      </c>
      <c r="C6" s="38">
        <v>-0.08</v>
      </c>
      <c r="D6" s="38">
        <v>-6.8000000000000005E-2</v>
      </c>
      <c r="E6" s="38">
        <v>-0.21199999999999999</v>
      </c>
      <c r="F6" s="38">
        <v>-8.8999999999999996E-2</v>
      </c>
    </row>
    <row r="7" spans="1:9" ht="23.25" thickBot="1" x14ac:dyDescent="0.3">
      <c r="A7" s="36" t="s">
        <v>215</v>
      </c>
      <c r="B7" s="37">
        <v>6.0439999999999996</v>
      </c>
      <c r="C7" s="38">
        <v>-2E-3</v>
      </c>
      <c r="D7" s="38">
        <v>-1.2999999999999999E-2</v>
      </c>
      <c r="E7" s="38">
        <v>0.32200000000000001</v>
      </c>
      <c r="F7" s="38">
        <v>0.30399999999999999</v>
      </c>
    </row>
    <row r="8" spans="1:9" ht="57" thickBot="1" x14ac:dyDescent="0.3">
      <c r="A8" s="40" t="s">
        <v>216</v>
      </c>
      <c r="B8" s="41">
        <v>6.0419999999999998</v>
      </c>
      <c r="C8" s="42">
        <v>0</v>
      </c>
      <c r="D8" s="42">
        <v>-1.0999999999999999E-2</v>
      </c>
      <c r="E8" s="43"/>
      <c r="F8" s="43"/>
    </row>
    <row r="12" spans="1:9" ht="21.75" thickBot="1" x14ac:dyDescent="0.3">
      <c r="A12" s="18" t="s">
        <v>186</v>
      </c>
    </row>
    <row r="13" spans="1:9" ht="20.25" thickBot="1" x14ac:dyDescent="0.3">
      <c r="A13" s="20" t="s">
        <v>187</v>
      </c>
      <c r="B13" s="26" t="s">
        <v>205</v>
      </c>
      <c r="C13" s="26" t="s">
        <v>188</v>
      </c>
      <c r="D13" s="26" t="s">
        <v>189</v>
      </c>
      <c r="E13" s="26" t="s">
        <v>190</v>
      </c>
      <c r="F13" s="26" t="s">
        <v>191</v>
      </c>
      <c r="G13" s="26" t="s">
        <v>192</v>
      </c>
      <c r="H13" s="26" t="s">
        <v>193</v>
      </c>
      <c r="I13" s="27" t="s">
        <v>194</v>
      </c>
    </row>
    <row r="14" spans="1:9" ht="15.75" thickBot="1" x14ac:dyDescent="0.3">
      <c r="A14" s="21" t="s">
        <v>195</v>
      </c>
      <c r="B14" s="19">
        <v>2.1549999999999998</v>
      </c>
      <c r="C14" s="19">
        <v>6.4720000000000004</v>
      </c>
      <c r="D14" s="19">
        <v>6.4029999999999996</v>
      </c>
      <c r="E14" s="19">
        <v>7.7450000000000001</v>
      </c>
      <c r="F14" s="19">
        <v>9604885.3000000007</v>
      </c>
      <c r="G14" s="19" t="s">
        <v>196</v>
      </c>
      <c r="H14" s="19">
        <v>100</v>
      </c>
      <c r="I14" s="22">
        <v>259</v>
      </c>
    </row>
    <row r="15" spans="1:9" ht="15.75" thickBot="1" x14ac:dyDescent="0.3">
      <c r="A15" s="21" t="s">
        <v>197</v>
      </c>
      <c r="B15" s="19">
        <v>1.3080000000000001</v>
      </c>
      <c r="C15" s="19">
        <v>1.9239999999999999</v>
      </c>
      <c r="D15" s="19">
        <v>1.9119999999999999</v>
      </c>
      <c r="E15" s="19">
        <v>1.958</v>
      </c>
      <c r="F15" s="19">
        <v>3079537.2</v>
      </c>
      <c r="G15" s="19" t="s">
        <v>196</v>
      </c>
      <c r="H15" s="19">
        <v>32.1</v>
      </c>
      <c r="I15" s="22">
        <v>94</v>
      </c>
    </row>
    <row r="16" spans="1:9" ht="15.75" thickBot="1" x14ac:dyDescent="0.3">
      <c r="A16" s="21" t="s">
        <v>198</v>
      </c>
      <c r="B16" s="19">
        <v>1.55</v>
      </c>
      <c r="C16" s="19">
        <v>3.823</v>
      </c>
      <c r="D16" s="19">
        <v>3.7930000000000001</v>
      </c>
      <c r="E16" s="19">
        <v>3.9820000000000002</v>
      </c>
      <c r="F16" s="19">
        <v>2277055.4</v>
      </c>
      <c r="G16" s="19" t="s">
        <v>196</v>
      </c>
      <c r="H16" s="19">
        <v>23.7</v>
      </c>
      <c r="I16" s="22">
        <v>61</v>
      </c>
    </row>
    <row r="17" spans="1:9" ht="15.75" thickBot="1" x14ac:dyDescent="0.3">
      <c r="A17" s="31" t="s">
        <v>199</v>
      </c>
      <c r="B17" s="32">
        <v>1.786</v>
      </c>
      <c r="C17" s="32">
        <v>5.601</v>
      </c>
      <c r="D17" s="32">
        <v>5.5510000000000002</v>
      </c>
      <c r="E17" s="32">
        <v>5.96</v>
      </c>
      <c r="F17" s="32">
        <v>1393385</v>
      </c>
      <c r="G17" s="32" t="s">
        <v>196</v>
      </c>
      <c r="H17" s="32">
        <v>14.5</v>
      </c>
      <c r="I17" s="33">
        <v>36</v>
      </c>
    </row>
    <row r="18" spans="1:9" ht="15.75" thickBot="1" x14ac:dyDescent="0.3">
      <c r="A18" s="28" t="s">
        <v>200</v>
      </c>
      <c r="B18" s="29">
        <v>1.6719999999999999</v>
      </c>
      <c r="C18" s="29">
        <v>3.8410000000000002</v>
      </c>
      <c r="D18" s="29">
        <v>3.8090000000000002</v>
      </c>
      <c r="E18" s="29">
        <v>4.0469999999999997</v>
      </c>
      <c r="F18" s="29">
        <v>7660679</v>
      </c>
      <c r="G18" s="29" t="s">
        <v>196</v>
      </c>
      <c r="H18" s="29">
        <v>79.8</v>
      </c>
      <c r="I18" s="30">
        <v>212</v>
      </c>
    </row>
    <row r="19" spans="1:9" ht="15.75" thickBot="1" x14ac:dyDescent="0.3">
      <c r="A19" s="21" t="s">
        <v>201</v>
      </c>
      <c r="B19" s="19">
        <v>1.889</v>
      </c>
      <c r="C19" s="19">
        <v>6.4189999999999996</v>
      </c>
      <c r="D19" s="19">
        <v>6.359</v>
      </c>
      <c r="E19" s="19">
        <v>6.944</v>
      </c>
      <c r="F19" s="19">
        <v>2304086.4</v>
      </c>
      <c r="G19" s="19" t="s">
        <v>196</v>
      </c>
      <c r="H19" s="19">
        <v>24</v>
      </c>
      <c r="I19" s="22">
        <v>57</v>
      </c>
    </row>
    <row r="20" spans="1:9" ht="15.75" thickBot="1" x14ac:dyDescent="0.3">
      <c r="A20" s="21" t="s">
        <v>202</v>
      </c>
      <c r="B20" s="19">
        <v>2.589</v>
      </c>
      <c r="C20" s="19">
        <v>16.838999999999999</v>
      </c>
      <c r="D20" s="19">
        <v>16.623000000000001</v>
      </c>
      <c r="E20" s="19">
        <v>24.422000000000001</v>
      </c>
      <c r="F20" s="19">
        <v>1944206.3</v>
      </c>
      <c r="G20" s="19" t="s">
        <v>196</v>
      </c>
      <c r="H20" s="19">
        <v>20.2</v>
      </c>
      <c r="I20" s="22">
        <v>47</v>
      </c>
    </row>
    <row r="21" spans="1:9" ht="15.75" thickBot="1" x14ac:dyDescent="0.3">
      <c r="A21" s="21" t="s">
        <v>203</v>
      </c>
      <c r="B21" s="19">
        <v>2.6080000000000001</v>
      </c>
      <c r="C21" s="19">
        <v>17.437000000000001</v>
      </c>
      <c r="D21" s="19">
        <v>17.213000000000001</v>
      </c>
      <c r="E21" s="19">
        <v>25.245000000000001</v>
      </c>
      <c r="F21" s="19">
        <v>1804740.6</v>
      </c>
      <c r="G21" s="19" t="s">
        <v>196</v>
      </c>
      <c r="H21" s="19">
        <v>18.8</v>
      </c>
      <c r="I21" s="22">
        <v>40</v>
      </c>
    </row>
    <row r="22" spans="1:9" x14ac:dyDescent="0.25">
      <c r="A22" s="23" t="s">
        <v>204</v>
      </c>
      <c r="B22" s="24">
        <v>2.3719999999999999</v>
      </c>
      <c r="C22" s="24">
        <v>11.188000000000001</v>
      </c>
      <c r="D22" s="24">
        <v>11.057</v>
      </c>
      <c r="E22" s="24">
        <v>14.397</v>
      </c>
      <c r="F22" s="24">
        <v>4248292.5999999996</v>
      </c>
      <c r="G22" s="24" t="s">
        <v>196</v>
      </c>
      <c r="H22" s="24">
        <v>44.2</v>
      </c>
      <c r="I22" s="25">
        <v>104</v>
      </c>
    </row>
  </sheetData>
  <hyperlinks>
    <hyperlink ref="B4" r:id="rId1" display="javascript:LCY_TOPFRAME.checkParamsAndDisplayGraph(%22i1=528&amp;idxcount=1%22,%22life%22,false,LCY_TOPFRAME.glblGraphAttributes);"/>
    <hyperlink ref="B5" r:id="rId2" display="javascript:LCY_TOPFRAME.checkParamsAndDisplayGraph(%22i1=528&amp;idxcount=1%22,%22semiyield%22,false,LCY_TOPFRAME.glblGraphAttributes);"/>
    <hyperlink ref="B6" r:id="rId3" display="javascript:LCY_TOPFRAME.checkParamsAndDisplayGraph(%22i1=528&amp;idxcount=1%22,%22annualyield%22,false,LCY_TOPFRAME.glblGraphAttributes);"/>
    <hyperlink ref="B7" r:id="rId4" display="javascript:LCY_TOPFRAME.checkParamsAndDisplayGraph(%22i1=528&amp;idxcount=1%22,%22duration%22,false,LCY_TOPFRAME.glblGraphAttributes);"/>
    <hyperlink ref="B8" r:id="rId5" display="javascript:LCY_TOPFRAME.checkParamsAndDisplayGraph(%22i1=528&amp;idxcount=1%22,%22semimodduration%22,false,LCY_TOPFRAME.glblGraphAttributes);"/>
    <hyperlink ref="A1" r:id="rId6" display="javascript:LCY_TOPFRAME.backToTree();"/>
  </hyperlinks>
  <pageMargins left="0.7" right="0.7" top="0.75" bottom="0.75" header="0.3" footer="0.3"/>
  <drawing r:id="rId7"/>
  <legacyDrawing r:id="rId8"/>
  <controls>
    <mc:AlternateContent xmlns:mc="http://schemas.openxmlformats.org/markup-compatibility/2006">
      <mc:Choice Requires="x14">
        <control shapeId="4097" r:id="rId9" name="Control 1">
          <controlPr defaultSize="0" autoPict="0" r:id="rId10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1</xdr:col>
                <xdr:colOff>304800</xdr:colOff>
                <xdr:row>12</xdr:row>
                <xdr:rowOff>228600</xdr:rowOff>
              </to>
            </anchor>
          </controlPr>
        </control>
      </mc:Choice>
      <mc:Fallback>
        <control shapeId="4097" r:id="rId9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</vt:lpstr>
      <vt:lpstr>Data2</vt:lpstr>
      <vt:lpstr>Data_Input</vt:lpstr>
      <vt:lpstr>US High Yield</vt:lpstr>
      <vt:lpstr>Custom High Yield</vt:lpstr>
      <vt:lpstr>US Govt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Parikh</dc:creator>
  <cp:lastModifiedBy>Wenbo Zhang</cp:lastModifiedBy>
  <dcterms:created xsi:type="dcterms:W3CDTF">2017-09-05T13:47:41Z</dcterms:created>
  <dcterms:modified xsi:type="dcterms:W3CDTF">2017-09-22T14:23:03Z</dcterms:modified>
</cp:coreProperties>
</file>