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AS\Analytics\Wenbo Project\ChinaPacific\Data\"/>
    </mc:Choice>
  </mc:AlternateContent>
  <bookViews>
    <workbookView xWindow="0" yWindow="0" windowWidth="21600" windowHeight="9510" activeTab="1"/>
  </bookViews>
  <sheets>
    <sheet name="Data" sheetId="1" r:id="rId1"/>
    <sheet name="Data2" sheetId="6" r:id="rId2"/>
    <sheet name="Data_Input" sheetId="7" r:id="rId3"/>
    <sheet name="US High Yield" sheetId="2" r:id="rId4"/>
    <sheet name="Custom High Yield" sheetId="4" r:id="rId5"/>
    <sheet name="US Govt" sheetId="5" r:id="rId6"/>
  </sheets>
  <definedNames>
    <definedName name="_xlnm._FilterDatabase" localSheetId="1" hidden="1">Data2!$X$15:$AG$15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42968.9049652778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0" hidden="1">Data!$E$15:$K$15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Data!$E$15:$K$15</definedName>
    <definedName name="solver_lhs2" localSheetId="0" hidden="1">Data!$M$15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Data!$M$13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RNR_0cd4c3b4bae345e6907fed6e27ea137d_119_2" hidden="1">Data!$AB$19</definedName>
    <definedName name="TRNR_3f2816f365ab405eb69ceb7fc3d9349f_119_2" hidden="1">Data!$AC$19</definedName>
    <definedName name="TRNR_507ed348bd4b40a8acde5bbbd767a24c_119_1" hidden="1">Data!$AG$19</definedName>
    <definedName name="TRNR_77d5b99cf43f4fe0be803e867a7180ae_120_1" hidden="1">Data!$B$19</definedName>
    <definedName name="TRNR_8e840534da1f47b1af87867c411d85d5_357_3" hidden="1">Data!#REF!</definedName>
    <definedName name="TRNR_a585b3adf3b14e1d855f4e644367379b_119_2" hidden="1">Data!$Z$19</definedName>
    <definedName name="TRNR_b9fb5ca7fb194ceb996b725b189eb599_119_5" hidden="1">Data!$T$19</definedName>
    <definedName name="TRNR_fac4b0d03f6a45c5b9a82e6e0b73408b_359_1" hidden="1">Data!$O$19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80" i="1" l="1"/>
  <c r="M15" i="1" l="1"/>
  <c r="K14" i="1"/>
  <c r="J14" i="1"/>
  <c r="I14" i="1"/>
  <c r="H14" i="1"/>
  <c r="G14" i="1"/>
  <c r="F14" i="1"/>
  <c r="E14" i="1"/>
  <c r="K17" i="1"/>
  <c r="J17" i="1"/>
  <c r="I17" i="1"/>
  <c r="H17" i="1"/>
  <c r="D17" i="1" l="1"/>
  <c r="Q10" i="6"/>
  <c r="K9" i="6" a="1"/>
  <c r="K10" i="6" s="1"/>
  <c r="J9" i="6" a="1"/>
  <c r="J9" i="6" s="1"/>
  <c r="S10" i="6" s="1"/>
  <c r="I9" i="6" a="1"/>
  <c r="I10" i="6" s="1"/>
  <c r="S6" i="6"/>
  <c r="L4" i="6" a="1"/>
  <c r="L5" i="6" s="1"/>
  <c r="K4" i="6" a="1"/>
  <c r="K5" i="6" s="1"/>
  <c r="J4" i="6" a="1"/>
  <c r="J5" i="6" s="1"/>
  <c r="I4" i="6" a="1"/>
  <c r="I5" i="6" s="1"/>
  <c r="H4" i="6" a="1"/>
  <c r="H5" i="6" s="1"/>
  <c r="G4" i="6" a="1"/>
  <c r="G5" i="6" s="1"/>
  <c r="D4" i="6" a="1"/>
  <c r="D5" i="6" s="1"/>
  <c r="C4" i="6" a="1"/>
  <c r="C5" i="6" s="1"/>
  <c r="L2" i="6" a="1"/>
  <c r="L2" i="6" s="1"/>
  <c r="K2" i="6" a="1"/>
  <c r="K2" i="6" s="1"/>
  <c r="J2" i="6" a="1"/>
  <c r="J2" i="6" s="1"/>
  <c r="I2" i="6" a="1"/>
  <c r="I2" i="6" s="1"/>
  <c r="H2" i="6" a="1"/>
  <c r="H2" i="6" s="1"/>
  <c r="G2" i="6" a="1"/>
  <c r="G2" i="6" s="1"/>
  <c r="D2" i="6" a="1"/>
  <c r="D2" i="6" s="1"/>
  <c r="C2" i="6" a="1"/>
  <c r="C2" i="6" s="1"/>
  <c r="Q1" i="6"/>
  <c r="L1" i="6" a="1"/>
  <c r="L1" i="6" s="1"/>
  <c r="K1" i="6" a="1"/>
  <c r="K1" i="6" s="1"/>
  <c r="J1" i="6" a="1"/>
  <c r="J1" i="6" s="1"/>
  <c r="I1" i="6" a="1"/>
  <c r="I1" i="6" s="1"/>
  <c r="H1" i="6" a="1"/>
  <c r="H1" i="6" s="1"/>
  <c r="G1" i="6" a="1"/>
  <c r="G1" i="6" s="1"/>
  <c r="D1" i="6" a="1"/>
  <c r="D1" i="6" s="1"/>
  <c r="C1" i="6" a="1"/>
  <c r="C1" i="6" s="1"/>
  <c r="F16" i="1" l="1"/>
  <c r="I16" i="1"/>
  <c r="E16" i="1"/>
  <c r="H16" i="1"/>
  <c r="K16" i="1"/>
  <c r="G16" i="1"/>
  <c r="J16" i="1"/>
  <c r="K4" i="6"/>
  <c r="K6" i="6" s="1"/>
  <c r="G4" i="6"/>
  <c r="G6" i="6" s="1"/>
  <c r="C3" i="6"/>
  <c r="J3" i="6"/>
  <c r="H3" i="6"/>
  <c r="K3" i="6"/>
  <c r="D3" i="6"/>
  <c r="I3" i="6"/>
  <c r="D4" i="6"/>
  <c r="D6" i="6" s="1"/>
  <c r="I9" i="6"/>
  <c r="R10" i="6" s="1"/>
  <c r="G3" i="6"/>
  <c r="I4" i="6"/>
  <c r="I6" i="6" s="1"/>
  <c r="K9" i="6"/>
  <c r="T10" i="6" s="1"/>
  <c r="L3" i="6"/>
  <c r="C4" i="6"/>
  <c r="H4" i="6"/>
  <c r="H6" i="6" s="1"/>
  <c r="J4" i="6"/>
  <c r="J6" i="6" s="1"/>
  <c r="L4" i="6"/>
  <c r="L6" i="6" s="1"/>
  <c r="J10" i="6"/>
  <c r="F4" i="6" l="1" a="1"/>
  <c r="F9" i="6" a="1"/>
  <c r="F1" i="6" a="1"/>
  <c r="F1" i="6" s="1"/>
  <c r="F2" i="6" a="1"/>
  <c r="F2" i="6" s="1"/>
  <c r="C6" i="6"/>
  <c r="E7" i="6" a="1"/>
  <c r="E7" i="6" s="1"/>
  <c r="F3" i="6" l="1"/>
  <c r="F5" i="6"/>
  <c r="F4" i="6"/>
  <c r="F9" i="6"/>
  <c r="F10" i="6"/>
  <c r="S6" i="1"/>
  <c r="AC19" i="1"/>
  <c r="Z19" i="1"/>
  <c r="Q9" i="6" l="1"/>
  <c r="F6" i="6"/>
  <c r="E2" i="6" a="1"/>
  <c r="E2" i="6" s="1"/>
  <c r="E1" i="6" a="1"/>
  <c r="E1" i="6" s="1"/>
  <c r="Q10" i="1"/>
  <c r="E3" i="6" l="1"/>
  <c r="Q1" i="1"/>
  <c r="O19" i="1"/>
  <c r="AG19" i="1"/>
  <c r="T19" i="1"/>
  <c r="B19" i="1"/>
  <c r="S35" i="1" l="1" a="1"/>
  <c r="S35" i="1" s="1"/>
  <c r="S36" i="1" a="1"/>
  <c r="S36" i="1" s="1"/>
  <c r="S37" i="1" a="1"/>
  <c r="S37" i="1" s="1"/>
  <c r="G25" i="1" s="1"/>
  <c r="S38" i="1" a="1"/>
  <c r="S38" i="1" s="1"/>
  <c r="S39" i="1" a="1"/>
  <c r="S39" i="1" s="1"/>
  <c r="S40" i="1" a="1"/>
  <c r="S40" i="1" s="1"/>
  <c r="G26" i="1" s="1"/>
  <c r="S41" i="1" a="1"/>
  <c r="S41" i="1" s="1"/>
  <c r="S42" i="1" a="1"/>
  <c r="S42" i="1" s="1"/>
  <c r="S43" i="1" a="1"/>
  <c r="S43" i="1" s="1"/>
  <c r="G27" i="1" s="1"/>
  <c r="S44" i="1" a="1"/>
  <c r="S44" i="1" s="1"/>
  <c r="S45" i="1" a="1"/>
  <c r="S45" i="1" s="1"/>
  <c r="S46" i="1" a="1"/>
  <c r="S46" i="1" s="1"/>
  <c r="G28" i="1" s="1"/>
  <c r="S47" i="1" a="1"/>
  <c r="S47" i="1" s="1"/>
  <c r="S48" i="1" a="1"/>
  <c r="S48" i="1"/>
  <c r="S49" i="1" a="1"/>
  <c r="S49" i="1" s="1"/>
  <c r="G29" i="1" s="1"/>
  <c r="S50" i="1" a="1"/>
  <c r="S50" i="1" s="1"/>
  <c r="S51" i="1" a="1"/>
  <c r="S51" i="1" s="1"/>
  <c r="S52" i="1" a="1"/>
  <c r="S52" i="1" s="1"/>
  <c r="G30" i="1" s="1"/>
  <c r="S53" i="1" a="1"/>
  <c r="S53" i="1" s="1"/>
  <c r="S54" i="1" a="1"/>
  <c r="S54" i="1" s="1"/>
  <c r="S55" i="1" a="1"/>
  <c r="S55" i="1" s="1"/>
  <c r="G31" i="1" s="1"/>
  <c r="S56" i="1" a="1"/>
  <c r="S56" i="1" s="1"/>
  <c r="S57" i="1" a="1"/>
  <c r="S57" i="1" s="1"/>
  <c r="S58" i="1" a="1"/>
  <c r="S58" i="1" s="1"/>
  <c r="G32" i="1" s="1"/>
  <c r="S59" i="1" a="1"/>
  <c r="S59" i="1" s="1"/>
  <c r="S60" i="1" a="1"/>
  <c r="S60" i="1" s="1"/>
  <c r="S61" i="1" a="1"/>
  <c r="S61" i="1" s="1"/>
  <c r="G33" i="1" s="1"/>
  <c r="S62" i="1" a="1"/>
  <c r="S62" i="1" s="1"/>
  <c r="S63" i="1" a="1"/>
  <c r="S63" i="1" s="1"/>
  <c r="S64" i="1" a="1"/>
  <c r="S64" i="1" s="1"/>
  <c r="G34" i="1" s="1"/>
  <c r="S65" i="1" a="1"/>
  <c r="S65" i="1" s="1"/>
  <c r="S66" i="1" a="1"/>
  <c r="S66" i="1" s="1"/>
  <c r="S67" i="1" a="1"/>
  <c r="S67" i="1" s="1"/>
  <c r="G35" i="1" s="1"/>
  <c r="S68" i="1" a="1"/>
  <c r="S68" i="1" s="1"/>
  <c r="S69" i="1" a="1"/>
  <c r="S69" i="1" s="1"/>
  <c r="S70" i="1" a="1"/>
  <c r="S70" i="1" s="1"/>
  <c r="G36" i="1" s="1"/>
  <c r="S71" i="1" a="1"/>
  <c r="S71" i="1" s="1"/>
  <c r="S72" i="1" a="1"/>
  <c r="S72" i="1" s="1"/>
  <c r="S73" i="1" a="1"/>
  <c r="S73" i="1" s="1"/>
  <c r="G37" i="1" s="1"/>
  <c r="S74" i="1" a="1"/>
  <c r="S74" i="1" s="1"/>
  <c r="S75" i="1" a="1"/>
  <c r="S75" i="1" s="1"/>
  <c r="S76" i="1" a="1"/>
  <c r="S76" i="1" s="1"/>
  <c r="G38" i="1" s="1"/>
  <c r="S77" i="1" a="1"/>
  <c r="S77" i="1" s="1"/>
  <c r="S78" i="1" a="1"/>
  <c r="S78" i="1" s="1"/>
  <c r="S79" i="1" a="1"/>
  <c r="S79" i="1" s="1"/>
  <c r="G39" i="1" s="1"/>
  <c r="S80" i="1" a="1"/>
  <c r="S80" i="1" s="1"/>
  <c r="S81" i="1" a="1"/>
  <c r="S81" i="1" s="1"/>
  <c r="S82" i="1" a="1"/>
  <c r="S82" i="1" s="1"/>
  <c r="G40" i="1" s="1"/>
  <c r="S83" i="1" a="1"/>
  <c r="S83" i="1" s="1"/>
  <c r="S84" i="1" a="1"/>
  <c r="S84" i="1" s="1"/>
  <c r="S85" i="1" a="1"/>
  <c r="S85" i="1" s="1"/>
  <c r="G41" i="1" s="1"/>
  <c r="S86" i="1" a="1"/>
  <c r="S86" i="1" s="1"/>
  <c r="S87" i="1" a="1"/>
  <c r="S87" i="1" s="1"/>
  <c r="S88" i="1" a="1"/>
  <c r="S88" i="1" s="1"/>
  <c r="G42" i="1" s="1"/>
  <c r="S89" i="1" a="1"/>
  <c r="S89" i="1" s="1"/>
  <c r="S90" i="1" a="1"/>
  <c r="S90" i="1" s="1"/>
  <c r="S91" i="1" a="1"/>
  <c r="S91" i="1" s="1"/>
  <c r="G43" i="1" s="1"/>
  <c r="S92" i="1" a="1"/>
  <c r="S92" i="1" s="1"/>
  <c r="S93" i="1" a="1"/>
  <c r="S93" i="1" s="1"/>
  <c r="S94" i="1" a="1"/>
  <c r="S94" i="1" s="1"/>
  <c r="G44" i="1" s="1"/>
  <c r="S95" i="1" a="1"/>
  <c r="S95" i="1" s="1"/>
  <c r="S96" i="1" a="1"/>
  <c r="S96" i="1" s="1"/>
  <c r="S97" i="1" a="1"/>
  <c r="S97" i="1" s="1"/>
  <c r="G45" i="1" s="1"/>
  <c r="S98" i="1" a="1"/>
  <c r="S98" i="1" s="1"/>
  <c r="S99" i="1" a="1"/>
  <c r="S99" i="1" s="1"/>
  <c r="S100" i="1" a="1"/>
  <c r="S100" i="1" s="1"/>
  <c r="G46" i="1" s="1"/>
  <c r="S101" i="1" a="1"/>
  <c r="S101" i="1" s="1"/>
  <c r="S102" i="1" a="1"/>
  <c r="S102" i="1" s="1"/>
  <c r="S103" i="1" a="1"/>
  <c r="S103" i="1" s="1"/>
  <c r="G47" i="1" s="1"/>
  <c r="S104" i="1" a="1"/>
  <c r="S104" i="1" s="1"/>
  <c r="S105" i="1" a="1"/>
  <c r="S105" i="1" s="1"/>
  <c r="S106" i="1" a="1"/>
  <c r="S106" i="1" s="1"/>
  <c r="G48" i="1" s="1"/>
  <c r="S107" i="1" a="1"/>
  <c r="S107" i="1" s="1"/>
  <c r="S108" i="1" a="1"/>
  <c r="S108" i="1" s="1"/>
  <c r="S109" i="1" a="1"/>
  <c r="S109" i="1" s="1"/>
  <c r="G49" i="1" s="1"/>
  <c r="S110" i="1" a="1"/>
  <c r="S110" i="1" s="1"/>
  <c r="S111" i="1" a="1"/>
  <c r="S111" i="1" s="1"/>
  <c r="S112" i="1" a="1"/>
  <c r="S112" i="1" s="1"/>
  <c r="G50" i="1" s="1"/>
  <c r="S113" i="1" a="1"/>
  <c r="S113" i="1" s="1"/>
  <c r="S114" i="1" a="1"/>
  <c r="S114" i="1"/>
  <c r="S115" i="1" a="1"/>
  <c r="S115" i="1" s="1"/>
  <c r="G51" i="1" s="1"/>
  <c r="S116" i="1" a="1"/>
  <c r="S116" i="1" s="1"/>
  <c r="S117" i="1" a="1"/>
  <c r="S117" i="1" s="1"/>
  <c r="S118" i="1" a="1"/>
  <c r="S118" i="1" s="1"/>
  <c r="G52" i="1" s="1"/>
  <c r="S119" i="1" a="1"/>
  <c r="S119" i="1" s="1"/>
  <c r="S120" i="1" a="1"/>
  <c r="S120" i="1" s="1"/>
  <c r="S121" i="1" a="1"/>
  <c r="S121" i="1" s="1"/>
  <c r="G53" i="1" s="1"/>
  <c r="S122" i="1" a="1"/>
  <c r="S122" i="1" s="1"/>
  <c r="S123" i="1" a="1"/>
  <c r="S123" i="1" s="1"/>
  <c r="S124" i="1" a="1"/>
  <c r="S124" i="1" s="1"/>
  <c r="G54" i="1" s="1"/>
  <c r="S125" i="1" a="1"/>
  <c r="S125" i="1" s="1"/>
  <c r="S126" i="1" a="1"/>
  <c r="S126" i="1" s="1"/>
  <c r="S127" i="1" a="1"/>
  <c r="S127" i="1" s="1"/>
  <c r="G55" i="1" s="1"/>
  <c r="S128" i="1" a="1"/>
  <c r="S128" i="1" s="1"/>
  <c r="S129" i="1" a="1"/>
  <c r="S129" i="1" s="1"/>
  <c r="S130" i="1" a="1"/>
  <c r="S130" i="1" s="1"/>
  <c r="G56" i="1" s="1"/>
  <c r="S131" i="1" a="1"/>
  <c r="S131" i="1" s="1"/>
  <c r="S132" i="1" a="1"/>
  <c r="S132" i="1" s="1"/>
  <c r="S133" i="1" a="1"/>
  <c r="S133" i="1" s="1"/>
  <c r="G57" i="1" s="1"/>
  <c r="S134" i="1" a="1"/>
  <c r="S134" i="1" s="1"/>
  <c r="S135" i="1" a="1"/>
  <c r="S135" i="1" s="1"/>
  <c r="S136" i="1" a="1"/>
  <c r="S136" i="1" s="1"/>
  <c r="G58" i="1" s="1"/>
  <c r="S137" i="1" a="1"/>
  <c r="S137" i="1" s="1"/>
  <c r="S138" i="1" a="1"/>
  <c r="S138" i="1" s="1"/>
  <c r="S139" i="1" a="1"/>
  <c r="S139" i="1" s="1"/>
  <c r="G59" i="1" s="1"/>
  <c r="S140" i="1" a="1"/>
  <c r="S140" i="1" s="1"/>
  <c r="S141" i="1" a="1"/>
  <c r="S141" i="1" s="1"/>
  <c r="S142" i="1" a="1"/>
  <c r="S142" i="1" s="1"/>
  <c r="G60" i="1" s="1"/>
  <c r="S143" i="1" a="1"/>
  <c r="S143" i="1" s="1"/>
  <c r="S144" i="1" a="1"/>
  <c r="S144" i="1" s="1"/>
  <c r="S145" i="1" a="1"/>
  <c r="S145" i="1" s="1"/>
  <c r="G61" i="1" s="1"/>
  <c r="S146" i="1" a="1"/>
  <c r="S146" i="1"/>
  <c r="S147" i="1" a="1"/>
  <c r="S147" i="1" s="1"/>
  <c r="S148" i="1" a="1"/>
  <c r="S148" i="1" s="1"/>
  <c r="G62" i="1" s="1"/>
  <c r="S149" i="1" a="1"/>
  <c r="S149" i="1" s="1"/>
  <c r="S150" i="1" a="1"/>
  <c r="S150" i="1" s="1"/>
  <c r="S151" i="1" a="1"/>
  <c r="S151" i="1" s="1"/>
  <c r="G63" i="1" s="1"/>
  <c r="S152" i="1" a="1"/>
  <c r="S152" i="1" s="1"/>
  <c r="S153" i="1" a="1"/>
  <c r="S153" i="1" s="1"/>
  <c r="S154" i="1" a="1"/>
  <c r="S154" i="1" s="1"/>
  <c r="G64" i="1" s="1"/>
  <c r="S155" i="1" a="1"/>
  <c r="S155" i="1" s="1"/>
  <c r="S156" i="1" a="1"/>
  <c r="S156" i="1" s="1"/>
  <c r="S157" i="1" a="1"/>
  <c r="S157" i="1" s="1"/>
  <c r="G65" i="1" s="1"/>
  <c r="S158" i="1" a="1"/>
  <c r="S158" i="1" s="1"/>
  <c r="S159" i="1" a="1"/>
  <c r="S159" i="1" s="1"/>
  <c r="S160" i="1" a="1"/>
  <c r="S160" i="1" s="1"/>
  <c r="G66" i="1" s="1"/>
  <c r="S161" i="1" a="1"/>
  <c r="S161" i="1" s="1"/>
  <c r="S162" i="1" a="1"/>
  <c r="S162" i="1" s="1"/>
  <c r="S163" i="1" a="1"/>
  <c r="S163" i="1" s="1"/>
  <c r="G67" i="1" s="1"/>
  <c r="S164" i="1" a="1"/>
  <c r="S164" i="1" s="1"/>
  <c r="S165" i="1" a="1"/>
  <c r="S165" i="1" s="1"/>
  <c r="S166" i="1" a="1"/>
  <c r="S166" i="1" s="1"/>
  <c r="G68" i="1" s="1"/>
  <c r="S167" i="1" a="1"/>
  <c r="S167" i="1" s="1"/>
  <c r="S168" i="1" a="1"/>
  <c r="S168" i="1" s="1"/>
  <c r="S169" i="1" a="1"/>
  <c r="S169" i="1" s="1"/>
  <c r="G69" i="1" s="1"/>
  <c r="S170" i="1" a="1"/>
  <c r="S170" i="1" s="1"/>
  <c r="S171" i="1" a="1"/>
  <c r="S171" i="1" s="1"/>
  <c r="S172" i="1" a="1"/>
  <c r="S172" i="1" s="1"/>
  <c r="G70" i="1" s="1"/>
  <c r="S173" i="1" a="1"/>
  <c r="S173" i="1" s="1"/>
  <c r="S174" i="1" a="1"/>
  <c r="S174" i="1" s="1"/>
  <c r="S175" i="1" a="1"/>
  <c r="S175" i="1" s="1"/>
  <c r="G71" i="1" s="1"/>
  <c r="S176" i="1" a="1"/>
  <c r="S176" i="1" s="1"/>
  <c r="S177" i="1" a="1"/>
  <c r="S177" i="1" s="1"/>
  <c r="S178" i="1" a="1"/>
  <c r="S178" i="1" s="1"/>
  <c r="G72" i="1" s="1"/>
  <c r="S179" i="1" a="1"/>
  <c r="S179" i="1" s="1"/>
  <c r="S180" i="1" a="1"/>
  <c r="S180" i="1" s="1"/>
  <c r="S181" i="1" a="1"/>
  <c r="S181" i="1" s="1"/>
  <c r="G73" i="1" s="1"/>
  <c r="S182" i="1" a="1"/>
  <c r="S182" i="1" s="1"/>
  <c r="S183" i="1" a="1"/>
  <c r="S183" i="1" s="1"/>
  <c r="S184" i="1" a="1"/>
  <c r="S184" i="1" s="1"/>
  <c r="G74" i="1" s="1"/>
  <c r="S185" i="1" a="1"/>
  <c r="S185" i="1" s="1"/>
  <c r="S186" i="1" a="1"/>
  <c r="S186" i="1" s="1"/>
  <c r="S187" i="1" a="1"/>
  <c r="S187" i="1" s="1"/>
  <c r="G75" i="1" s="1"/>
  <c r="S188" i="1" a="1"/>
  <c r="S188" i="1" s="1"/>
  <c r="S189" i="1" a="1"/>
  <c r="S189" i="1" s="1"/>
  <c r="S190" i="1" a="1"/>
  <c r="S190" i="1" s="1"/>
  <c r="G76" i="1" s="1"/>
  <c r="S191" i="1" a="1"/>
  <c r="S191" i="1" s="1"/>
  <c r="S192" i="1" a="1"/>
  <c r="S192" i="1" s="1"/>
  <c r="S193" i="1" a="1"/>
  <c r="S193" i="1" s="1"/>
  <c r="G77" i="1" s="1"/>
  <c r="S194" i="1" a="1"/>
  <c r="S194" i="1" s="1"/>
  <c r="S195" i="1" a="1"/>
  <c r="S195" i="1" s="1"/>
  <c r="S196" i="1" a="1"/>
  <c r="S196" i="1" s="1"/>
  <c r="G78" i="1" s="1"/>
  <c r="S197" i="1" a="1"/>
  <c r="S197" i="1" s="1"/>
  <c r="S198" i="1" a="1"/>
  <c r="S198" i="1" s="1"/>
  <c r="S199" i="1" a="1"/>
  <c r="S199" i="1" s="1"/>
  <c r="G79" i="1" s="1"/>
  <c r="S200" i="1" a="1"/>
  <c r="S200" i="1" s="1"/>
  <c r="S201" i="1" a="1"/>
  <c r="S201" i="1" s="1"/>
  <c r="S202" i="1" a="1"/>
  <c r="S202" i="1" s="1"/>
  <c r="G80" i="1" s="1"/>
  <c r="S203" i="1" a="1"/>
  <c r="S203" i="1" s="1"/>
  <c r="S204" i="1" a="1"/>
  <c r="S204" i="1" s="1"/>
  <c r="S205" i="1" a="1"/>
  <c r="S205" i="1" s="1"/>
  <c r="G81" i="1" s="1"/>
  <c r="S206" i="1" a="1"/>
  <c r="S206" i="1" s="1"/>
  <c r="S207" i="1" a="1"/>
  <c r="S207" i="1" s="1"/>
  <c r="S208" i="1" a="1"/>
  <c r="S208" i="1" s="1"/>
  <c r="G82" i="1" s="1"/>
  <c r="S209" i="1" a="1"/>
  <c r="S209" i="1" s="1"/>
  <c r="S210" i="1" a="1"/>
  <c r="S210" i="1" s="1"/>
  <c r="S211" i="1" a="1"/>
  <c r="S211" i="1" s="1"/>
  <c r="G83" i="1" s="1"/>
  <c r="S212" i="1" a="1"/>
  <c r="S212" i="1" s="1"/>
  <c r="S213" i="1" a="1"/>
  <c r="S213" i="1" s="1"/>
  <c r="S214" i="1" a="1"/>
  <c r="S214" i="1" s="1"/>
  <c r="G84" i="1" s="1"/>
  <c r="S215" i="1" a="1"/>
  <c r="S215" i="1" s="1"/>
  <c r="S216" i="1" a="1"/>
  <c r="S216" i="1" s="1"/>
  <c r="S217" i="1" a="1"/>
  <c r="S217" i="1" s="1"/>
  <c r="G85" i="1" s="1"/>
  <c r="S218" i="1" a="1"/>
  <c r="S218" i="1" s="1"/>
  <c r="S219" i="1" a="1"/>
  <c r="S219" i="1" s="1"/>
  <c r="S220" i="1" a="1"/>
  <c r="S220" i="1" s="1"/>
  <c r="G86" i="1" s="1"/>
  <c r="S221" i="1" a="1"/>
  <c r="S221" i="1" s="1"/>
  <c r="S222" i="1" a="1"/>
  <c r="S222" i="1" s="1"/>
  <c r="S223" i="1" a="1"/>
  <c r="S223" i="1" s="1"/>
  <c r="G87" i="1" s="1"/>
  <c r="S224" i="1" a="1"/>
  <c r="S224" i="1" s="1"/>
  <c r="S225" i="1" a="1"/>
  <c r="S225" i="1" s="1"/>
  <c r="S226" i="1" a="1"/>
  <c r="S226" i="1" s="1"/>
  <c r="G88" i="1" s="1"/>
  <c r="S227" i="1" a="1"/>
  <c r="S227" i="1" s="1"/>
  <c r="S228" i="1" a="1"/>
  <c r="S228" i="1" s="1"/>
  <c r="S229" i="1" a="1"/>
  <c r="S229" i="1" s="1"/>
  <c r="G89" i="1" s="1"/>
  <c r="S230" i="1" a="1"/>
  <c r="S230" i="1" s="1"/>
  <c r="S231" i="1" a="1"/>
  <c r="S231" i="1" s="1"/>
  <c r="S232" i="1" a="1"/>
  <c r="S232" i="1" s="1"/>
  <c r="G90" i="1" s="1"/>
  <c r="S233" i="1" a="1"/>
  <c r="S233" i="1" s="1"/>
  <c r="S234" i="1" a="1"/>
  <c r="S234" i="1" s="1"/>
  <c r="S235" i="1" a="1"/>
  <c r="S235" i="1" s="1"/>
  <c r="G91" i="1" s="1"/>
  <c r="S236" i="1" a="1"/>
  <c r="S236" i="1" s="1"/>
  <c r="S237" i="1" a="1"/>
  <c r="S237" i="1" s="1"/>
  <c r="S238" i="1" a="1"/>
  <c r="S238" i="1" s="1"/>
  <c r="G92" i="1" s="1"/>
  <c r="S239" i="1" a="1"/>
  <c r="S239" i="1" s="1"/>
  <c r="S240" i="1" a="1"/>
  <c r="S240" i="1" s="1"/>
  <c r="S241" i="1" a="1"/>
  <c r="S241" i="1" s="1"/>
  <c r="G93" i="1" s="1"/>
  <c r="S242" i="1" a="1"/>
  <c r="S242" i="1" s="1"/>
  <c r="S243" i="1" a="1"/>
  <c r="S243" i="1" s="1"/>
  <c r="S244" i="1" a="1"/>
  <c r="S244" i="1" s="1"/>
  <c r="G94" i="1" s="1"/>
  <c r="S245" i="1" a="1"/>
  <c r="S245" i="1" s="1"/>
  <c r="S246" i="1" a="1"/>
  <c r="S246" i="1" s="1"/>
  <c r="S247" i="1" a="1"/>
  <c r="S247" i="1" s="1"/>
  <c r="G95" i="1" s="1"/>
  <c r="S248" i="1" a="1"/>
  <c r="S248" i="1" s="1"/>
  <c r="S249" i="1" a="1"/>
  <c r="S249" i="1" s="1"/>
  <c r="S250" i="1" a="1"/>
  <c r="S250" i="1" s="1"/>
  <c r="G96" i="1" s="1"/>
  <c r="S251" i="1" a="1"/>
  <c r="S251" i="1" s="1"/>
  <c r="S252" i="1" a="1"/>
  <c r="S252" i="1" s="1"/>
  <c r="S253" i="1" a="1"/>
  <c r="S253" i="1" s="1"/>
  <c r="G97" i="1" s="1"/>
  <c r="S254" i="1" a="1"/>
  <c r="S254" i="1" s="1"/>
  <c r="S255" i="1" a="1"/>
  <c r="S255" i="1" s="1"/>
  <c r="S256" i="1" a="1"/>
  <c r="S256" i="1" s="1"/>
  <c r="G98" i="1" s="1"/>
  <c r="S257" i="1" a="1"/>
  <c r="S257" i="1" s="1"/>
  <c r="S258" i="1" a="1"/>
  <c r="S258" i="1" s="1"/>
  <c r="S259" i="1" a="1"/>
  <c r="S259" i="1" s="1"/>
  <c r="G99" i="1" s="1"/>
  <c r="S260" i="1" a="1"/>
  <c r="S260" i="1" s="1"/>
  <c r="S261" i="1" a="1"/>
  <c r="S261" i="1" s="1"/>
  <c r="S262" i="1" a="1"/>
  <c r="S262" i="1" s="1"/>
  <c r="G100" i="1" s="1"/>
  <c r="S263" i="1" a="1"/>
  <c r="S263" i="1" s="1"/>
  <c r="S264" i="1" a="1"/>
  <c r="S264" i="1" s="1"/>
  <c r="S265" i="1" a="1"/>
  <c r="S265" i="1" s="1"/>
  <c r="G101" i="1" s="1"/>
  <c r="S266" i="1" a="1"/>
  <c r="S266" i="1" s="1"/>
  <c r="S267" i="1" a="1"/>
  <c r="S267" i="1" s="1"/>
  <c r="S268" i="1" a="1"/>
  <c r="S268" i="1" s="1"/>
  <c r="G102" i="1" s="1"/>
  <c r="S269" i="1" a="1"/>
  <c r="S269" i="1" s="1"/>
  <c r="S270" i="1" a="1"/>
  <c r="S270" i="1" s="1"/>
  <c r="S271" i="1" a="1"/>
  <c r="S271" i="1" s="1"/>
  <c r="G103" i="1" s="1"/>
  <c r="S272" i="1" a="1"/>
  <c r="S272" i="1" s="1"/>
  <c r="S273" i="1" a="1"/>
  <c r="S273" i="1" s="1"/>
  <c r="S274" i="1" a="1"/>
  <c r="S274" i="1" s="1"/>
  <c r="G104" i="1" s="1"/>
  <c r="S275" i="1" a="1"/>
  <c r="S275" i="1" s="1"/>
  <c r="S276" i="1" a="1"/>
  <c r="S276" i="1" s="1"/>
  <c r="S277" i="1" a="1"/>
  <c r="S277" i="1" s="1"/>
  <c r="G105" i="1" s="1"/>
  <c r="S278" i="1" a="1"/>
  <c r="S278" i="1" s="1"/>
  <c r="S279" i="1" a="1"/>
  <c r="S279" i="1" s="1"/>
  <c r="S280" i="1" a="1"/>
  <c r="S280" i="1" s="1"/>
  <c r="G106" i="1" s="1"/>
  <c r="S281" i="1" a="1"/>
  <c r="S281" i="1" s="1"/>
  <c r="S282" i="1" a="1"/>
  <c r="S282" i="1" s="1"/>
  <c r="S283" i="1" a="1"/>
  <c r="S283" i="1" s="1"/>
  <c r="G107" i="1" s="1"/>
  <c r="S284" i="1" a="1"/>
  <c r="S284" i="1" s="1"/>
  <c r="S285" i="1" a="1"/>
  <c r="S285" i="1" s="1"/>
  <c r="S286" i="1" a="1"/>
  <c r="S286" i="1" s="1"/>
  <c r="G108" i="1" s="1"/>
  <c r="S287" i="1" a="1"/>
  <c r="S287" i="1" s="1"/>
  <c r="S288" i="1" a="1"/>
  <c r="S288" i="1" s="1"/>
  <c r="S289" i="1" a="1"/>
  <c r="S289" i="1" s="1"/>
  <c r="G109" i="1" s="1"/>
  <c r="S290" i="1" a="1"/>
  <c r="S290" i="1" s="1"/>
  <c r="S291" i="1" a="1"/>
  <c r="S291" i="1" s="1"/>
  <c r="S292" i="1" a="1"/>
  <c r="S292" i="1" s="1"/>
  <c r="G110" i="1" s="1"/>
  <c r="S293" i="1" a="1"/>
  <c r="S293" i="1" s="1"/>
  <c r="S294" i="1" a="1"/>
  <c r="S294" i="1" s="1"/>
  <c r="S295" i="1" a="1"/>
  <c r="S295" i="1" s="1"/>
  <c r="G111" i="1" s="1"/>
  <c r="S296" i="1" a="1"/>
  <c r="S296" i="1" s="1"/>
  <c r="S297" i="1" a="1"/>
  <c r="S297" i="1" s="1"/>
  <c r="S298" i="1" a="1"/>
  <c r="S298" i="1" s="1"/>
  <c r="G112" i="1" s="1"/>
  <c r="S299" i="1" a="1"/>
  <c r="S299" i="1" s="1"/>
  <c r="S300" i="1" a="1"/>
  <c r="S300" i="1" s="1"/>
  <c r="S301" i="1" a="1"/>
  <c r="S301" i="1" s="1"/>
  <c r="G113" i="1" s="1"/>
  <c r="S302" i="1" a="1"/>
  <c r="S302" i="1" s="1"/>
  <c r="S303" i="1" a="1"/>
  <c r="S303" i="1" s="1"/>
  <c r="S304" i="1" a="1"/>
  <c r="S304" i="1" s="1"/>
  <c r="G114" i="1" s="1"/>
  <c r="S305" i="1" a="1"/>
  <c r="S305" i="1" s="1"/>
  <c r="S306" i="1" a="1"/>
  <c r="S306" i="1" s="1"/>
  <c r="S307" i="1" a="1"/>
  <c r="S307" i="1" s="1"/>
  <c r="G115" i="1" s="1"/>
  <c r="S308" i="1" a="1"/>
  <c r="S308" i="1" s="1"/>
  <c r="S309" i="1" a="1"/>
  <c r="S309" i="1" s="1"/>
  <c r="S310" i="1" a="1"/>
  <c r="S310" i="1" s="1"/>
  <c r="G116" i="1" s="1"/>
  <c r="S311" i="1" a="1"/>
  <c r="S311" i="1" s="1"/>
  <c r="S312" i="1" a="1"/>
  <c r="S312" i="1" s="1"/>
  <c r="S313" i="1" a="1"/>
  <c r="S313" i="1" s="1"/>
  <c r="G117" i="1" s="1"/>
  <c r="S314" i="1" a="1"/>
  <c r="S314" i="1" s="1"/>
  <c r="S315" i="1" a="1"/>
  <c r="S315" i="1" s="1"/>
  <c r="S316" i="1" a="1"/>
  <c r="S316" i="1"/>
  <c r="G118" i="1" s="1"/>
  <c r="S317" i="1" a="1"/>
  <c r="S317" i="1" s="1"/>
  <c r="S318" i="1" a="1"/>
  <c r="S318" i="1" s="1"/>
  <c r="S319" i="1" a="1"/>
  <c r="S319" i="1" s="1"/>
  <c r="G119" i="1" s="1"/>
  <c r="S320" i="1" a="1"/>
  <c r="S320" i="1" s="1"/>
  <c r="S321" i="1" a="1"/>
  <c r="S321" i="1" s="1"/>
  <c r="S322" i="1" a="1"/>
  <c r="S322" i="1" s="1"/>
  <c r="G120" i="1" s="1"/>
  <c r="S323" i="1" a="1"/>
  <c r="S323" i="1" s="1"/>
  <c r="S324" i="1" a="1"/>
  <c r="S324" i="1" s="1"/>
  <c r="S325" i="1" a="1"/>
  <c r="S325" i="1" s="1"/>
  <c r="G121" i="1" s="1"/>
  <c r="S326" i="1" a="1"/>
  <c r="S326" i="1" s="1"/>
  <c r="S327" i="1" a="1"/>
  <c r="S327" i="1" s="1"/>
  <c r="S328" i="1" a="1"/>
  <c r="S328" i="1" s="1"/>
  <c r="G122" i="1" s="1"/>
  <c r="S329" i="1" a="1"/>
  <c r="S329" i="1" s="1"/>
  <c r="S330" i="1" a="1"/>
  <c r="S330" i="1" s="1"/>
  <c r="S331" i="1" a="1"/>
  <c r="S331" i="1" s="1"/>
  <c r="G123" i="1" s="1"/>
  <c r="S332" i="1" a="1"/>
  <c r="S332" i="1" s="1"/>
  <c r="S333" i="1" a="1"/>
  <c r="S333" i="1" s="1"/>
  <c r="S334" i="1" a="1"/>
  <c r="S334" i="1" s="1"/>
  <c r="G124" i="1" s="1"/>
  <c r="S335" i="1" a="1"/>
  <c r="S335" i="1" s="1"/>
  <c r="S336" i="1" a="1"/>
  <c r="S336" i="1" s="1"/>
  <c r="S337" i="1" a="1"/>
  <c r="S337" i="1" s="1"/>
  <c r="G125" i="1" s="1"/>
  <c r="S338" i="1" a="1"/>
  <c r="S338" i="1" s="1"/>
  <c r="S339" i="1" a="1"/>
  <c r="S339" i="1" s="1"/>
  <c r="S340" i="1" a="1"/>
  <c r="S340" i="1" s="1"/>
  <c r="G126" i="1" s="1"/>
  <c r="S341" i="1" a="1"/>
  <c r="S341" i="1" s="1"/>
  <c r="S342" i="1" a="1"/>
  <c r="S342" i="1" s="1"/>
  <c r="S343" i="1" a="1"/>
  <c r="S343" i="1" s="1"/>
  <c r="G127" i="1" s="1"/>
  <c r="S344" i="1" a="1"/>
  <c r="S344" i="1" s="1"/>
  <c r="S345" i="1" a="1"/>
  <c r="S345" i="1" s="1"/>
  <c r="S346" i="1" a="1"/>
  <c r="S346" i="1" s="1"/>
  <c r="G128" i="1" s="1"/>
  <c r="S347" i="1" a="1"/>
  <c r="S347" i="1" s="1"/>
  <c r="S348" i="1" a="1"/>
  <c r="S348" i="1" s="1"/>
  <c r="S349" i="1" a="1"/>
  <c r="S349" i="1" s="1"/>
  <c r="G129" i="1" s="1"/>
  <c r="S350" i="1" a="1"/>
  <c r="S350" i="1" s="1"/>
  <c r="S351" i="1" a="1"/>
  <c r="S351" i="1" s="1"/>
  <c r="S352" i="1" a="1"/>
  <c r="S352" i="1" s="1"/>
  <c r="G130" i="1" s="1"/>
  <c r="S353" i="1" a="1"/>
  <c r="S353" i="1" s="1"/>
  <c r="S354" i="1" a="1"/>
  <c r="S354" i="1" s="1"/>
  <c r="S355" i="1" a="1"/>
  <c r="S355" i="1" s="1"/>
  <c r="G131" i="1" s="1"/>
  <c r="S356" i="1" a="1"/>
  <c r="S356" i="1" s="1"/>
  <c r="S357" i="1" a="1"/>
  <c r="S357" i="1" s="1"/>
  <c r="S358" i="1" a="1"/>
  <c r="S358" i="1" s="1"/>
  <c r="G132" i="1" s="1"/>
  <c r="S359" i="1" a="1"/>
  <c r="S359" i="1" s="1"/>
  <c r="S360" i="1" a="1"/>
  <c r="S360" i="1" s="1"/>
  <c r="S361" i="1" a="1"/>
  <c r="S361" i="1" s="1"/>
  <c r="G133" i="1" s="1"/>
  <c r="S362" i="1" a="1"/>
  <c r="S362" i="1" s="1"/>
  <c r="S363" i="1" a="1"/>
  <c r="S363" i="1" s="1"/>
  <c r="S364" i="1" a="1"/>
  <c r="S364" i="1" s="1"/>
  <c r="G134" i="1" s="1"/>
  <c r="S365" i="1" a="1"/>
  <c r="S365" i="1" s="1"/>
  <c r="S366" i="1" a="1"/>
  <c r="S366" i="1" s="1"/>
  <c r="S367" i="1" a="1"/>
  <c r="S367" i="1" s="1"/>
  <c r="G135" i="1" s="1"/>
  <c r="S368" i="1" a="1"/>
  <c r="S368" i="1" s="1"/>
  <c r="S369" i="1" a="1"/>
  <c r="S369" i="1" s="1"/>
  <c r="S370" i="1" a="1"/>
  <c r="S370" i="1" s="1"/>
  <c r="G136" i="1" s="1"/>
  <c r="S371" i="1" a="1"/>
  <c r="S371" i="1" s="1"/>
  <c r="S372" i="1" a="1"/>
  <c r="S372" i="1" s="1"/>
  <c r="S373" i="1" a="1"/>
  <c r="S373" i="1" s="1"/>
  <c r="G137" i="1" s="1"/>
  <c r="S374" i="1" a="1"/>
  <c r="S374" i="1" s="1"/>
  <c r="S375" i="1" a="1"/>
  <c r="S375" i="1" s="1"/>
  <c r="S376" i="1" a="1"/>
  <c r="S376" i="1" s="1"/>
  <c r="G138" i="1" s="1"/>
  <c r="S377" i="1" a="1"/>
  <c r="S377" i="1" s="1"/>
  <c r="S378" i="1" a="1"/>
  <c r="S378" i="1" s="1"/>
  <c r="S34" i="1" a="1"/>
  <c r="S34" i="1" s="1"/>
  <c r="G24" i="1" s="1"/>
  <c r="D4" i="1" a="1"/>
  <c r="D5" i="1" s="1"/>
  <c r="C4" i="1" a="1"/>
  <c r="C5" i="1" s="1"/>
  <c r="G4" i="1" l="1" a="1"/>
  <c r="G4" i="1" s="1"/>
  <c r="D4" i="1"/>
  <c r="F21" i="1" s="1"/>
  <c r="C4" i="1"/>
  <c r="E7" i="1" s="1" a="1"/>
  <c r="E7" i="1" s="1"/>
  <c r="G5" i="1" l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30" i="1"/>
  <c r="F26" i="1"/>
  <c r="F22" i="1"/>
  <c r="D2" i="1" l="1" a="1"/>
  <c r="D2" i="1" s="1"/>
  <c r="D1" i="1" a="1"/>
  <c r="D1" i="1" s="1"/>
  <c r="C2" i="1" a="1"/>
  <c r="C2" i="1" s="1"/>
  <c r="C1" i="1" a="1"/>
  <c r="C1" i="1" s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4" i="1" l="1" a="1"/>
  <c r="L5" i="1" s="1"/>
  <c r="L1" i="1" a="1"/>
  <c r="D6" i="1"/>
  <c r="L2" i="1" a="1"/>
  <c r="L2" i="1" s="1"/>
  <c r="L1" i="1"/>
  <c r="C3" i="1" s="1"/>
  <c r="H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I21" i="1"/>
  <c r="J21" i="1"/>
  <c r="K21" i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F9" i="1" l="1" a="1"/>
  <c r="K9" i="1" a="1"/>
  <c r="J9" i="1" a="1"/>
  <c r="I9" i="1" a="1"/>
  <c r="L4" i="1"/>
  <c r="L6" i="1" s="1"/>
  <c r="I1" i="1" a="1"/>
  <c r="I2" i="1" a="1"/>
  <c r="I2" i="1" s="1"/>
  <c r="H2" i="1" a="1"/>
  <c r="H2" i="1" s="1"/>
  <c r="H1" i="1" a="1"/>
  <c r="H1" i="1" s="1"/>
  <c r="F1" i="1" a="1"/>
  <c r="F1" i="1" s="1"/>
  <c r="F2" i="1" a="1"/>
  <c r="F2" i="1" s="1"/>
  <c r="K1" i="1" a="1"/>
  <c r="K1" i="1" s="1"/>
  <c r="K2" i="1" a="1"/>
  <c r="K2" i="1" s="1"/>
  <c r="D3" i="1"/>
  <c r="F4" i="1" a="1"/>
  <c r="F5" i="1" s="1"/>
  <c r="G1" i="1" a="1"/>
  <c r="G1" i="1" s="1"/>
  <c r="G2" i="1" a="1"/>
  <c r="G2" i="1" s="1"/>
  <c r="J2" i="1" a="1"/>
  <c r="J1" i="1" a="1"/>
  <c r="C6" i="1"/>
  <c r="H4" i="1" a="1"/>
  <c r="I4" i="1" a="1"/>
  <c r="K4" i="1" a="1"/>
  <c r="J1" i="1"/>
  <c r="J4" i="1" a="1"/>
  <c r="L3" i="1"/>
  <c r="J2" i="1"/>
  <c r="I1" i="1"/>
  <c r="F10" i="1" l="1"/>
  <c r="F9" i="1"/>
  <c r="Q9" i="1" s="1"/>
  <c r="I9" i="1"/>
  <c r="R10" i="1" s="1"/>
  <c r="I10" i="1"/>
  <c r="J9" i="1"/>
  <c r="S10" i="1" s="1"/>
  <c r="J10" i="1"/>
  <c r="K9" i="1"/>
  <c r="T10" i="1" s="1"/>
  <c r="K10" i="1"/>
  <c r="J3" i="1"/>
  <c r="E137" i="1"/>
  <c r="M137" i="1" s="1"/>
  <c r="E133" i="1"/>
  <c r="M133" i="1" s="1"/>
  <c r="E129" i="1"/>
  <c r="M129" i="1" s="1"/>
  <c r="E125" i="1"/>
  <c r="M125" i="1" s="1"/>
  <c r="E121" i="1"/>
  <c r="M121" i="1" s="1"/>
  <c r="E117" i="1"/>
  <c r="M117" i="1" s="1"/>
  <c r="E113" i="1"/>
  <c r="M113" i="1" s="1"/>
  <c r="E109" i="1"/>
  <c r="M109" i="1" s="1"/>
  <c r="E105" i="1"/>
  <c r="M105" i="1" s="1"/>
  <c r="E101" i="1"/>
  <c r="M101" i="1" s="1"/>
  <c r="E97" i="1"/>
  <c r="M97" i="1" s="1"/>
  <c r="E93" i="1"/>
  <c r="M93" i="1" s="1"/>
  <c r="E89" i="1"/>
  <c r="M89" i="1" s="1"/>
  <c r="E85" i="1"/>
  <c r="M85" i="1" s="1"/>
  <c r="E81" i="1"/>
  <c r="M81" i="1" s="1"/>
  <c r="E77" i="1"/>
  <c r="M77" i="1" s="1"/>
  <c r="E73" i="1"/>
  <c r="M73" i="1" s="1"/>
  <c r="E69" i="1"/>
  <c r="M69" i="1" s="1"/>
  <c r="E65" i="1"/>
  <c r="M65" i="1" s="1"/>
  <c r="E61" i="1"/>
  <c r="M61" i="1" s="1"/>
  <c r="E57" i="1"/>
  <c r="M57" i="1" s="1"/>
  <c r="E53" i="1"/>
  <c r="M53" i="1" s="1"/>
  <c r="E49" i="1"/>
  <c r="M49" i="1" s="1"/>
  <c r="E45" i="1"/>
  <c r="M45" i="1" s="1"/>
  <c r="E41" i="1"/>
  <c r="M41" i="1" s="1"/>
  <c r="E37" i="1"/>
  <c r="M37" i="1" s="1"/>
  <c r="E33" i="1"/>
  <c r="M33" i="1" s="1"/>
  <c r="E29" i="1"/>
  <c r="M29" i="1" s="1"/>
  <c r="E25" i="1"/>
  <c r="M25" i="1" s="1"/>
  <c r="E21" i="1"/>
  <c r="E131" i="1"/>
  <c r="M131" i="1" s="1"/>
  <c r="E123" i="1"/>
  <c r="M123" i="1" s="1"/>
  <c r="E115" i="1"/>
  <c r="M115" i="1" s="1"/>
  <c r="E107" i="1"/>
  <c r="M107" i="1" s="1"/>
  <c r="E99" i="1"/>
  <c r="M99" i="1" s="1"/>
  <c r="E87" i="1"/>
  <c r="M87" i="1" s="1"/>
  <c r="E79" i="1"/>
  <c r="M79" i="1" s="1"/>
  <c r="E71" i="1"/>
  <c r="M71" i="1" s="1"/>
  <c r="E63" i="1"/>
  <c r="M63" i="1" s="1"/>
  <c r="E55" i="1"/>
  <c r="M55" i="1" s="1"/>
  <c r="E47" i="1"/>
  <c r="M47" i="1" s="1"/>
  <c r="E39" i="1"/>
  <c r="M39" i="1" s="1"/>
  <c r="E31" i="1"/>
  <c r="M31" i="1" s="1"/>
  <c r="E23" i="1"/>
  <c r="E130" i="1"/>
  <c r="M130" i="1" s="1"/>
  <c r="E122" i="1"/>
  <c r="M122" i="1" s="1"/>
  <c r="E114" i="1"/>
  <c r="M114" i="1" s="1"/>
  <c r="E106" i="1"/>
  <c r="M106" i="1" s="1"/>
  <c r="E98" i="1"/>
  <c r="M98" i="1" s="1"/>
  <c r="E90" i="1"/>
  <c r="M90" i="1" s="1"/>
  <c r="E78" i="1"/>
  <c r="M78" i="1" s="1"/>
  <c r="E70" i="1"/>
  <c r="M70" i="1" s="1"/>
  <c r="E62" i="1"/>
  <c r="M62" i="1" s="1"/>
  <c r="E54" i="1"/>
  <c r="M54" i="1" s="1"/>
  <c r="E46" i="1"/>
  <c r="M46" i="1" s="1"/>
  <c r="E38" i="1"/>
  <c r="M38" i="1" s="1"/>
  <c r="E30" i="1"/>
  <c r="M30" i="1" s="1"/>
  <c r="E26" i="1"/>
  <c r="M26" i="1" s="1"/>
  <c r="E136" i="1"/>
  <c r="M136" i="1" s="1"/>
  <c r="E132" i="1"/>
  <c r="M132" i="1" s="1"/>
  <c r="E128" i="1"/>
  <c r="M128" i="1" s="1"/>
  <c r="E124" i="1"/>
  <c r="M124" i="1" s="1"/>
  <c r="E120" i="1"/>
  <c r="M120" i="1" s="1"/>
  <c r="E116" i="1"/>
  <c r="M116" i="1" s="1"/>
  <c r="E112" i="1"/>
  <c r="M112" i="1" s="1"/>
  <c r="E108" i="1"/>
  <c r="M108" i="1" s="1"/>
  <c r="E104" i="1"/>
  <c r="M104" i="1" s="1"/>
  <c r="E100" i="1"/>
  <c r="M100" i="1" s="1"/>
  <c r="E96" i="1"/>
  <c r="M96" i="1" s="1"/>
  <c r="E92" i="1"/>
  <c r="M92" i="1" s="1"/>
  <c r="E88" i="1"/>
  <c r="M88" i="1" s="1"/>
  <c r="E84" i="1"/>
  <c r="M84" i="1" s="1"/>
  <c r="E80" i="1"/>
  <c r="M80" i="1" s="1"/>
  <c r="E76" i="1"/>
  <c r="M76" i="1" s="1"/>
  <c r="E72" i="1"/>
  <c r="M72" i="1" s="1"/>
  <c r="E68" i="1"/>
  <c r="M68" i="1" s="1"/>
  <c r="E64" i="1"/>
  <c r="M64" i="1" s="1"/>
  <c r="E60" i="1"/>
  <c r="M60" i="1" s="1"/>
  <c r="E56" i="1"/>
  <c r="M56" i="1" s="1"/>
  <c r="E52" i="1"/>
  <c r="M52" i="1" s="1"/>
  <c r="E48" i="1"/>
  <c r="M48" i="1" s="1"/>
  <c r="E44" i="1"/>
  <c r="M44" i="1" s="1"/>
  <c r="E40" i="1"/>
  <c r="M40" i="1" s="1"/>
  <c r="E36" i="1"/>
  <c r="M36" i="1" s="1"/>
  <c r="E32" i="1"/>
  <c r="M32" i="1" s="1"/>
  <c r="E28" i="1"/>
  <c r="M28" i="1" s="1"/>
  <c r="E24" i="1"/>
  <c r="M24" i="1" s="1"/>
  <c r="E135" i="1"/>
  <c r="M135" i="1" s="1"/>
  <c r="E127" i="1"/>
  <c r="M127" i="1" s="1"/>
  <c r="E119" i="1"/>
  <c r="M119" i="1" s="1"/>
  <c r="E111" i="1"/>
  <c r="M111" i="1" s="1"/>
  <c r="E103" i="1"/>
  <c r="M103" i="1" s="1"/>
  <c r="E95" i="1"/>
  <c r="M95" i="1" s="1"/>
  <c r="E91" i="1"/>
  <c r="M91" i="1" s="1"/>
  <c r="E83" i="1"/>
  <c r="M83" i="1" s="1"/>
  <c r="E75" i="1"/>
  <c r="M75" i="1" s="1"/>
  <c r="E67" i="1"/>
  <c r="M67" i="1" s="1"/>
  <c r="E59" i="1"/>
  <c r="M59" i="1" s="1"/>
  <c r="E51" i="1"/>
  <c r="M51" i="1" s="1"/>
  <c r="E43" i="1"/>
  <c r="M43" i="1" s="1"/>
  <c r="E35" i="1"/>
  <c r="M35" i="1" s="1"/>
  <c r="E27" i="1"/>
  <c r="M27" i="1" s="1"/>
  <c r="E134" i="1"/>
  <c r="M134" i="1" s="1"/>
  <c r="E126" i="1"/>
  <c r="M126" i="1" s="1"/>
  <c r="E118" i="1"/>
  <c r="M118" i="1" s="1"/>
  <c r="E110" i="1"/>
  <c r="M110" i="1" s="1"/>
  <c r="E102" i="1"/>
  <c r="M102" i="1" s="1"/>
  <c r="E94" i="1"/>
  <c r="M94" i="1" s="1"/>
  <c r="E86" i="1"/>
  <c r="M86" i="1" s="1"/>
  <c r="E82" i="1"/>
  <c r="M82" i="1" s="1"/>
  <c r="E74" i="1"/>
  <c r="M74" i="1" s="1"/>
  <c r="E66" i="1"/>
  <c r="M66" i="1" s="1"/>
  <c r="E58" i="1"/>
  <c r="M58" i="1" s="1"/>
  <c r="E50" i="1"/>
  <c r="M50" i="1" s="1"/>
  <c r="E42" i="1"/>
  <c r="M42" i="1" s="1"/>
  <c r="E34" i="1"/>
  <c r="M34" i="1" s="1"/>
  <c r="E22" i="1"/>
  <c r="F4" i="1"/>
  <c r="F6" i="1" s="1"/>
  <c r="K3" i="1"/>
  <c r="G3" i="1"/>
  <c r="F3" i="1"/>
  <c r="I3" i="1"/>
  <c r="H3" i="1"/>
  <c r="I5" i="1"/>
  <c r="I4" i="1"/>
  <c r="J5" i="1"/>
  <c r="J4" i="1"/>
  <c r="H5" i="1"/>
  <c r="H4" i="1"/>
  <c r="K5" i="1"/>
  <c r="K4" i="1"/>
  <c r="E12" i="1" l="1"/>
  <c r="I12" i="1"/>
  <c r="I13" i="1" s="1"/>
  <c r="J12" i="1"/>
  <c r="J13" i="1" s="1"/>
  <c r="F12" i="1"/>
  <c r="F13" i="1" s="1"/>
  <c r="K12" i="1"/>
  <c r="K13" i="1" s="1"/>
  <c r="H12" i="1"/>
  <c r="H13" i="1" s="1"/>
  <c r="G12" i="1"/>
  <c r="G13" i="1" s="1"/>
  <c r="H6" i="1"/>
  <c r="I6" i="1"/>
  <c r="E2" i="1" a="1"/>
  <c r="E2" i="1" s="1"/>
  <c r="E1" i="1" a="1"/>
  <c r="E1" i="1" s="1"/>
  <c r="G6" i="1"/>
  <c r="K6" i="1"/>
  <c r="J6" i="1"/>
  <c r="E13" i="1" l="1"/>
  <c r="M13" i="1" s="1"/>
  <c r="E3" i="1"/>
</calcChain>
</file>

<file path=xl/comments1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O19" authorId="0" shapeId="0">
      <text>
        <r>
          <rPr>
            <b/>
            <sz val="9"/>
            <color indexed="81"/>
            <rFont val="Tahoma"/>
            <family val="2"/>
          </rPr>
          <t>=DSGRID("LHYIELD","TOTR","1987-10-31","","M","RowHeader=true;TimeSeriesList=true;ColHeader=true;DispSeriesDescription=false;YearlyTSFormat=false;QuarterlyTSFormat=false","")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  <comment ref="Z19" authorId="0" shapeId="0">
      <text>
        <r>
          <rPr>
            <b/>
            <sz val="9"/>
            <color indexed="81"/>
            <rFont val="Tahoma"/>
            <family val="2"/>
          </rPr>
          <t>=DSGRID("S&amp;PCOMP,FRUSS2L","DSDY","1987-12-31","","Q","RowHeader=true;ColHeader=true;DispSeriesDescription=false;YearlyTSFormat=false;QuarterlyTSFormat=false","")</t>
        </r>
      </text>
    </comment>
    <comment ref="AB19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C19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G19" authorId="0" shapeId="0">
      <text>
        <r>
          <rPr>
            <b/>
            <sz val="9"/>
            <color indexed="81"/>
            <rFont val="Tahoma"/>
            <family val="2"/>
          </rPr>
          <t>=DSGRID("MLUS3MT","RI","1987-12-31","","Q","RowHeader=true;ColHeader=true;DispSeriesDescription=false;YearlyTSFormat=false;QuarterlyTSFormat=false","")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=DSGRID("LHYIELD","TOTR","1987-10-31","","M","RowHeader=true;TimeSeriesList=true;ColHeader=true;DispSeriesDescription=false;YearlyTSFormat=false;QuarterlyTSFormat=false","")</t>
        </r>
      </text>
    </comment>
    <comment ref="X15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</commentList>
</comments>
</file>

<file path=xl/comments3.xml><?xml version="1.0" encoding="utf-8"?>
<comments xmlns="http://schemas.openxmlformats.org/spreadsheetml/2006/main">
  <authors>
    <author>Harsh Parikh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</commentList>
</comments>
</file>

<file path=xl/sharedStrings.xml><?xml version="1.0" encoding="utf-8"?>
<sst xmlns="http://schemas.openxmlformats.org/spreadsheetml/2006/main" count="1227" uniqueCount="244">
  <si>
    <t>US NCREIF: FUND INDEX OPEN-END DIVERSIFIED CORE RETURNS NADJ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</si>
  <si>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</si>
  <si>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</si>
  <si>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</si>
  <si>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</si>
  <si>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</si>
  <si>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</si>
  <si>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</si>
  <si>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</si>
  <si>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</si>
  <si>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</si>
  <si>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</si>
  <si>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</si>
  <si>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</si>
  <si>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</si>
  <si>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</si>
  <si>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</si>
  <si>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</si>
  <si>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</si>
  <si>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</si>
  <si>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</si>
  <si>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</si>
  <si>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</si>
  <si>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</si>
  <si>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</si>
  <si>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</si>
  <si>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</si>
  <si>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</si>
  <si>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</si>
  <si>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</si>
  <si>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</si>
  <si>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</si>
  <si>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</si>
  <si>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</si>
  <si>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</si>
  <si>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</si>
  <si>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</si>
  <si>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</si>
  <si>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</si>
  <si>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</si>
  <si>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</si>
  <si>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</si>
  <si>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</si>
  <si>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</si>
  <si>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</si>
  <si>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</si>
  <si>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</si>
  <si>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</si>
  <si>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</si>
  <si>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</si>
  <si>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</si>
  <si>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</si>
  <si>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</si>
  <si>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</si>
  <si>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</si>
  <si>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</si>
  <si>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</si>
  <si>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</si>
  <si>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</si>
  <si>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</si>
  <si>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</si>
  <si>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</si>
  <si>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</si>
  <si>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</si>
  <si>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</si>
  <si>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</si>
  <si>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</si>
  <si>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</si>
  <si>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</si>
  <si>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</si>
  <si>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</si>
  <si>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</si>
  <si>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</si>
  <si>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</si>
  <si>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</si>
  <si>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</si>
  <si>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</si>
  <si>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</si>
  <si>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</si>
  <si>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</si>
  <si>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</si>
  <si>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</si>
  <si>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</si>
  <si>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</si>
  <si>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</si>
  <si>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</si>
  <si>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</si>
  <si>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</si>
  <si>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</si>
  <si>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</si>
  <si>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</si>
  <si>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</si>
  <si>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</si>
  <si>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</si>
  <si>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</si>
  <si>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</si>
  <si>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</si>
  <si>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</si>
  <si>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</si>
  <si>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</si>
  <si>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</si>
  <si>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</si>
  <si>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</si>
  <si>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</si>
  <si>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</si>
  <si>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</si>
  <si>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</si>
  <si>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</si>
  <si>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</si>
  <si>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</si>
  <si>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</si>
  <si>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</si>
  <si>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</si>
  <si>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</si>
  <si>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</si>
  <si>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</si>
  <si>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</si>
  <si>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</si>
  <si>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</si>
  <si>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</si>
  <si>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</si>
  <si>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NA</t>
  </si>
  <si>
    <t>US Private Equity</t>
  </si>
  <si>
    <t>Barclays U.S. Corporate High Yield USD - Month-to-Date Rtn - TOTAL RETURN</t>
  </si>
  <si>
    <t>US High Yield</t>
  </si>
  <si>
    <t>Number</t>
  </si>
  <si>
    <t>Issues</t>
  </si>
  <si>
    <t>(Stats)</t>
  </si>
  <si>
    <t>US Mod. Adj.</t>
  </si>
  <si>
    <t>Duration</t>
  </si>
  <si>
    <t>US</t>
  </si>
  <si>
    <t>Convexity</t>
  </si>
  <si>
    <t>Average</t>
  </si>
  <si>
    <t>Coupon</t>
  </si>
  <si>
    <t>Maturity</t>
  </si>
  <si>
    <t>Price</t>
  </si>
  <si>
    <t>OAS</t>
  </si>
  <si>
    <t>Spread</t>
  </si>
  <si>
    <t>US Yield</t>
  </si>
  <si>
    <t>to Worst</t>
  </si>
  <si>
    <t>Yield to</t>
  </si>
  <si>
    <t>Amount</t>
  </si>
  <si>
    <t>Outstanding</t>
  </si>
  <si>
    <t>(MM)</t>
  </si>
  <si>
    <t>Market</t>
  </si>
  <si>
    <t>Value</t>
  </si>
  <si>
    <t>Currency</t>
  </si>
  <si>
    <t>U.S. Corporate High Yield</t>
  </si>
  <si>
    <t>USD</t>
  </si>
  <si>
    <t>S&amp;P 500 COMPOSITE - TOT RETURN IND</t>
  </si>
  <si>
    <t>RUSSELL 2000 (EOD) - TOT RETURN IND</t>
  </si>
  <si>
    <t>MSCI EM U$ - TOT RETURN IND</t>
  </si>
  <si>
    <t>MSCI EAFE U$ - TOT RETURN IND</t>
  </si>
  <si>
    <t xml:space="preserve">S&amp;P 500 </t>
  </si>
  <si>
    <t>Russell 2000</t>
  </si>
  <si>
    <t>EAFE</t>
  </si>
  <si>
    <t>EM</t>
  </si>
  <si>
    <t>S&amp;P 500 TR (1970) - TOT RETURN IND</t>
  </si>
  <si>
    <t>Cash</t>
  </si>
  <si>
    <t>The BofA Merrill Lynch US 3-Month Treasury Bill Index - Total Rtn Idx Val - TOT RETURN IND</t>
  </si>
  <si>
    <t>Returns</t>
  </si>
  <si>
    <t>Risk</t>
  </si>
  <si>
    <t>Sharpe</t>
  </si>
  <si>
    <t>Slope AR1</t>
  </si>
  <si>
    <t>S.E.</t>
  </si>
  <si>
    <t>T</t>
  </si>
  <si>
    <t>US PE USMTH</t>
  </si>
  <si>
    <t>US RE CORE USMTH</t>
  </si>
  <si>
    <t>Error Risk</t>
  </si>
  <si>
    <t>Filler</t>
  </si>
  <si>
    <t>Quarterly US Hyld</t>
  </si>
  <si>
    <t>Custom US Hyld Monthly</t>
  </si>
  <si>
    <t>Custom US Hyld Quarterly</t>
  </si>
  <si>
    <t>Slope</t>
  </si>
  <si>
    <t>Intercept</t>
  </si>
  <si>
    <t>Expected Inflation</t>
  </si>
  <si>
    <t>Risk Premium</t>
  </si>
  <si>
    <t>Dividend Yield</t>
  </si>
  <si>
    <t>Growth</t>
  </si>
  <si>
    <t>US Real Estate</t>
  </si>
  <si>
    <t>US PE</t>
  </si>
  <si>
    <t>Credit Premium</t>
  </si>
  <si>
    <t>US Govt 5-7 yr IL</t>
  </si>
  <si>
    <t>Dur</t>
  </si>
  <si>
    <t>AL</t>
  </si>
  <si>
    <t>US Govt 5-7 yr</t>
  </si>
  <si>
    <r>
      <t>Date : </t>
    </r>
    <r>
      <rPr>
        <b/>
        <sz val="8.25"/>
        <color rgb="FF5F5F5F"/>
        <rFont val="Verdana"/>
        <family val="2"/>
      </rPr>
      <t>05-Sep-17</t>
    </r>
  </si>
  <si>
    <t>Index</t>
  </si>
  <si>
    <t>Mac Duration</t>
  </si>
  <si>
    <t>Mod Duration</t>
  </si>
  <si>
    <t>Life</t>
  </si>
  <si>
    <t>Market Value</t>
  </si>
  <si>
    <t>Foreign MV</t>
  </si>
  <si>
    <t>Weight</t>
  </si>
  <si>
    <t>no bonds</t>
  </si>
  <si>
    <t>US Treasury</t>
  </si>
  <si>
    <t>-</t>
  </si>
  <si>
    <t>1-3Yrs</t>
  </si>
  <si>
    <t>3-5Yrs</t>
  </si>
  <si>
    <t>5-7Yrs</t>
  </si>
  <si>
    <t>1-10Yrs</t>
  </si>
  <si>
    <t>5-10Yrs</t>
  </si>
  <si>
    <t>&gt;10Yrs</t>
  </si>
  <si>
    <t>&gt;15Yrs</t>
  </si>
  <si>
    <t>&gt;5Yrs</t>
  </si>
  <si>
    <t>Yield</t>
  </si>
  <si>
    <t>ndex Attributes</t>
  </si>
  <si>
    <t>Current</t>
  </si>
  <si>
    <t>One-Day Change</t>
  </si>
  <si>
    <t>Mtd Change</t>
  </si>
  <si>
    <t>Qtd Change</t>
  </si>
  <si>
    <t>Ytd Change</t>
  </si>
  <si>
    <t>Average Life</t>
  </si>
  <si>
    <t>Average Yield (Semi Annual)</t>
  </si>
  <si>
    <t>Average Yield (Annual)</t>
  </si>
  <si>
    <t>Average Duration</t>
  </si>
  <si>
    <t>Average Modified Duration (Semi Annual)</t>
  </si>
  <si>
    <t>US Govt Inflation-Linked 5-7Yrs: 05 September 2017</t>
  </si>
  <si>
    <t>#ERROR</t>
  </si>
  <si>
    <t>MSCI EAFE U$ - DIVIDEND YIELD - DIVIDEND  YIELD</t>
  </si>
  <si>
    <t>MSCI EM U$ - DIVIDEND YIELD - DIVIDEND  YIELD</t>
  </si>
  <si>
    <t>$$ER: E100,INVALID CODE OR EXPRESSION ENTERED</t>
  </si>
  <si>
    <t>S&amp;P 500 COMPOSITE - DS DIVIDEND YIELD</t>
  </si>
  <si>
    <t>https://www.philadelphiafed.org/research-and-data/real-time-center/survey-of-professional-forecasters/2017/survq217</t>
  </si>
  <si>
    <t>GDP</t>
  </si>
  <si>
    <t>Buyback</t>
  </si>
  <si>
    <t>https://www.cnbc.com/2017/06/26/goldman-markets-gains-etfs-mutual-funds.html</t>
  </si>
  <si>
    <t>https://www.ft.com/content/c469c1f4-047b-11e5-95ad-00144feabdc0</t>
  </si>
  <si>
    <t>SC</t>
  </si>
  <si>
    <t>https://www.google.com/imgres?imgurl=https://www.wisdomtree.com/-/media/US-Media-Files/blog/wp-content/uploads/Net-Buyback-Yields-Large-Cap-vs-Small-Cap2,-d-,gif.ashx&amp;imgrefurl=https://www.wisdomtree.com/blog/2016-05-24/the-difference-between-small-cap-issuers-and-buybackers&amp;h=737&amp;w=901&amp;tbnid=z7tEmtzQzgSY9M:&amp;tbnh=160&amp;tbnw=195&amp;usg=__6Zv9snmMszUE1uNbvnTPGdGoaws=&amp;vet=10ahUKEwiUuo6xu5HWAhXD6CYKHcQpDA0Q9QEIKjAA..i&amp;docid=8twAt7aFU70WUM&amp;sa=X&amp;ved=0ahUKEwiUuo6xu5HWAhXD6CYKHcQpDA0Q9QEIKjAA</t>
  </si>
  <si>
    <t>Equities</t>
  </si>
  <si>
    <t>Date</t>
  </si>
  <si>
    <t>Quarter</t>
  </si>
  <si>
    <t>US_RE</t>
  </si>
  <si>
    <t>US_PE</t>
  </si>
  <si>
    <t>US_HY</t>
  </si>
  <si>
    <t>SP500</t>
  </si>
  <si>
    <t>Rusell2000</t>
  </si>
  <si>
    <t>Peer Weights</t>
  </si>
  <si>
    <t>Equal Weights</t>
  </si>
  <si>
    <t>ERC Weights</t>
  </si>
  <si>
    <t>Port</t>
  </si>
  <si>
    <t>ERC Constraints</t>
  </si>
  <si>
    <t xml:space="preserve">Correlations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</si>
</sst>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7FB6"/>
      <name val="Verdana"/>
      <family val="2"/>
    </font>
    <font>
      <b/>
      <sz val="8"/>
      <color rgb="FF007EB6"/>
      <name val="Verdana"/>
      <family val="2"/>
    </font>
    <font>
      <sz val="8"/>
      <color rgb="FF5F5F5F"/>
      <name val="Verdana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.25"/>
      <color rgb="FF5F5F5F"/>
      <name val="Verdana"/>
      <family val="2"/>
    </font>
    <font>
      <b/>
      <sz val="8.25"/>
      <color rgb="FF5F5F5F"/>
      <name val="Verdana"/>
      <family val="2"/>
    </font>
    <font>
      <b/>
      <sz val="7.55"/>
      <color rgb="FFFFFFFF"/>
      <name val="Verdana"/>
      <family val="2"/>
    </font>
    <font>
      <sz val="7.55"/>
      <color theme="1"/>
      <name val="Verdana"/>
      <family val="2"/>
    </font>
    <font>
      <b/>
      <sz val="7.55"/>
      <color rgb="FFFF0000"/>
      <name val="Verdana"/>
      <family val="2"/>
    </font>
    <font>
      <sz val="7.55"/>
      <color rgb="FFFF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6D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/>
      <diagonal/>
    </border>
    <border>
      <left/>
      <right style="medium">
        <color rgb="FFA9A9A9"/>
      </right>
      <top/>
      <bottom/>
      <diagonal/>
    </border>
    <border>
      <left/>
      <right/>
      <top style="medium">
        <color rgb="FFC3C3C3"/>
      </top>
      <bottom/>
      <diagonal/>
    </border>
    <border>
      <left/>
      <right/>
      <top style="medium">
        <color rgb="FF466878"/>
      </top>
      <bottom/>
      <diagonal/>
    </border>
    <border>
      <left/>
      <right/>
      <top style="medium">
        <color rgb="FFC3C3C3"/>
      </top>
      <bottom style="medium">
        <color rgb="FF466878"/>
      </bottom>
      <diagonal/>
    </border>
    <border>
      <left/>
      <right/>
      <top/>
      <bottom style="medium">
        <color rgb="FF466878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5" fillId="2" borderId="0" xfId="0" applyFont="1" applyFill="1" applyAlignment="1">
      <alignment horizontal="right" vertical="center" wrapText="1"/>
    </xf>
    <xf numFmtId="0" fontId="7" fillId="2" borderId="0" xfId="2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2" applyFill="1" applyAlignment="1">
      <alignment horizontal="right" vertical="center"/>
    </xf>
    <xf numFmtId="164" fontId="0" fillId="0" borderId="0" xfId="1" applyNumberFormat="1" applyFont="1"/>
    <xf numFmtId="165" fontId="0" fillId="0" borderId="0" xfId="0" applyNumberFormat="1"/>
    <xf numFmtId="14" fontId="0" fillId="3" borderId="0" xfId="0" applyNumberFormat="1" applyFill="1"/>
    <xf numFmtId="4" fontId="8" fillId="0" borderId="1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0" fillId="3" borderId="0" xfId="0" applyFill="1" applyAlignment="1">
      <alignment horizontal="center" vertical="center" wrapText="1"/>
    </xf>
    <xf numFmtId="1" fontId="10" fillId="0" borderId="0" xfId="4" applyNumberFormat="1" applyFont="1" applyFill="1" applyBorder="1"/>
    <xf numFmtId="0" fontId="11" fillId="0" borderId="0" xfId="0" applyFont="1" applyAlignment="1">
      <alignment vertical="center" wrapText="1"/>
    </xf>
    <xf numFmtId="0" fontId="14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right" vertical="center" wrapText="1"/>
    </xf>
    <xf numFmtId="0" fontId="14" fillId="0" borderId="6" xfId="0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6" xfId="0" applyFont="1" applyBorder="1" applyAlignment="1">
      <alignment horizontal="right" vertical="center" wrapText="1"/>
    </xf>
    <xf numFmtId="0" fontId="17" fillId="4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7" fillId="2" borderId="9" xfId="2" applyFill="1" applyBorder="1" applyAlignment="1">
      <alignment horizontal="right" vertical="center" wrapText="1"/>
    </xf>
    <xf numFmtId="0" fontId="18" fillId="2" borderId="9" xfId="0" applyFont="1" applyFill="1" applyBorder="1" applyAlignment="1">
      <alignment horizontal="right" vertical="center" wrapText="1"/>
    </xf>
    <xf numFmtId="0" fontId="0" fillId="5" borderId="10" xfId="0" applyFill="1" applyBorder="1"/>
    <xf numFmtId="0" fontId="18" fillId="2" borderId="11" xfId="0" applyFont="1" applyFill="1" applyBorder="1" applyAlignment="1">
      <alignment horizontal="left" vertical="center" wrapText="1"/>
    </xf>
    <xf numFmtId="0" fontId="7" fillId="2" borderId="11" xfId="2" applyFill="1" applyBorder="1" applyAlignment="1">
      <alignment horizontal="right" vertical="center" wrapText="1"/>
    </xf>
    <xf numFmtId="0" fontId="18" fillId="2" borderId="11" xfId="0" applyFont="1" applyFill="1" applyBorder="1" applyAlignment="1">
      <alignment horizontal="right" vertical="center" wrapText="1"/>
    </xf>
    <xf numFmtId="0" fontId="0" fillId="5" borderId="12" xfId="0" applyFill="1" applyBorder="1"/>
    <xf numFmtId="0" fontId="7" fillId="0" borderId="0" xfId="2"/>
    <xf numFmtId="1" fontId="0" fillId="0" borderId="0" xfId="0" applyNumberFormat="1"/>
    <xf numFmtId="1" fontId="0" fillId="0" borderId="0" xfId="1" applyNumberFormat="1" applyFont="1"/>
    <xf numFmtId="0" fontId="9" fillId="0" borderId="0" xfId="0" applyFont="1"/>
    <xf numFmtId="165" fontId="9" fillId="0" borderId="0" xfId="0" applyNumberFormat="1" applyFont="1"/>
    <xf numFmtId="2" fontId="9" fillId="0" borderId="0" xfId="0" applyNumberFormat="1" applyFont="1"/>
    <xf numFmtId="164" fontId="0" fillId="0" borderId="0" xfId="1" applyNumberFormat="1" applyFont="1" applyFill="1"/>
    <xf numFmtId="2" fontId="0" fillId="0" borderId="0" xfId="0" applyNumberFormat="1" applyFill="1"/>
    <xf numFmtId="165" fontId="0" fillId="0" borderId="0" xfId="0" applyNumberFormat="1" applyFill="1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6" borderId="0" xfId="0" applyNumberFormat="1" applyFill="1"/>
    <xf numFmtId="4" fontId="8" fillId="6" borderId="1" xfId="0" applyNumberFormat="1" applyFont="1" applyFill="1" applyBorder="1" applyAlignment="1">
      <alignment horizontal="right"/>
    </xf>
    <xf numFmtId="4" fontId="8" fillId="6" borderId="0" xfId="0" applyNumberFormat="1" applyFont="1" applyFill="1" applyBorder="1" applyAlignment="1">
      <alignment horizontal="right"/>
    </xf>
    <xf numFmtId="0" fontId="0" fillId="6" borderId="0" xfId="0" applyFill="1"/>
    <xf numFmtId="2" fontId="0" fillId="6" borderId="0" xfId="0" applyNumberFormat="1" applyFill="1"/>
    <xf numFmtId="166" fontId="0" fillId="0" borderId="0" xfId="0" applyNumberFormat="1"/>
    <xf numFmtId="0" fontId="0" fillId="3" borderId="0" xfId="0" applyFill="1"/>
    <xf numFmtId="0" fontId="4" fillId="2" borderId="0" xfId="0" applyFont="1" applyFill="1" applyAlignment="1">
      <alignment horizontal="left" wrapText="1"/>
    </xf>
    <xf numFmtId="0" fontId="7" fillId="2" borderId="0" xfId="2" applyFill="1" applyAlignment="1">
      <alignment horizontal="right" vertical="center" wrapText="1"/>
    </xf>
    <xf numFmtId="0" fontId="7" fillId="2" borderId="0" xfId="2" applyFill="1" applyAlignment="1">
      <alignment vertical="center" wrapText="1"/>
    </xf>
  </cellXfs>
  <cellStyles count="5">
    <cellStyle name="Hyperlink" xfId="2" builtinId="8"/>
    <cellStyle name="Normal" xfId="0" builtinId="0"/>
    <cellStyle name="Normal 2" xfId="3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Offline</v>
        <stp/>
        <stp>0805c742-f188-4de2-a651-a9662dc8696d</stp>
        <tr r="O19" s="1"/>
      </tp>
      <tp t="s">
        <v>Offline</v>
        <stp/>
        <stp>411991ec-3dbe-4df7-8284-c8673f2bec13</stp>
        <tr r="Z19" s="1"/>
      </tp>
      <tp t="s">
        <v>Offline</v>
        <stp/>
        <stp>33f79185-4be4-4621-a7d5-a10832d6bce6</stp>
        <tr r="AC19" s="1"/>
      </tp>
      <tp t="s">
        <v>Offline</v>
        <stp/>
        <stp>e7a5f103-ee47-49ec-8bf0-39476ae21b98</stp>
        <tr r="AG19" s="1"/>
      </tp>
      <tp t="s">
        <v>Offline</v>
        <stp/>
        <stp>10fa948e-332a-406f-828f-c5ecc40d529e</stp>
        <tr r="B19" s="1"/>
      </tp>
      <tp t="s">
        <v>Offline</v>
        <stp/>
        <stp>4e4d452e-d481-4feb-98e2-64463a556730</stp>
        <tr r="T1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12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barcap.com/IDX/INDICES/IWS?requestID=footnote&amp;desc=Coupon&amp;idColumn=Coupon" TargetMode="External"/><Relationship Id="rId13" Type="http://schemas.openxmlformats.org/officeDocument/2006/relationships/hyperlink" Target="https://live.barcap.com/IDX/INDICES/IWS?requestID=footnote&amp;desc=Price&amp;idColumn=Price" TargetMode="External"/><Relationship Id="rId18" Type="http://schemas.openxmlformats.org/officeDocument/2006/relationships/hyperlink" Target="https://live.barcap.com/IDX/INDICES/IWS?requestID=footnote&amp;desc=US+Yield+to+Worst&amp;idColumn=USYieldWorst" TargetMode="External"/><Relationship Id="rId26" Type="http://schemas.openxmlformats.org/officeDocument/2006/relationships/hyperlink" Target="https://live.barcap.com/IDX/INDICES/IWS?requestID=footnote&amp;desc=Market+Value+%28MM%29&amp;idColumn=MarketValue" TargetMode="External"/><Relationship Id="rId3" Type="http://schemas.openxmlformats.org/officeDocument/2006/relationships/hyperlink" Target="https://live.barcap.com/IDX/INDICES/IWS?requestID=footnote&amp;desc=Number+Issues+%28Statistics%29&amp;idColumn=NumIssuesF" TargetMode="External"/><Relationship Id="rId21" Type="http://schemas.openxmlformats.org/officeDocument/2006/relationships/hyperlink" Target="https://live.barcap.com/IDX/INDICES/IWS?requestID=footnote&amp;desc=Yield+to+Maturity&amp;idColumn=YieldMaturity" TargetMode="External"/><Relationship Id="rId7" Type="http://schemas.openxmlformats.org/officeDocument/2006/relationships/hyperlink" Target="https://live.barcap.com/IDX/INDICES/IWS?requestID=footnote&amp;desc=US+Convexity&amp;idColumn=USConvexity" TargetMode="External"/><Relationship Id="rId12" Type="http://schemas.openxmlformats.org/officeDocument/2006/relationships/hyperlink" Target="https://live.barcap.com/IDX/INDICES/IWS?requestID=footnote&amp;desc=Price&amp;idColumn=Price" TargetMode="External"/><Relationship Id="rId17" Type="http://schemas.openxmlformats.org/officeDocument/2006/relationships/hyperlink" Target="https://live.barcap.com/IDX/INDICES/IWS?requestID=footnote&amp;desc=Spread&amp;idColumn=AvgBidSpread" TargetMode="External"/><Relationship Id="rId25" Type="http://schemas.openxmlformats.org/officeDocument/2006/relationships/hyperlink" Target="https://live.barcap.com/IDX/INDICES/IWS?requestID=footnote&amp;desc=Market+Value+%28MM%29&amp;idColumn=MarketValue" TargetMode="External"/><Relationship Id="rId2" Type="http://schemas.openxmlformats.org/officeDocument/2006/relationships/hyperlink" Target="https://live.barcap.com/IDX/INDICES/IWS?requestID=footnote&amp;desc=Number+Issues+%28Statistics%29&amp;idColumn=NumIssuesF" TargetMode="External"/><Relationship Id="rId16" Type="http://schemas.openxmlformats.org/officeDocument/2006/relationships/hyperlink" Target="https://live.barcap.com/IDX/INDICES/IWS?requestID=footnote&amp;desc=Spread&amp;idColumn=AvgBidSpread" TargetMode="External"/><Relationship Id="rId20" Type="http://schemas.openxmlformats.org/officeDocument/2006/relationships/hyperlink" Target="https://live.barcap.com/IDX/INDICES/IWS?requestID=footnote&amp;desc=Yield+to+Maturity&amp;idColumn=YieldMaturity" TargetMode="External"/><Relationship Id="rId29" Type="http://schemas.openxmlformats.org/officeDocument/2006/relationships/hyperlink" Target="https://live.barcap.com/IDX/INDICES/IWS" TargetMode="External"/><Relationship Id="rId1" Type="http://schemas.openxmlformats.org/officeDocument/2006/relationships/hyperlink" Target="https://live.barcap.com/IDX/INDICES/IWS?requestID=footnote&amp;desc=Number+Issues+%28Statistics%29&amp;idColumn=NumIssuesF" TargetMode="External"/><Relationship Id="rId6" Type="http://schemas.openxmlformats.org/officeDocument/2006/relationships/hyperlink" Target="https://live.barcap.com/IDX/INDICES/IWS?requestID=footnote&amp;desc=US+Convexity&amp;idColumn=USConvexity" TargetMode="External"/><Relationship Id="rId11" Type="http://schemas.openxmlformats.org/officeDocument/2006/relationships/hyperlink" Target="https://live.barcap.com/IDX/INDICES/IWS?requestID=footnote&amp;desc=Maturity&amp;idColumn=Maturity" TargetMode="External"/><Relationship Id="rId24" Type="http://schemas.openxmlformats.org/officeDocument/2006/relationships/hyperlink" Target="https://live.barcap.com/IDX/INDICES/IWS?requestID=footnote&amp;desc=Amt+Outstanding+%28MM%29&amp;idColumn=OutstandingE" TargetMode="External"/><Relationship Id="rId5" Type="http://schemas.openxmlformats.org/officeDocument/2006/relationships/hyperlink" Target="https://live.barcap.com/IDX/INDICES/IWS?requestID=footnote&amp;desc=US+Duration+%28Mod.+Adj.%29&amp;idColumn=USDurationModF" TargetMode="External"/><Relationship Id="rId15" Type="http://schemas.openxmlformats.org/officeDocument/2006/relationships/hyperlink" Target="https://live.barcap.com/IDX/INDICES/IWS?requestID=footnote&amp;desc=OAS&amp;idColumn=AvgOAS" TargetMode="External"/><Relationship Id="rId23" Type="http://schemas.openxmlformats.org/officeDocument/2006/relationships/hyperlink" Target="https://live.barcap.com/IDX/INDICES/IWS?requestID=footnote&amp;desc=Amt+Outstanding+%28MM%29&amp;idColumn=OutstandingE" TargetMode="External"/><Relationship Id="rId28" Type="http://schemas.openxmlformats.org/officeDocument/2006/relationships/hyperlink" Target="https://live.barcap.com/IDX/INDICES/IWS?requestID=footnote&amp;desc=Currency&amp;idColumn=Currency" TargetMode="External"/><Relationship Id="rId10" Type="http://schemas.openxmlformats.org/officeDocument/2006/relationships/hyperlink" Target="https://live.barcap.com/IDX/INDICES/IWS?requestID=footnote&amp;desc=Maturity&amp;idColumn=Maturity" TargetMode="External"/><Relationship Id="rId19" Type="http://schemas.openxmlformats.org/officeDocument/2006/relationships/hyperlink" Target="https://live.barcap.com/IDX/INDICES/IWS?requestID=footnote&amp;desc=US+Yield+to+Worst&amp;idColumn=USYieldWorst" TargetMode="External"/><Relationship Id="rId4" Type="http://schemas.openxmlformats.org/officeDocument/2006/relationships/hyperlink" Target="https://live.barcap.com/IDX/INDICES/IWS?requestID=footnote&amp;desc=US+Duration+%28Mod.+Adj.%29&amp;idColumn=USDurationModF" TargetMode="External"/><Relationship Id="rId9" Type="http://schemas.openxmlformats.org/officeDocument/2006/relationships/hyperlink" Target="https://live.barcap.com/IDX/INDICES/IWS?requestID=footnote&amp;desc=Coupon&amp;idColumn=Coupon" TargetMode="External"/><Relationship Id="rId14" Type="http://schemas.openxmlformats.org/officeDocument/2006/relationships/hyperlink" Target="https://live.barcap.com/IDX/INDICES/IWS?requestID=footnote&amp;desc=OAS&amp;idColumn=AvgOAS" TargetMode="External"/><Relationship Id="rId22" Type="http://schemas.openxmlformats.org/officeDocument/2006/relationships/hyperlink" Target="https://live.barcap.com/IDX/INDICES/IWS?requestID=footnote&amp;desc=Amt+Outstanding+%28MM%29&amp;idColumn=OutstandingE" TargetMode="External"/><Relationship Id="rId27" Type="http://schemas.openxmlformats.org/officeDocument/2006/relationships/hyperlink" Target="https://live.barcap.com/IDX/INDICES/IWS?requestID=footnote&amp;desc=Market+Value+%28MM%29&amp;idColumn=MarketValue" TargetMode="External"/><Relationship Id="rId30" Type="http://schemas.openxmlformats.org/officeDocument/2006/relationships/hyperlink" Target="https://live.barcap.com/IDX/INDICES/IW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javascript:LCY_TOPFRAME.checkParamsAndDisplayGraph(%22i1=528&amp;idxcount=1%22,%22annualyield%22,false,LCY_TOPFRAME.glblGraphAttributes);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javascript:LCY_TOPFRAME.checkParamsAndDisplayGraph(%22i1=528&amp;idxcount=1%22,%22semiyield%22,false,LCY_TOPFRAME.glblGraphAttributes);" TargetMode="External"/><Relationship Id="rId1" Type="http://schemas.openxmlformats.org/officeDocument/2006/relationships/hyperlink" Target="javascript:LCY_TOPFRAME.checkParamsAndDisplayGraph(%22i1=528&amp;idxcount=1%22,%22life%22,false,LCY_TOPFRAME.glblGraphAttributes);" TargetMode="External"/><Relationship Id="rId6" Type="http://schemas.openxmlformats.org/officeDocument/2006/relationships/hyperlink" Target="javascript:LCY_TOPFRAME.backToTree();" TargetMode="External"/><Relationship Id="rId5" Type="http://schemas.openxmlformats.org/officeDocument/2006/relationships/hyperlink" Target="javascript:LCY_TOPFRAME.checkParamsAndDisplayGraph(%22i1=528&amp;idxcount=1%22,%22semimodduration%22,false,LCY_TOPFRAME.glblGraphAttributes);" TargetMode="External"/><Relationship Id="rId10" Type="http://schemas.openxmlformats.org/officeDocument/2006/relationships/image" Target="../media/image1.emf"/><Relationship Id="rId4" Type="http://schemas.openxmlformats.org/officeDocument/2006/relationships/hyperlink" Target="javascript:LCY_TOPFRAME.checkParamsAndDisplayGraph(%22i1=528&amp;idxcount=1%22,%22duration%22,false,LCY_TOPFRAME.glblGraphAttributes);" TargetMode="External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80"/>
  <sheetViews>
    <sheetView workbookViewId="0">
      <selection activeCell="Q7" sqref="Q7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7.5703125" customWidth="1"/>
    <col min="6" max="6" width="10.5703125" bestFit="1" customWidth="1"/>
    <col min="7" max="14" width="12.140625" customWidth="1"/>
    <col min="15" max="15" width="10.7109375" bestFit="1" customWidth="1"/>
    <col min="16" max="16" width="18.5703125" customWidth="1"/>
    <col min="17" max="17" width="15.7109375" customWidth="1"/>
  </cols>
  <sheetData>
    <row r="1" spans="2:27" x14ac:dyDescent="0.25">
      <c r="B1" t="s">
        <v>160</v>
      </c>
      <c r="C1" s="11">
        <f t="array" ref="C1">FVSCHEDULE(1,C21:C137*0.01)^(4/117)-1</f>
        <v>7.3365889317783095E-2</v>
      </c>
      <c r="D1" s="11">
        <f t="array" ref="D1">FVSCHEDULE(1,D21:D137*0.01)^(4/117)-1</f>
        <v>0.14006514847629159</v>
      </c>
      <c r="E1" s="11">
        <f t="array" ref="E1">FVSCHEDULE(1,E21:E137*0.01)^(4/117)-1</f>
        <v>7.3418596368748146E-2</v>
      </c>
      <c r="F1" s="11">
        <f t="array" ref="F1">FVSCHEDULE(1,F21:F137*0.01)^(4/117)-1</f>
        <v>0.14011902091202533</v>
      </c>
      <c r="G1" s="11">
        <f t="array" ref="G1">FVSCHEDULE(1,G21:G137*0.01)^(4/117)-1</f>
        <v>9.1562525545277218E-2</v>
      </c>
      <c r="H1" s="11">
        <f t="array" ref="H1">FVSCHEDULE(1,H21:H137*0.01)^(4/117)-1</f>
        <v>0.10462582351967065</v>
      </c>
      <c r="I1" s="11">
        <f t="array" ref="I1">FVSCHEDULE(1,I21:I137*0.01)^(4/117)-1</f>
        <v>0.10315729521796979</v>
      </c>
      <c r="J1" s="11">
        <f t="array" ref="J1">FVSCHEDULE(1,J21:J137*0.01)^(4/117)-1</f>
        <v>5.5616506203365113E-2</v>
      </c>
      <c r="K1" s="11">
        <f t="array" ref="K1">FVSCHEDULE(1,K21:K137*0.01)^(4/117)-1</f>
        <v>0.10861370838372086</v>
      </c>
      <c r="L1" s="50">
        <f t="array" ref="L1">FVSCHEDULE(1,L21:L137*0.01)^(4/117)-1</f>
        <v>3.3750012625813453E-2</v>
      </c>
      <c r="M1" s="11"/>
      <c r="N1" s="11"/>
      <c r="P1" t="s">
        <v>175</v>
      </c>
      <c r="Q1" s="17">
        <f>+Q3-Q2*U3/U2</f>
        <v>173.45</v>
      </c>
      <c r="R1" t="s">
        <v>228</v>
      </c>
      <c r="S1" t="s">
        <v>155</v>
      </c>
      <c r="T1" t="s">
        <v>156</v>
      </c>
      <c r="U1" t="s">
        <v>183</v>
      </c>
      <c r="V1" t="s">
        <v>184</v>
      </c>
    </row>
    <row r="2" spans="2:27" x14ac:dyDescent="0.25">
      <c r="B2" t="s">
        <v>161</v>
      </c>
      <c r="C2" s="11">
        <f t="array" ref="C2">STDEV(C21:C137*0.01)*2</f>
        <v>5.8389069192100941E-2</v>
      </c>
      <c r="D2" s="11">
        <f t="array" ref="D2">STDEV(D21:D137*0.01)*2</f>
        <v>9.3785924186931213E-2</v>
      </c>
      <c r="E2" s="11">
        <f t="array" ref="E2">STDEV(E21:E137*0.01)*2</f>
        <v>9.4286462642964253E-2</v>
      </c>
      <c r="F2" s="11">
        <f t="array" ref="F2">STDEV(F21:F137*0.01)*2</f>
        <v>0.13874275550788145</v>
      </c>
      <c r="G2" s="11">
        <f t="array" ref="G2">STDEV(G21:G137*0.01)*2</f>
        <v>0.12780770881558523</v>
      </c>
      <c r="H2" s="11">
        <f t="array" ref="H2">STDEV(H21:H137*0.01)*2</f>
        <v>0.15085834022874284</v>
      </c>
      <c r="I2" s="11">
        <f t="array" ref="I2">STDEV(I21:I137*0.01)*2</f>
        <v>0.19925065460167171</v>
      </c>
      <c r="J2" s="11">
        <f t="array" ref="J2">STDEV(J21:J137*0.01)*2</f>
        <v>0.18329568353001313</v>
      </c>
      <c r="K2" s="11">
        <f t="array" ref="K2">STDEV(K21:K137*0.01)*2</f>
        <v>0.25695608613247034</v>
      </c>
      <c r="L2" s="11">
        <f t="array" ref="L2">STDEV(L21:L137*0.01)*2</f>
        <v>1.3399140056453287E-2</v>
      </c>
      <c r="M2" s="11"/>
      <c r="N2" s="11"/>
      <c r="P2" t="s">
        <v>182</v>
      </c>
      <c r="Q2" s="17">
        <v>6</v>
      </c>
      <c r="U2" s="12">
        <v>6</v>
      </c>
      <c r="V2">
        <v>6.11</v>
      </c>
    </row>
    <row r="3" spans="2:27" x14ac:dyDescent="0.25">
      <c r="B3" t="s">
        <v>162</v>
      </c>
      <c r="C3" s="5">
        <f t="shared" ref="C3:L3" si="0">(C1-$L1)/C2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0.45233979589511231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>
        <f t="shared" si="0"/>
        <v>0</v>
      </c>
      <c r="M3" s="5"/>
      <c r="N3" s="5"/>
      <c r="P3" t="s">
        <v>185</v>
      </c>
      <c r="Q3" s="63">
        <v>179</v>
      </c>
      <c r="U3" s="12">
        <v>5.55</v>
      </c>
      <c r="V3">
        <v>5.96</v>
      </c>
      <c r="X3" t="s">
        <v>223</v>
      </c>
    </row>
    <row r="4" spans="2:27" x14ac:dyDescent="0.25">
      <c r="B4" t="s">
        <v>163</v>
      </c>
      <c r="C4" s="5">
        <f t="array" ref="C4:C5">LINEST(C21:C137,C20:C136,TRUE,TRUE)</f>
        <v>0.87357071088668459</v>
      </c>
      <c r="D4" s="5">
        <f t="array" ref="D4:D5">LINEST(D21:D137,D20:D136,TRUE,TRUE)</f>
        <v>0.37374909201407019</v>
      </c>
      <c r="E4" s="5"/>
      <c r="F4" s="5">
        <f t="array" ref="F4:F5">LINEST(F22:F137,F21:F136,TRUE,TRUE)</f>
        <v>-5.7830446110237514E-2</v>
      </c>
      <c r="G4" s="5">
        <f t="array" ref="G4:G5">LINEST(G25:G137,G24:G136,TRUE,TRUE)</f>
        <v>0.15045285543933842</v>
      </c>
      <c r="H4" s="5">
        <f t="array" ref="H4:H5">LINEST(H22:H137,H21:H136,TRUE,TRUE)</f>
        <v>6.1809428306244925E-2</v>
      </c>
      <c r="I4" s="5">
        <f t="array" ref="I4:I5">LINEST(I22:I137,I21:I136,TRUE,TRUE)</f>
        <v>-7.2488704204463988E-2</v>
      </c>
      <c r="J4" s="5">
        <f t="array" ref="J4:J5">LINEST(J22:J137,J21:J136,TRUE,TRUE)</f>
        <v>-2.6772837339932874E-2</v>
      </c>
      <c r="K4" s="5">
        <f t="array" ref="K4:K5">LINEST(K22:K137,K21:K136,TRUE,TRUE)</f>
        <v>0.10980233935708265</v>
      </c>
      <c r="L4" s="5">
        <f t="array" ref="L4:L5">LINEST(L22:L137,L21:L136,TRUE,TRUE)</f>
        <v>0.97624072542048745</v>
      </c>
      <c r="M4" s="5"/>
      <c r="N4" s="5"/>
      <c r="P4" t="s">
        <v>177</v>
      </c>
      <c r="Q4">
        <v>201</v>
      </c>
      <c r="S4">
        <v>306</v>
      </c>
      <c r="T4">
        <v>242</v>
      </c>
      <c r="U4" s="12"/>
      <c r="X4" t="s">
        <v>226</v>
      </c>
    </row>
    <row r="5" spans="2:27" x14ac:dyDescent="0.25">
      <c r="B5" t="s">
        <v>164</v>
      </c>
      <c r="C5" s="5">
        <v>4.5371936505141409E-2</v>
      </c>
      <c r="D5" s="5">
        <v>8.5778055980171561E-2</v>
      </c>
      <c r="F5" s="5">
        <v>9.3478944487767196E-2</v>
      </c>
      <c r="G5" s="5">
        <v>9.3835679330661698E-2</v>
      </c>
      <c r="H5" s="5">
        <v>9.3495947548365377E-2</v>
      </c>
      <c r="I5" s="5">
        <v>9.2340344688515763E-2</v>
      </c>
      <c r="J5" s="5">
        <v>9.2883491471584534E-2</v>
      </c>
      <c r="K5" s="5">
        <v>9.2387920506031576E-2</v>
      </c>
      <c r="L5" s="5">
        <v>2.0602608067116442E-2</v>
      </c>
      <c r="M5" s="5"/>
      <c r="N5" s="5"/>
      <c r="P5" t="s">
        <v>178</v>
      </c>
      <c r="Q5">
        <v>225</v>
      </c>
      <c r="U5" s="12"/>
      <c r="X5" t="s">
        <v>227</v>
      </c>
    </row>
    <row r="6" spans="2:27" x14ac:dyDescent="0.25">
      <c r="B6" t="s">
        <v>165</v>
      </c>
      <c r="C6" s="12">
        <f>C4/C5</f>
        <v>19.253546975842529</v>
      </c>
      <c r="D6" s="12">
        <f>D4/D5</f>
        <v>4.3571644022856608</v>
      </c>
      <c r="F6" s="12">
        <f t="shared" ref="F6:L6" si="1">F4/F5</f>
        <v>-0.61864675972892802</v>
      </c>
      <c r="G6" s="12">
        <f t="shared" si="1"/>
        <v>1.6033651220146976</v>
      </c>
      <c r="H6" s="12">
        <f t="shared" si="1"/>
        <v>0.66109205721746345</v>
      </c>
      <c r="I6" s="12">
        <f t="shared" si="1"/>
        <v>-0.78501660838482124</v>
      </c>
      <c r="J6" s="12">
        <f t="shared" si="1"/>
        <v>-0.28824107401392612</v>
      </c>
      <c r="K6" s="12">
        <f t="shared" si="1"/>
        <v>1.1884923781774499</v>
      </c>
      <c r="L6" s="12">
        <f t="shared" si="1"/>
        <v>47.384327374486766</v>
      </c>
      <c r="M6" s="12"/>
      <c r="N6" s="12"/>
      <c r="P6" t="s">
        <v>225</v>
      </c>
      <c r="Q6">
        <v>116</v>
      </c>
      <c r="S6" s="45">
        <f>Q6/3</f>
        <v>38.666666666666664</v>
      </c>
      <c r="U6" s="12"/>
      <c r="X6" t="s">
        <v>229</v>
      </c>
    </row>
    <row r="7" spans="2:27" x14ac:dyDescent="0.25">
      <c r="B7" t="s">
        <v>168</v>
      </c>
      <c r="C7" s="12"/>
      <c r="D7" s="12"/>
      <c r="E7" s="5">
        <f t="array" ref="E7">STDEV(C21:C137-$C$4*C20:C136)*2</f>
        <v>2.8411674841143291</v>
      </c>
      <c r="G7" s="12"/>
      <c r="H7" s="12"/>
      <c r="I7" s="12"/>
      <c r="J7" s="12"/>
      <c r="K7" s="12"/>
      <c r="L7" s="12"/>
      <c r="M7" s="12"/>
      <c r="N7" s="12"/>
      <c r="P7" t="s">
        <v>181</v>
      </c>
      <c r="Q7">
        <v>198</v>
      </c>
      <c r="U7" s="12">
        <v>5.36</v>
      </c>
      <c r="V7">
        <v>6.6</v>
      </c>
    </row>
    <row r="8" spans="2:27" x14ac:dyDescent="0.25">
      <c r="B8" s="47" t="s">
        <v>169</v>
      </c>
      <c r="C8" s="48"/>
      <c r="D8" s="48"/>
      <c r="E8" s="49">
        <v>1.1359999999999999</v>
      </c>
      <c r="F8" s="47">
        <v>9.6000000000000002E-2</v>
      </c>
      <c r="G8" s="12"/>
      <c r="H8" s="12"/>
      <c r="I8" s="12"/>
      <c r="J8" s="12"/>
      <c r="K8" s="12"/>
      <c r="L8" s="12"/>
      <c r="M8" s="12"/>
      <c r="N8" s="12"/>
      <c r="P8" t="s">
        <v>179</v>
      </c>
    </row>
    <row r="9" spans="2:27" x14ac:dyDescent="0.25">
      <c r="B9" t="s">
        <v>173</v>
      </c>
      <c r="C9" s="12"/>
      <c r="D9" s="5"/>
      <c r="E9" s="5"/>
      <c r="F9" s="5">
        <f t="array" ref="F9:F10">TRANSPOSE(LINEST(F21:F137,$H$21:$H$137,TRUE,TRUE))</f>
        <v>0.67820319313820188</v>
      </c>
      <c r="G9" s="5"/>
      <c r="H9" s="5"/>
      <c r="I9" s="5">
        <f t="array" ref="I9:I10">TRANSPOSE(LINEST(I21:I137,$H$21:$H$137,TRUE,TRUE))</f>
        <v>1.1571540653529457</v>
      </c>
      <c r="J9" s="5">
        <f t="array" ref="J9:J10">TRANSPOSE(LINEST(J21:J137,$H$21:$H$137,TRUE,TRUE))</f>
        <v>0.97498124407068321</v>
      </c>
      <c r="K9" s="5">
        <f t="array" ref="K9:K10">TRANSPOSE(LINEST(K21:K137,$H$21:$H$137,TRUE,TRUE))</f>
        <v>1.150607651728957</v>
      </c>
      <c r="L9" s="12"/>
      <c r="M9" s="12"/>
      <c r="N9" s="12"/>
      <c r="P9" t="s">
        <v>180</v>
      </c>
      <c r="Q9" s="46">
        <f>SUM(Q4:Q6)*F9+F10*200+Q3</f>
        <v>879.85223851913747</v>
      </c>
      <c r="W9" t="s">
        <v>224</v>
      </c>
      <c r="X9">
        <v>2.1</v>
      </c>
      <c r="Y9">
        <v>2.5</v>
      </c>
      <c r="Z9">
        <v>2.1</v>
      </c>
      <c r="AA9">
        <v>2.2999999999999998</v>
      </c>
    </row>
    <row r="10" spans="2:27" x14ac:dyDescent="0.25">
      <c r="B10" t="s">
        <v>174</v>
      </c>
      <c r="C10" s="12"/>
      <c r="D10" s="5"/>
      <c r="E10" s="5"/>
      <c r="F10" s="5">
        <v>1.6663305391911607</v>
      </c>
      <c r="G10" s="5"/>
      <c r="H10" s="5"/>
      <c r="I10" s="5">
        <v>-0.2611670692100887</v>
      </c>
      <c r="J10" s="5">
        <v>-0.94969065756833637</v>
      </c>
      <c r="K10" s="5">
        <v>0.19798672178053955</v>
      </c>
      <c r="L10" s="12"/>
      <c r="M10" s="12"/>
      <c r="N10" s="12"/>
      <c r="P10" t="s">
        <v>230</v>
      </c>
      <c r="Q10">
        <f>SUM(Q4:Q6)+Q3</f>
        <v>721</v>
      </c>
      <c r="R10" s="45">
        <f>SUM($Q$4:$Q$6)*I9+$Q$3</f>
        <v>806.17750342129659</v>
      </c>
      <c r="S10" s="45">
        <f>SUM($Q$4:$Q$6)*J9+$Q$3</f>
        <v>707.43983428631032</v>
      </c>
      <c r="T10" s="45">
        <f>SUM($Q$4:$Q$6)*K9+$Q$3</f>
        <v>802.62934723709463</v>
      </c>
    </row>
    <row r="11" spans="2:27" x14ac:dyDescent="0.25">
      <c r="B11" t="s">
        <v>176</v>
      </c>
      <c r="C11" s="12"/>
      <c r="D11" s="5"/>
      <c r="E11" s="5"/>
      <c r="F11" s="5"/>
      <c r="G11" s="5"/>
      <c r="H11" s="5"/>
      <c r="I11" s="5"/>
      <c r="J11" s="5"/>
      <c r="K11" s="5"/>
      <c r="L11" s="12"/>
      <c r="M11" s="12"/>
      <c r="N11" s="12"/>
    </row>
    <row r="12" spans="2:27" x14ac:dyDescent="0.25">
      <c r="C12" s="12" t="s">
        <v>243</v>
      </c>
      <c r="D12" s="5"/>
      <c r="E12" s="5">
        <f t="shared" ref="E12:K12" si="2">CORREL(E24:E137,$M$24:$M$137)</f>
        <v>0.57210269855403018</v>
      </c>
      <c r="F12" s="5">
        <f t="shared" si="2"/>
        <v>0.80008861625577699</v>
      </c>
      <c r="G12" s="5">
        <f t="shared" si="2"/>
        <v>0.69352527264906705</v>
      </c>
      <c r="H12" s="5">
        <f t="shared" si="2"/>
        <v>0.89217624611245017</v>
      </c>
      <c r="I12" s="5">
        <f t="shared" si="2"/>
        <v>0.87836434706720457</v>
      </c>
      <c r="J12" s="5">
        <f t="shared" si="2"/>
        <v>0.8325707833384004</v>
      </c>
      <c r="K12" s="5">
        <f t="shared" si="2"/>
        <v>0.79466888727538276</v>
      </c>
      <c r="L12" s="12"/>
      <c r="M12" s="12"/>
      <c r="N12" s="12"/>
    </row>
    <row r="13" spans="2:27" x14ac:dyDescent="0.25">
      <c r="C13" s="12" t="s">
        <v>242</v>
      </c>
      <c r="D13" s="5"/>
      <c r="E13" s="5">
        <f t="shared" ref="E13:K13" si="3">E15*E2*E12</f>
        <v>1.5767241839854031E-2</v>
      </c>
      <c r="F13" s="5">
        <f t="shared" si="3"/>
        <v>1.5767231295251233E-2</v>
      </c>
      <c r="G13" s="5">
        <f t="shared" si="3"/>
        <v>1.57672452822924E-2</v>
      </c>
      <c r="H13" s="5">
        <f t="shared" si="3"/>
        <v>1.5767224690086009E-2</v>
      </c>
      <c r="I13" s="5">
        <f t="shared" si="3"/>
        <v>1.5767232452215927E-2</v>
      </c>
      <c r="J13" s="5">
        <f t="shared" si="3"/>
        <v>1.5767227750821754E-2</v>
      </c>
      <c r="K13" s="5">
        <f t="shared" si="3"/>
        <v>1.5767225292480348E-2</v>
      </c>
      <c r="L13" s="12"/>
      <c r="M13" s="62">
        <f>STDEV(E13:K13)</f>
        <v>8.0353133471044049E-9</v>
      </c>
    </row>
    <row r="14" spans="2:27" x14ac:dyDescent="0.25">
      <c r="C14" s="12" t="s">
        <v>239</v>
      </c>
      <c r="D14" s="5"/>
      <c r="E14" s="5">
        <f>1/7</f>
        <v>0.14285714285714285</v>
      </c>
      <c r="F14" s="5">
        <f t="shared" ref="F14:K14" si="4">1/7</f>
        <v>0.14285714285714285</v>
      </c>
      <c r="G14" s="5">
        <f t="shared" si="4"/>
        <v>0.14285714285714285</v>
      </c>
      <c r="H14" s="5">
        <f t="shared" si="4"/>
        <v>0.14285714285714285</v>
      </c>
      <c r="I14" s="5">
        <f t="shared" si="4"/>
        <v>0.14285714285714285</v>
      </c>
      <c r="J14" s="5">
        <f t="shared" si="4"/>
        <v>0.14285714285714285</v>
      </c>
      <c r="K14" s="5">
        <f t="shared" si="4"/>
        <v>0.14285714285714285</v>
      </c>
      <c r="L14" s="12"/>
      <c r="M14" s="12"/>
      <c r="N14" s="12"/>
    </row>
    <row r="15" spans="2:27" x14ac:dyDescent="0.25">
      <c r="C15" s="12" t="s">
        <v>240</v>
      </c>
      <c r="D15" s="5"/>
      <c r="E15" s="5">
        <v>0.29230240595866036</v>
      </c>
      <c r="F15" s="5">
        <v>0.14203881213231587</v>
      </c>
      <c r="G15" s="5">
        <v>0.17788383449050257</v>
      </c>
      <c r="H15" s="5">
        <v>0.11714810700339509</v>
      </c>
      <c r="I15" s="5">
        <v>9.0090918379819668E-2</v>
      </c>
      <c r="J15" s="5">
        <v>0.10331941453781963</v>
      </c>
      <c r="K15" s="5">
        <v>7.7216507497486778E-2</v>
      </c>
      <c r="L15" s="12"/>
      <c r="M15" s="12">
        <f>SUM(E15:K15)</f>
        <v>1</v>
      </c>
      <c r="N15" s="12"/>
    </row>
    <row r="16" spans="2:27" x14ac:dyDescent="0.25">
      <c r="C16" s="12" t="s">
        <v>238</v>
      </c>
      <c r="D16" s="5"/>
      <c r="E16" s="5">
        <f t="shared" ref="E16:K16" si="5">E17/$D$17</f>
        <v>0.13793103448275859</v>
      </c>
      <c r="F16" s="5">
        <f t="shared" si="5"/>
        <v>0.28735632183908044</v>
      </c>
      <c r="G16" s="5">
        <f t="shared" si="5"/>
        <v>4.5977011494252866E-2</v>
      </c>
      <c r="H16" s="5">
        <f t="shared" si="5"/>
        <v>0.23793103448275862</v>
      </c>
      <c r="I16" s="5">
        <f t="shared" si="5"/>
        <v>2.6436781609195402E-2</v>
      </c>
      <c r="J16" s="5">
        <f t="shared" si="5"/>
        <v>0.21149425287356322</v>
      </c>
      <c r="K16" s="5">
        <f t="shared" si="5"/>
        <v>5.2873563218390804E-2</v>
      </c>
      <c r="L16" s="12"/>
      <c r="M16" s="5">
        <v>0.46</v>
      </c>
      <c r="N16" s="12"/>
    </row>
    <row r="17" spans="1:34" x14ac:dyDescent="0.25">
      <c r="C17" s="12"/>
      <c r="D17" s="5">
        <f>SUM(E17:K17)</f>
        <v>0.87000000000000011</v>
      </c>
      <c r="E17" s="5">
        <v>0.12</v>
      </c>
      <c r="F17" s="5">
        <v>0.25</v>
      </c>
      <c r="G17" s="5">
        <v>0.04</v>
      </c>
      <c r="H17">
        <f>$M$16*H18</f>
        <v>0.20700000000000002</v>
      </c>
      <c r="I17">
        <f>$M$16*I18</f>
        <v>2.3000000000000003E-2</v>
      </c>
      <c r="J17">
        <f>$M$16*J18</f>
        <v>0.18400000000000002</v>
      </c>
      <c r="K17">
        <f>$M$16*K18</f>
        <v>4.6000000000000006E-2</v>
      </c>
      <c r="L17" s="12"/>
      <c r="M17" s="12"/>
      <c r="N17" s="12"/>
    </row>
    <row r="18" spans="1:34" x14ac:dyDescent="0.25">
      <c r="C18" s="12"/>
      <c r="D18" s="5"/>
      <c r="E18" s="5"/>
      <c r="F18" s="5"/>
      <c r="G18" s="5"/>
      <c r="H18" s="5">
        <v>0.45</v>
      </c>
      <c r="I18" s="5">
        <v>0.05</v>
      </c>
      <c r="J18" s="5">
        <v>0.4</v>
      </c>
      <c r="K18" s="5">
        <v>0.1</v>
      </c>
      <c r="L18" s="12"/>
      <c r="M18" s="12"/>
      <c r="N18" s="12"/>
    </row>
    <row r="19" spans="1:34" ht="75" x14ac:dyDescent="0.25">
      <c r="B19" s="1" t="str">
        <f>_xll.Thomson.Reuters.AFOSpreadsheetFormulas.DSGRID("USNFIOERR"," ","1987-12-31","","Q","RowHeader=true;ColHeader=true;DispSeriesDescription=false;YearlyTSFormat=false;QuarterlyTSFormat=false","")</f>
        <v>Offline</v>
      </c>
      <c r="C19" s="2" t="s">
        <v>0</v>
      </c>
      <c r="D19" s="2" t="s">
        <v>122</v>
      </c>
      <c r="E19" s="16" t="s">
        <v>167</v>
      </c>
      <c r="F19" s="16" t="s">
        <v>166</v>
      </c>
      <c r="G19" s="16" t="s">
        <v>124</v>
      </c>
      <c r="H19" s="16" t="s">
        <v>153</v>
      </c>
      <c r="I19" s="16" t="s">
        <v>154</v>
      </c>
      <c r="J19" s="16" t="s">
        <v>155</v>
      </c>
      <c r="K19" s="16" t="s">
        <v>156</v>
      </c>
      <c r="L19" s="16" t="s">
        <v>158</v>
      </c>
      <c r="M19" s="16" t="s">
        <v>241</v>
      </c>
      <c r="N19" s="16"/>
      <c r="O19" t="str">
        <f>_xll.Thomson.Reuters.AFOSpreadsheetFormulas.DSGRID("LHYIELD","TOTR","1987-10-31","","M","RowHeader=true;TimeSeriesList=true;ColHeader=true;DispSeriesDescription=false;YearlyTSFormat=false;QuarterlyTSFormat=false","")</f>
        <v>Offline</v>
      </c>
      <c r="P19" s="4" t="s">
        <v>123</v>
      </c>
      <c r="Q19" s="4" t="s">
        <v>170</v>
      </c>
      <c r="R19" s="4" t="s">
        <v>171</v>
      </c>
      <c r="S19" s="4" t="s">
        <v>172</v>
      </c>
      <c r="T19" s="1" t="str">
        <f>_xll.Thomson.Reuters.AFOSpreadsheetFormulas.DSGRID("S&amp;PCOMP,FRUSS2L,MSEAFE$,MSEMKF$,SP500TR","RI","1987-12-31","","Q","RowHeader=true;ColHeader=true;DispSeriesDescription=false;YearlyTSFormat=false;QuarterlyTSFormat=false","")</f>
        <v>Offline</v>
      </c>
      <c r="U19" s="1" t="s">
        <v>149</v>
      </c>
      <c r="V19" s="1" t="s">
        <v>150</v>
      </c>
      <c r="W19" s="1" t="s">
        <v>152</v>
      </c>
      <c r="X19" s="1" t="s">
        <v>151</v>
      </c>
      <c r="Y19" t="s">
        <v>157</v>
      </c>
      <c r="Z19" s="1" t="str">
        <f>_xll.Thomson.Reuters.AFOSpreadsheetFormulas.DSGRID("S&amp;PCOMP,FRUSS2L","DSDY","1987-12-31","","Q","RowHeader=true;ColHeader=true;DispSeriesDescription=false;YearlyTSFormat=false;QuarterlyTSFormat=false","")</f>
        <v>Offline</v>
      </c>
      <c r="AA19" s="1" t="s">
        <v>222</v>
      </c>
      <c r="AB19" s="1" t="s">
        <v>218</v>
      </c>
      <c r="AC19" s="1" t="str">
        <f>_xll.Thomson.Reuters.AFOSpreadsheetFormulas.DSGRID("MSEAFE$,MSEMKF$","DY","1987-12-31","","Q","RowHeader=true;ColHeader=true;DispSeriesDescription=false;YearlyTSFormat=false;QuarterlyTSFormat=false","")</f>
        <v>Offline</v>
      </c>
      <c r="AD19" s="1" t="s">
        <v>219</v>
      </c>
      <c r="AE19" s="1" t="s">
        <v>220</v>
      </c>
      <c r="AG19" s="1" t="str">
        <f>_xll.Thomson.Reuters.AFOSpreadsheetFormulas.DSGRID("MLUS3MT","RI","1987-12-31","","Q","RowHeader=true;ColHeader=true;DispSeriesDescription=false;YearlyTSFormat=false;QuarterlyTSFormat=false","")</f>
        <v>Offline</v>
      </c>
      <c r="AH19" t="s">
        <v>159</v>
      </c>
    </row>
    <row r="20" spans="1:34" x14ac:dyDescent="0.25">
      <c r="A20" s="3">
        <v>32142</v>
      </c>
      <c r="B20" s="1" t="s">
        <v>1</v>
      </c>
      <c r="C20" s="5">
        <v>1.46</v>
      </c>
      <c r="D20" s="5">
        <v>-2.66</v>
      </c>
      <c r="E20" s="5"/>
      <c r="F20" s="5"/>
      <c r="G20" s="5"/>
      <c r="H20" s="5" t="s">
        <v>121</v>
      </c>
      <c r="I20" s="5" t="s">
        <v>121</v>
      </c>
      <c r="J20" s="5" t="s">
        <v>121</v>
      </c>
      <c r="K20" s="5" t="s">
        <v>121</v>
      </c>
      <c r="L20" s="5"/>
      <c r="M20" s="5"/>
      <c r="N20" s="5"/>
      <c r="O20" s="3">
        <v>32081</v>
      </c>
      <c r="P20" s="1">
        <v>-3.27</v>
      </c>
      <c r="Q20" s="1"/>
      <c r="R20" s="1"/>
      <c r="S20" s="1"/>
      <c r="T20" s="1" t="s">
        <v>1</v>
      </c>
      <c r="U20" s="1" t="s">
        <v>121</v>
      </c>
      <c r="V20" s="1">
        <v>382.17</v>
      </c>
      <c r="W20" s="1">
        <v>1427.8820000000001</v>
      </c>
      <c r="X20" s="1">
        <v>100</v>
      </c>
      <c r="Y20">
        <v>534.61</v>
      </c>
      <c r="Z20" s="1" t="s">
        <v>1</v>
      </c>
      <c r="AA20" s="1">
        <v>3.78</v>
      </c>
      <c r="AB20" s="1" t="s">
        <v>221</v>
      </c>
      <c r="AC20" s="1" t="s">
        <v>1</v>
      </c>
      <c r="AD20" s="1">
        <v>2</v>
      </c>
      <c r="AE20" s="1" t="s">
        <v>121</v>
      </c>
      <c r="AG20" s="1" t="s">
        <v>1</v>
      </c>
      <c r="AH20">
        <v>262.47000000000003</v>
      </c>
    </row>
    <row r="21" spans="1:34" x14ac:dyDescent="0.25">
      <c r="A21" s="13">
        <v>32233</v>
      </c>
      <c r="B21" s="1" t="s">
        <v>2</v>
      </c>
      <c r="C21" s="5">
        <v>1.6</v>
      </c>
      <c r="D21" s="5">
        <v>2.21</v>
      </c>
      <c r="E21" s="5">
        <f>(C21-C20*$C$4)/((2*$E$7)/(1.25*$H$2*100))+$E$8</f>
        <v>2.2131676710637675</v>
      </c>
      <c r="F21" s="5">
        <f>(D21-D20*$D$4)/(1-$D$4)+$F$8</f>
        <v>5.2124358309072765</v>
      </c>
      <c r="G21" s="5"/>
      <c r="H21" s="5">
        <f>100*(Y21/Y20-1)</f>
        <v>5.6938702979742128</v>
      </c>
      <c r="I21" s="5">
        <f>(V21/V20-1)*100</f>
        <v>19.088363817149421</v>
      </c>
      <c r="J21" s="5">
        <f>(W21/W20-1)*100</f>
        <v>15.319753312948837</v>
      </c>
      <c r="K21" s="5">
        <f>(X21/X20-1)*100</f>
        <v>22.04600000000001</v>
      </c>
      <c r="L21" s="5">
        <f t="shared" ref="L21:L52" si="6">100*(AH21/AH20-1)</f>
        <v>1.5148397912142286</v>
      </c>
      <c r="M21" s="5"/>
      <c r="N21" s="5"/>
      <c r="O21" s="3">
        <v>32111</v>
      </c>
      <c r="P21" s="1">
        <v>2.88</v>
      </c>
      <c r="Q21" s="1"/>
      <c r="R21" s="1"/>
      <c r="S21" s="1"/>
      <c r="T21" s="1" t="s">
        <v>2</v>
      </c>
      <c r="U21" s="1">
        <v>261.14999999999998</v>
      </c>
      <c r="V21" s="1">
        <v>455.12</v>
      </c>
      <c r="W21" s="1">
        <v>1646.63</v>
      </c>
      <c r="X21" s="1">
        <v>122.04600000000001</v>
      </c>
      <c r="Y21">
        <v>565.04999999999995</v>
      </c>
      <c r="Z21" s="1" t="s">
        <v>2</v>
      </c>
      <c r="AA21" s="1">
        <v>3.71</v>
      </c>
      <c r="AB21" s="1"/>
      <c r="AC21" s="1" t="s">
        <v>2</v>
      </c>
      <c r="AD21" s="1">
        <v>1.8</v>
      </c>
      <c r="AE21" s="1" t="s">
        <v>121</v>
      </c>
      <c r="AG21" s="1" t="s">
        <v>2</v>
      </c>
      <c r="AH21">
        <v>266.44600000000003</v>
      </c>
    </row>
    <row r="22" spans="1:34" x14ac:dyDescent="0.25">
      <c r="A22" s="3">
        <v>32324</v>
      </c>
      <c r="B22" s="1" t="s">
        <v>3</v>
      </c>
      <c r="C22" s="5">
        <v>1.74</v>
      </c>
      <c r="D22" s="5">
        <v>3.55</v>
      </c>
      <c r="E22" s="5">
        <f t="shared" ref="E22:E85" si="7">(C22-C21*$C$4)/((2*$E$7)/(1.25*$H$2*100))+$E$8</f>
        <v>2.2719068996247511</v>
      </c>
      <c r="F22" s="5">
        <f t="shared" ref="F22:F85" si="8">(D22-D21*$D$4)/(1-$D$4)+$F$8</f>
        <v>4.4457174565535418</v>
      </c>
      <c r="G22" s="5"/>
      <c r="H22" s="5">
        <f t="shared" ref="H22:H85" si="9">(U22/U21-1)*100</f>
        <v>6.6590082328163991</v>
      </c>
      <c r="I22" s="5">
        <f t="shared" ref="I22:I85" si="10">(V22/V21-1)*100</f>
        <v>6.6224292494287296</v>
      </c>
      <c r="J22" s="5">
        <f t="shared" ref="J22:J85" si="11">(W22/W21-1)*100</f>
        <v>-4.3277481887248559</v>
      </c>
      <c r="K22" s="5">
        <f t="shared" ref="K22:K85" si="12">(X22/X21-1)*100</f>
        <v>12.180653196335811</v>
      </c>
      <c r="L22" s="5">
        <f t="shared" si="6"/>
        <v>1.5436523723381113</v>
      </c>
      <c r="M22" s="5"/>
      <c r="N22" s="5"/>
      <c r="O22" s="3">
        <v>32142</v>
      </c>
      <c r="P22" s="1">
        <v>2.41</v>
      </c>
      <c r="Q22" s="1">
        <f t="array" ref="Q22">FVSCHEDULE(1,P20:P22*0.01)-1</f>
        <v>1.9141553584000048E-2</v>
      </c>
      <c r="R22" s="1"/>
      <c r="S22" s="1"/>
      <c r="T22" s="1" t="s">
        <v>3</v>
      </c>
      <c r="U22" s="1">
        <v>278.54000000000002</v>
      </c>
      <c r="V22" s="1">
        <v>485.26</v>
      </c>
      <c r="W22" s="1">
        <v>1575.3679999999999</v>
      </c>
      <c r="X22" s="1">
        <v>136.91200000000001</v>
      </c>
      <c r="Y22">
        <v>602.69000000000005</v>
      </c>
      <c r="Z22" s="1" t="s">
        <v>3</v>
      </c>
      <c r="AA22" s="1">
        <v>3.59</v>
      </c>
      <c r="AB22" s="1"/>
      <c r="AC22" s="1" t="s">
        <v>3</v>
      </c>
      <c r="AD22" s="1">
        <v>1.8</v>
      </c>
      <c r="AE22" s="1" t="s">
        <v>121</v>
      </c>
      <c r="AG22" s="1" t="s">
        <v>3</v>
      </c>
      <c r="AH22">
        <v>270.55900000000003</v>
      </c>
    </row>
    <row r="23" spans="1:34" x14ac:dyDescent="0.25">
      <c r="A23" s="3">
        <v>32416</v>
      </c>
      <c r="B23" s="1" t="s">
        <v>4</v>
      </c>
      <c r="C23" s="5">
        <v>1.98</v>
      </c>
      <c r="D23" s="5">
        <v>3.27</v>
      </c>
      <c r="E23" s="5">
        <f t="shared" si="7"/>
        <v>2.6625042927259939</v>
      </c>
      <c r="F23" s="5">
        <f t="shared" si="8"/>
        <v>3.1988948598246334</v>
      </c>
      <c r="G23" s="5"/>
      <c r="H23" s="5">
        <f t="shared" si="9"/>
        <v>0.34106412005456832</v>
      </c>
      <c r="I23" s="5">
        <f t="shared" si="10"/>
        <v>-0.91497341631290308</v>
      </c>
      <c r="J23" s="5">
        <f t="shared" si="11"/>
        <v>0.70548595629720268</v>
      </c>
      <c r="K23" s="5">
        <f t="shared" si="12"/>
        <v>0.99333878695804234</v>
      </c>
      <c r="L23" s="5">
        <f t="shared" si="6"/>
        <v>1.7234688182614422</v>
      </c>
      <c r="M23" s="5"/>
      <c r="N23" s="5"/>
      <c r="O23" s="3">
        <v>32171</v>
      </c>
      <c r="P23" s="1">
        <v>3.34</v>
      </c>
      <c r="Q23" s="1">
        <f t="array" ref="Q23">FVSCHEDULE(1,P21:P23*0.01)-1</f>
        <v>8.8784122272000054E-2</v>
      </c>
      <c r="R23" s="1"/>
      <c r="S23" s="1"/>
      <c r="T23" s="1" t="s">
        <v>4</v>
      </c>
      <c r="U23" s="1">
        <v>279.49</v>
      </c>
      <c r="V23" s="1">
        <v>480.82</v>
      </c>
      <c r="W23" s="1">
        <v>1586.482</v>
      </c>
      <c r="X23" s="1">
        <v>138.27199999999999</v>
      </c>
      <c r="Y23">
        <v>604.73</v>
      </c>
      <c r="Z23" s="1" t="s">
        <v>4</v>
      </c>
      <c r="AA23" s="1">
        <v>3.67</v>
      </c>
      <c r="AB23" s="1"/>
      <c r="AC23" s="1" t="s">
        <v>4</v>
      </c>
      <c r="AD23" s="1">
        <v>1.8</v>
      </c>
      <c r="AE23" s="1" t="s">
        <v>121</v>
      </c>
      <c r="AG23" s="1" t="s">
        <v>4</v>
      </c>
      <c r="AH23">
        <v>275.22199999999998</v>
      </c>
    </row>
    <row r="24" spans="1:34" x14ac:dyDescent="0.25">
      <c r="A24" s="13">
        <v>32508</v>
      </c>
      <c r="B24" s="1" t="s">
        <v>5</v>
      </c>
      <c r="C24" s="5">
        <v>1.81</v>
      </c>
      <c r="D24" s="5">
        <v>2.85</v>
      </c>
      <c r="E24" s="5">
        <f t="shared" si="7"/>
        <v>1.4025816385011958</v>
      </c>
      <c r="F24" s="5">
        <f t="shared" si="8"/>
        <v>2.6953422897369497</v>
      </c>
      <c r="G24" s="5">
        <f t="shared" ref="G24:G84" si="13">VLOOKUP(A24,$O$22:$S$378,5,TRUE)*100</f>
        <v>2.0411792399999795</v>
      </c>
      <c r="H24" s="5">
        <f t="shared" si="9"/>
        <v>3.0877670041862038</v>
      </c>
      <c r="I24" s="5">
        <f t="shared" si="10"/>
        <v>-0.63225323405848854</v>
      </c>
      <c r="J24" s="5">
        <f t="shared" si="11"/>
        <v>15.732293212277227</v>
      </c>
      <c r="K24" s="5">
        <f t="shared" si="12"/>
        <v>1.558522332793344</v>
      </c>
      <c r="L24" s="5">
        <f t="shared" si="6"/>
        <v>1.9762228310236996</v>
      </c>
      <c r="M24" s="5">
        <f>SUMPRODUCT($E$15:$K$15,E24:K24)</f>
        <v>3.2064747550331312</v>
      </c>
      <c r="N24" s="5"/>
      <c r="O24" s="3">
        <v>32202</v>
      </c>
      <c r="P24" s="1">
        <v>3.24</v>
      </c>
      <c r="Q24" s="1">
        <f t="array" ref="Q24">FVSCHEDULE(1,P22:P24*0.01)-1</f>
        <v>9.2594020056000259E-2</v>
      </c>
      <c r="R24" s="1"/>
      <c r="S24" s="1"/>
      <c r="T24" s="1" t="s">
        <v>5</v>
      </c>
      <c r="U24" s="1">
        <v>288.12</v>
      </c>
      <c r="V24" s="1">
        <v>477.78</v>
      </c>
      <c r="W24" s="1">
        <v>1836.0719999999999</v>
      </c>
      <c r="X24" s="1">
        <v>140.42699999999999</v>
      </c>
      <c r="Y24">
        <v>623.4</v>
      </c>
      <c r="Z24" s="1" t="s">
        <v>5</v>
      </c>
      <c r="AA24" s="1">
        <v>3.68</v>
      </c>
      <c r="AB24" s="1"/>
      <c r="AC24" s="1" t="s">
        <v>5</v>
      </c>
      <c r="AD24" s="1">
        <v>1.7</v>
      </c>
      <c r="AE24" s="1" t="s">
        <v>121</v>
      </c>
      <c r="AG24" s="1" t="s">
        <v>5</v>
      </c>
      <c r="AH24">
        <v>280.661</v>
      </c>
    </row>
    <row r="25" spans="1:34" x14ac:dyDescent="0.25">
      <c r="A25" s="3">
        <v>32598</v>
      </c>
      <c r="B25" s="1" t="s">
        <v>6</v>
      </c>
      <c r="C25" s="5">
        <v>1.69</v>
      </c>
      <c r="D25" s="5">
        <v>2.2200000000000002</v>
      </c>
      <c r="E25" s="5">
        <f t="shared" si="7"/>
        <v>1.4971845146615579</v>
      </c>
      <c r="F25" s="5">
        <f t="shared" si="8"/>
        <v>1.940013434605425</v>
      </c>
      <c r="G25" s="5">
        <f t="shared" si="13"/>
        <v>2.2185444383999942</v>
      </c>
      <c r="H25" s="5">
        <f t="shared" si="9"/>
        <v>7.0873247258086858</v>
      </c>
      <c r="I25" s="5">
        <f t="shared" si="10"/>
        <v>7.7106618108752967</v>
      </c>
      <c r="J25" s="5">
        <f t="shared" si="11"/>
        <v>0.33424615156705251</v>
      </c>
      <c r="K25" s="5">
        <f t="shared" si="12"/>
        <v>16.884217422575443</v>
      </c>
      <c r="L25" s="5">
        <f t="shared" si="6"/>
        <v>2.1292591418116569</v>
      </c>
      <c r="M25" s="5">
        <f t="shared" ref="M25:M88" si="14">SUMPRODUCT($E$15:$K$15,E25:K25)</f>
        <v>3.9710327283576037</v>
      </c>
      <c r="N25" s="5"/>
      <c r="O25" s="3">
        <v>32233</v>
      </c>
      <c r="P25" s="1">
        <v>-1.04</v>
      </c>
      <c r="Q25" s="1">
        <f t="array" ref="Q25">FVSCHEDULE(1,P23:P25*0.01)-1</f>
        <v>5.5786585536000022E-2</v>
      </c>
      <c r="R25" s="1"/>
      <c r="S25" s="1"/>
      <c r="T25" s="1" t="s">
        <v>6</v>
      </c>
      <c r="U25" s="1">
        <v>308.54000000000002</v>
      </c>
      <c r="V25" s="1">
        <v>514.62</v>
      </c>
      <c r="W25" s="1">
        <v>1842.2090000000001</v>
      </c>
      <c r="X25" s="1">
        <v>164.137</v>
      </c>
      <c r="Y25">
        <v>667.6</v>
      </c>
      <c r="Z25" s="1" t="s">
        <v>6</v>
      </c>
      <c r="AA25" s="1">
        <v>3.64</v>
      </c>
      <c r="AB25" s="1"/>
      <c r="AC25" s="1" t="s">
        <v>6</v>
      </c>
      <c r="AD25" s="1">
        <v>1.7</v>
      </c>
      <c r="AE25" s="1" t="s">
        <v>121</v>
      </c>
      <c r="AG25" s="1" t="s">
        <v>6</v>
      </c>
      <c r="AH25">
        <v>286.637</v>
      </c>
    </row>
    <row r="26" spans="1:34" x14ac:dyDescent="0.25">
      <c r="A26" s="3">
        <v>32689</v>
      </c>
      <c r="B26" s="1" t="s">
        <v>7</v>
      </c>
      <c r="C26" s="5">
        <v>1.4</v>
      </c>
      <c r="D26" s="5">
        <v>3.7</v>
      </c>
      <c r="E26" s="5">
        <f t="shared" si="7"/>
        <v>0.88267772474799022</v>
      </c>
      <c r="F26" s="5">
        <f t="shared" si="8"/>
        <v>4.6792700266412259</v>
      </c>
      <c r="G26" s="5">
        <f t="shared" si="13"/>
        <v>4.4817855200000034</v>
      </c>
      <c r="H26" s="5">
        <f t="shared" si="9"/>
        <v>8.828676994879082</v>
      </c>
      <c r="I26" s="5">
        <f t="shared" si="10"/>
        <v>6.3697485523298791</v>
      </c>
      <c r="J26" s="5">
        <f t="shared" si="11"/>
        <v>-6.1133671586665823</v>
      </c>
      <c r="K26" s="5">
        <f t="shared" si="12"/>
        <v>5.9517354405161482</v>
      </c>
      <c r="L26" s="5">
        <f t="shared" si="6"/>
        <v>2.382455858803989</v>
      </c>
      <c r="M26" s="5">
        <f t="shared" si="14"/>
        <v>3.1559459753219756</v>
      </c>
      <c r="N26" s="5"/>
      <c r="O26" s="3">
        <v>32262</v>
      </c>
      <c r="P26" s="1">
        <v>0.76</v>
      </c>
      <c r="Q26" s="1">
        <f t="array" ref="Q26">FVSCHEDULE(1,P24:P26*0.01)-1</f>
        <v>2.9427679104000015E-2</v>
      </c>
      <c r="R26" s="1"/>
      <c r="S26" s="1"/>
      <c r="T26" s="1" t="s">
        <v>7</v>
      </c>
      <c r="U26" s="1">
        <v>335.78</v>
      </c>
      <c r="V26" s="1">
        <v>547.4</v>
      </c>
      <c r="W26" s="1">
        <v>1729.588</v>
      </c>
      <c r="X26" s="1">
        <v>173.90600000000001</v>
      </c>
      <c r="Y26">
        <v>726.53</v>
      </c>
      <c r="Z26" s="1" t="s">
        <v>7</v>
      </c>
      <c r="AA26" s="1">
        <v>3.45</v>
      </c>
      <c r="AB26" s="1"/>
      <c r="AC26" s="1" t="s">
        <v>7</v>
      </c>
      <c r="AD26" s="1">
        <v>1.7</v>
      </c>
      <c r="AE26" s="1" t="s">
        <v>121</v>
      </c>
      <c r="AG26" s="1" t="s">
        <v>7</v>
      </c>
      <c r="AH26">
        <v>293.46600000000001</v>
      </c>
    </row>
    <row r="27" spans="1:34" x14ac:dyDescent="0.25">
      <c r="A27" s="3">
        <v>32781</v>
      </c>
      <c r="B27" s="1" t="s">
        <v>8</v>
      </c>
      <c r="C27" s="5">
        <v>2.1800000000000002</v>
      </c>
      <c r="D27" s="5">
        <v>2</v>
      </c>
      <c r="E27" s="5">
        <f t="shared" si="7"/>
        <v>4.3118859690238525</v>
      </c>
      <c r="F27" s="5">
        <f t="shared" si="8"/>
        <v>1.0814330775067005</v>
      </c>
      <c r="G27" s="5">
        <f t="shared" si="13"/>
        <v>-2.7709119999996812E-2</v>
      </c>
      <c r="H27" s="5">
        <f t="shared" si="9"/>
        <v>10.709393054976491</v>
      </c>
      <c r="I27" s="5">
        <f t="shared" si="10"/>
        <v>6.7336499817318263</v>
      </c>
      <c r="J27" s="5">
        <f t="shared" si="11"/>
        <v>12.454526742784999</v>
      </c>
      <c r="K27" s="5">
        <f t="shared" si="12"/>
        <v>22.796223247041514</v>
      </c>
      <c r="L27" s="5">
        <f t="shared" si="6"/>
        <v>2.0973468817512053</v>
      </c>
      <c r="M27" s="5">
        <f t="shared" si="14"/>
        <v>6.3173160973067572</v>
      </c>
      <c r="N27" s="5"/>
      <c r="O27" s="3">
        <v>32294</v>
      </c>
      <c r="P27" s="1">
        <v>0.15</v>
      </c>
      <c r="Q27" s="1">
        <f t="array" ref="Q27">FVSCHEDULE(1,P25:P27*0.01)-1</f>
        <v>-1.3833585599999365E-3</v>
      </c>
      <c r="R27" s="1"/>
      <c r="S27" s="1"/>
      <c r="T27" s="1" t="s">
        <v>8</v>
      </c>
      <c r="U27" s="1">
        <v>371.74</v>
      </c>
      <c r="V27" s="1">
        <v>584.26</v>
      </c>
      <c r="W27" s="1">
        <v>1945</v>
      </c>
      <c r="X27" s="1">
        <v>213.55</v>
      </c>
      <c r="Y27">
        <v>804.33</v>
      </c>
      <c r="Z27" s="1" t="s">
        <v>8</v>
      </c>
      <c r="AA27" s="1">
        <v>3.2</v>
      </c>
      <c r="AB27" s="1"/>
      <c r="AC27" s="1" t="s">
        <v>8</v>
      </c>
      <c r="AD27" s="1">
        <v>1.7</v>
      </c>
      <c r="AE27" s="1" t="s">
        <v>121</v>
      </c>
      <c r="AG27" s="1" t="s">
        <v>8</v>
      </c>
      <c r="AH27">
        <v>299.62099999999998</v>
      </c>
    </row>
    <row r="28" spans="1:34" x14ac:dyDescent="0.25">
      <c r="A28" s="3">
        <v>32873</v>
      </c>
      <c r="B28" s="1" t="s">
        <v>9</v>
      </c>
      <c r="C28" s="5">
        <v>1.29</v>
      </c>
      <c r="D28" s="5">
        <v>1.47</v>
      </c>
      <c r="E28" s="5">
        <f t="shared" si="7"/>
        <v>-0.90288396253011105</v>
      </c>
      <c r="F28" s="5">
        <f t="shared" si="8"/>
        <v>1.2496938418109127</v>
      </c>
      <c r="G28" s="5">
        <f t="shared" si="13"/>
        <v>-1.968764664999989</v>
      </c>
      <c r="H28" s="5">
        <f t="shared" si="9"/>
        <v>2.0632700274385352</v>
      </c>
      <c r="I28" s="5">
        <f t="shared" si="10"/>
        <v>-4.9258891589360809</v>
      </c>
      <c r="J28" s="5">
        <f t="shared" si="11"/>
        <v>4.5926478149100225</v>
      </c>
      <c r="K28" s="5">
        <f t="shared" si="12"/>
        <v>8.4757667993444095</v>
      </c>
      <c r="L28" s="5">
        <f t="shared" si="6"/>
        <v>2.0926437065492909</v>
      </c>
      <c r="M28" s="5">
        <f t="shared" si="14"/>
        <v>0.49028756026018977</v>
      </c>
      <c r="N28" s="5"/>
      <c r="O28" s="3">
        <v>32324</v>
      </c>
      <c r="P28" s="1">
        <v>1.46</v>
      </c>
      <c r="Q28" s="1">
        <f t="array" ref="Q28">FVSCHEDULE(1,P26:P28*0.01)-1</f>
        <v>2.3844426439999955E-2</v>
      </c>
      <c r="R28" s="1"/>
      <c r="S28" s="1"/>
      <c r="T28" s="1" t="s">
        <v>9</v>
      </c>
      <c r="U28" s="1">
        <v>379.41</v>
      </c>
      <c r="V28" s="1">
        <v>555.48</v>
      </c>
      <c r="W28" s="1">
        <v>2034.327</v>
      </c>
      <c r="X28" s="1">
        <v>231.65</v>
      </c>
      <c r="Y28">
        <v>820.93</v>
      </c>
      <c r="Z28" s="1" t="s">
        <v>9</v>
      </c>
      <c r="AA28" s="1">
        <v>3.22</v>
      </c>
      <c r="AB28" s="1"/>
      <c r="AC28" s="1" t="s">
        <v>9</v>
      </c>
      <c r="AD28" s="1">
        <v>1.7</v>
      </c>
      <c r="AE28" s="1" t="s">
        <v>121</v>
      </c>
      <c r="AG28" s="1" t="s">
        <v>9</v>
      </c>
      <c r="AH28">
        <v>305.89100000000002</v>
      </c>
    </row>
    <row r="29" spans="1:34" x14ac:dyDescent="0.25">
      <c r="A29" s="3">
        <v>32963</v>
      </c>
      <c r="B29" s="1" t="s">
        <v>10</v>
      </c>
      <c r="C29" s="5">
        <v>1.34</v>
      </c>
      <c r="D29" s="5">
        <v>0.49</v>
      </c>
      <c r="E29" s="5">
        <f t="shared" si="7"/>
        <v>1.8431691168677693</v>
      </c>
      <c r="F29" s="5">
        <f t="shared" si="8"/>
        <v>1.1320093862156183E-3</v>
      </c>
      <c r="G29" s="5">
        <f t="shared" si="13"/>
        <v>-1.4861840500000056</v>
      </c>
      <c r="H29" s="5">
        <f t="shared" si="9"/>
        <v>-3.0073008091510589</v>
      </c>
      <c r="I29" s="5">
        <f t="shared" si="10"/>
        <v>-2.2431050622884752</v>
      </c>
      <c r="J29" s="5">
        <f t="shared" si="11"/>
        <v>-19.717036641601858</v>
      </c>
      <c r="K29" s="5">
        <f t="shared" si="12"/>
        <v>-7.18152385063674</v>
      </c>
      <c r="L29" s="5">
        <f t="shared" si="6"/>
        <v>1.941214354132681</v>
      </c>
      <c r="M29" s="5">
        <f t="shared" si="14"/>
        <v>-2.8715124254078663</v>
      </c>
      <c r="N29" s="5"/>
      <c r="O29" s="3">
        <v>32353</v>
      </c>
      <c r="P29" s="1">
        <v>0.66</v>
      </c>
      <c r="Q29" s="1">
        <f t="array" ref="Q29">FVSCHEDULE(1,P27:P29*0.01)-1</f>
        <v>2.2828304539999955E-2</v>
      </c>
      <c r="R29" s="1"/>
      <c r="S29" s="1"/>
      <c r="T29" s="1" t="s">
        <v>10</v>
      </c>
      <c r="U29" s="1">
        <v>368</v>
      </c>
      <c r="V29" s="1">
        <v>543.02</v>
      </c>
      <c r="W29" s="1">
        <v>1633.2180000000001</v>
      </c>
      <c r="X29" s="1">
        <v>215.01400000000001</v>
      </c>
      <c r="Y29">
        <v>796.24</v>
      </c>
      <c r="Z29" s="1" t="s">
        <v>10</v>
      </c>
      <c r="AA29" s="1">
        <v>3.38</v>
      </c>
      <c r="AB29" s="1"/>
      <c r="AC29" s="1" t="s">
        <v>10</v>
      </c>
      <c r="AD29" s="1">
        <v>2.2000000000000002</v>
      </c>
      <c r="AE29" s="1" t="s">
        <v>121</v>
      </c>
      <c r="AG29" s="1" t="s">
        <v>10</v>
      </c>
      <c r="AH29">
        <v>311.82900000000001</v>
      </c>
    </row>
    <row r="30" spans="1:34" x14ac:dyDescent="0.25">
      <c r="A30" s="3">
        <v>33054</v>
      </c>
      <c r="B30" s="1" t="s">
        <v>11</v>
      </c>
      <c r="C30" s="5">
        <v>1.3</v>
      </c>
      <c r="D30" s="5">
        <v>4.75</v>
      </c>
      <c r="E30" s="5">
        <f t="shared" si="7"/>
        <v>1.5654750646961741</v>
      </c>
      <c r="F30" s="5">
        <f t="shared" si="8"/>
        <v>7.3883853469537986</v>
      </c>
      <c r="G30" s="5">
        <f t="shared" si="13"/>
        <v>8.6868007830000149</v>
      </c>
      <c r="H30" s="5">
        <f t="shared" si="9"/>
        <v>6.288043478260863</v>
      </c>
      <c r="I30" s="5">
        <f t="shared" si="10"/>
        <v>3.791757209679214</v>
      </c>
      <c r="J30" s="5">
        <f t="shared" si="11"/>
        <v>9.6383948744135814</v>
      </c>
      <c r="K30" s="5">
        <f t="shared" si="12"/>
        <v>20.029393434846089</v>
      </c>
      <c r="L30" s="5">
        <f t="shared" si="6"/>
        <v>2.1049998556901262</v>
      </c>
      <c r="M30" s="5">
        <f t="shared" si="14"/>
        <v>6.672939442238496</v>
      </c>
      <c r="N30" s="5"/>
      <c r="O30" s="3">
        <v>32386</v>
      </c>
      <c r="P30" s="1">
        <v>-0.15</v>
      </c>
      <c r="Q30" s="1">
        <f t="array" ref="Q30">FVSCHEDULE(1,P28:P30*0.01)-1</f>
        <v>1.9764415459999851E-2</v>
      </c>
      <c r="R30" s="1"/>
      <c r="S30" s="1"/>
      <c r="T30" s="1" t="s">
        <v>11</v>
      </c>
      <c r="U30" s="1">
        <v>391.14</v>
      </c>
      <c r="V30" s="1">
        <v>563.61</v>
      </c>
      <c r="W30" s="1">
        <v>1790.634</v>
      </c>
      <c r="X30" s="1">
        <v>258.08</v>
      </c>
      <c r="Y30">
        <v>846.32</v>
      </c>
      <c r="Z30" s="1" t="s">
        <v>11</v>
      </c>
      <c r="AA30" s="1">
        <v>3.17</v>
      </c>
      <c r="AB30" s="1"/>
      <c r="AC30" s="1" t="s">
        <v>11</v>
      </c>
      <c r="AD30" s="1">
        <v>2.1</v>
      </c>
      <c r="AE30" s="1" t="s">
        <v>121</v>
      </c>
      <c r="AG30" s="1" t="s">
        <v>11</v>
      </c>
      <c r="AH30">
        <v>318.39299999999997</v>
      </c>
    </row>
    <row r="31" spans="1:34" x14ac:dyDescent="0.25">
      <c r="A31" s="3">
        <v>33146</v>
      </c>
      <c r="B31" s="1" t="s">
        <v>12</v>
      </c>
      <c r="C31" s="5">
        <v>0.38</v>
      </c>
      <c r="D31" s="5">
        <v>-0.14000000000000001</v>
      </c>
      <c r="E31" s="5">
        <f t="shared" si="7"/>
        <v>-1.3716594199898033</v>
      </c>
      <c r="F31" s="5">
        <f t="shared" si="8"/>
        <v>-2.9623719123483738</v>
      </c>
      <c r="G31" s="5">
        <f t="shared" si="13"/>
        <v>-8.1498599043999924</v>
      </c>
      <c r="H31" s="5">
        <f t="shared" si="9"/>
        <v>-13.741882701845887</v>
      </c>
      <c r="I31" s="5">
        <f t="shared" si="10"/>
        <v>-24.463724916165429</v>
      </c>
      <c r="J31" s="5">
        <f t="shared" si="11"/>
        <v>-21.128996768742248</v>
      </c>
      <c r="K31" s="5">
        <f t="shared" si="12"/>
        <v>-17.188081215127081</v>
      </c>
      <c r="L31" s="5">
        <f t="shared" si="6"/>
        <v>2.052808949945506</v>
      </c>
      <c r="M31" s="5">
        <f t="shared" si="14"/>
        <v>-9.5954736343038221</v>
      </c>
      <c r="N31" s="5"/>
      <c r="O31" s="3">
        <v>32416</v>
      </c>
      <c r="P31" s="1">
        <v>1.26</v>
      </c>
      <c r="Q31" s="1">
        <f t="array" ref="Q31">FVSCHEDULE(1,P29:P31*0.01)-1</f>
        <v>1.7754235259999973E-2</v>
      </c>
      <c r="R31" s="14"/>
      <c r="S31" s="15"/>
      <c r="T31" s="1" t="s">
        <v>12</v>
      </c>
      <c r="U31" s="1">
        <v>337.39</v>
      </c>
      <c r="V31" s="1">
        <v>425.73</v>
      </c>
      <c r="W31" s="1">
        <v>1412.2909999999999</v>
      </c>
      <c r="X31" s="1">
        <v>213.721</v>
      </c>
      <c r="Y31">
        <v>730.01</v>
      </c>
      <c r="Z31" s="1" t="s">
        <v>12</v>
      </c>
      <c r="AA31" s="1">
        <v>3.77</v>
      </c>
      <c r="AB31" s="1"/>
      <c r="AC31" s="1" t="s">
        <v>12</v>
      </c>
      <c r="AD31" s="1">
        <v>2.9</v>
      </c>
      <c r="AE31" s="1" t="s">
        <v>121</v>
      </c>
      <c r="AG31" s="1" t="s">
        <v>12</v>
      </c>
      <c r="AH31">
        <v>324.92899999999997</v>
      </c>
    </row>
    <row r="32" spans="1:34" x14ac:dyDescent="0.25">
      <c r="A32" s="3">
        <v>33238</v>
      </c>
      <c r="B32" s="1" t="s">
        <v>13</v>
      </c>
      <c r="C32" s="5">
        <v>-1.58</v>
      </c>
      <c r="D32" s="5">
        <v>0.18</v>
      </c>
      <c r="E32" s="5">
        <f t="shared" si="7"/>
        <v>-5.208984976037808</v>
      </c>
      <c r="F32" s="5">
        <f t="shared" si="8"/>
        <v>0.46697730305756224</v>
      </c>
      <c r="G32" s="5">
        <f t="shared" si="13"/>
        <v>4.3302145457999819</v>
      </c>
      <c r="H32" s="5">
        <f t="shared" si="9"/>
        <v>8.9629212484068965</v>
      </c>
      <c r="I32" s="5">
        <f t="shared" si="10"/>
        <v>5.0642425950719883</v>
      </c>
      <c r="J32" s="5">
        <f t="shared" si="11"/>
        <v>10.632440481458861</v>
      </c>
      <c r="K32" s="5">
        <f t="shared" si="12"/>
        <v>-3.0469630967476236</v>
      </c>
      <c r="L32" s="5">
        <f t="shared" si="6"/>
        <v>2.0641432436009355</v>
      </c>
      <c r="M32" s="5">
        <f t="shared" si="14"/>
        <v>1.6834984285017089</v>
      </c>
      <c r="N32" s="5"/>
      <c r="O32" s="3">
        <v>32447</v>
      </c>
      <c r="P32" s="1">
        <v>1.21</v>
      </c>
      <c r="Q32" s="1">
        <f t="array" ref="Q32">FVSCHEDULE(1,P30:P32*0.01)-1</f>
        <v>2.3315181309999877E-2</v>
      </c>
      <c r="R32" s="14">
        <v>0.88</v>
      </c>
      <c r="S32" s="15"/>
      <c r="T32" s="1" t="s">
        <v>13</v>
      </c>
      <c r="U32" s="1">
        <v>367.63</v>
      </c>
      <c r="V32" s="1">
        <v>447.29</v>
      </c>
      <c r="W32" s="1">
        <v>1562.452</v>
      </c>
      <c r="X32" s="1">
        <v>207.209</v>
      </c>
      <c r="Y32">
        <v>795.45</v>
      </c>
      <c r="Z32" s="1" t="s">
        <v>13</v>
      </c>
      <c r="AA32" s="1">
        <v>3.5</v>
      </c>
      <c r="AB32" s="1"/>
      <c r="AC32" s="1" t="s">
        <v>13</v>
      </c>
      <c r="AD32" s="1">
        <v>2.7</v>
      </c>
      <c r="AE32" s="1" t="s">
        <v>121</v>
      </c>
      <c r="AG32" s="1" t="s">
        <v>13</v>
      </c>
      <c r="AH32">
        <v>331.63600000000002</v>
      </c>
    </row>
    <row r="33" spans="1:34" x14ac:dyDescent="0.25">
      <c r="A33" s="3">
        <v>33328</v>
      </c>
      <c r="B33" s="1" t="s">
        <v>14</v>
      </c>
      <c r="C33" s="5">
        <v>-0.67</v>
      </c>
      <c r="D33" s="5">
        <v>2.77</v>
      </c>
      <c r="E33" s="5">
        <f t="shared" si="7"/>
        <v>3.4929951464138087</v>
      </c>
      <c r="F33" s="5">
        <f t="shared" si="8"/>
        <v>4.411722546622145</v>
      </c>
      <c r="G33" s="5">
        <f t="shared" si="13"/>
        <v>13.92407</v>
      </c>
      <c r="H33" s="5">
        <f t="shared" si="9"/>
        <v>14.525473981992754</v>
      </c>
      <c r="I33" s="5">
        <f t="shared" si="10"/>
        <v>29.734624069395686</v>
      </c>
      <c r="J33" s="5">
        <f t="shared" si="11"/>
        <v>7.5247111591268068</v>
      </c>
      <c r="K33" s="5">
        <f t="shared" si="12"/>
        <v>29.173925842989455</v>
      </c>
      <c r="L33" s="5">
        <f t="shared" si="6"/>
        <v>1.6717123593337213</v>
      </c>
      <c r="M33" s="5">
        <f t="shared" si="14"/>
        <v>11.53512246411398</v>
      </c>
      <c r="N33" s="5"/>
      <c r="O33" s="3">
        <v>32477</v>
      </c>
      <c r="P33" s="1">
        <v>0.59</v>
      </c>
      <c r="Q33" s="1">
        <f t="array" ref="Q33">FVSCHEDULE(1,P31:P33*0.01)-1</f>
        <v>3.0899089514E-2</v>
      </c>
      <c r="R33" s="14">
        <v>0.1</v>
      </c>
      <c r="S33" s="15"/>
      <c r="T33" s="1" t="s">
        <v>14</v>
      </c>
      <c r="U33" s="1">
        <v>421.03</v>
      </c>
      <c r="V33" s="1">
        <v>580.29</v>
      </c>
      <c r="W33" s="1">
        <v>1680.0219999999999</v>
      </c>
      <c r="X33" s="1">
        <v>267.66000000000003</v>
      </c>
      <c r="Y33">
        <v>910.99</v>
      </c>
      <c r="Z33" s="1" t="s">
        <v>14</v>
      </c>
      <c r="AA33" s="1">
        <v>3</v>
      </c>
      <c r="AB33" s="1"/>
      <c r="AC33" s="1" t="s">
        <v>14</v>
      </c>
      <c r="AD33" s="1">
        <v>2.4</v>
      </c>
      <c r="AE33" s="1" t="s">
        <v>121</v>
      </c>
      <c r="AG33" s="1" t="s">
        <v>14</v>
      </c>
      <c r="AH33">
        <v>337.18</v>
      </c>
    </row>
    <row r="34" spans="1:34" x14ac:dyDescent="0.25">
      <c r="A34" s="3">
        <v>33419</v>
      </c>
      <c r="B34" s="1" t="s">
        <v>15</v>
      </c>
      <c r="C34" s="5">
        <v>-0.97</v>
      </c>
      <c r="D34" s="5">
        <v>1.27</v>
      </c>
      <c r="E34" s="5">
        <f t="shared" si="7"/>
        <v>-0.14068365887691159</v>
      </c>
      <c r="F34" s="5">
        <f t="shared" si="8"/>
        <v>0.47079389191767684</v>
      </c>
      <c r="G34" s="5">
        <f t="shared" si="13"/>
        <v>7.2755593280000141</v>
      </c>
      <c r="H34" s="5">
        <f t="shared" si="9"/>
        <v>-0.22801225565873828</v>
      </c>
      <c r="I34" s="5">
        <f t="shared" si="10"/>
        <v>-1.587137465749866</v>
      </c>
      <c r="J34" s="5">
        <f t="shared" si="11"/>
        <v>-5.380465255812128</v>
      </c>
      <c r="K34" s="5">
        <f t="shared" si="12"/>
        <v>5.0889187775535971</v>
      </c>
      <c r="L34" s="5">
        <f t="shared" si="6"/>
        <v>1.5665223322854249</v>
      </c>
      <c r="M34" s="5">
        <f t="shared" si="14"/>
        <v>0.98729736328719375</v>
      </c>
      <c r="N34" s="5"/>
      <c r="O34" s="3">
        <v>32507</v>
      </c>
      <c r="P34" s="1">
        <v>0.47</v>
      </c>
      <c r="Q34" s="1">
        <f t="array" ref="Q34">FVSCHEDULE(1,P32:P34*0.01)-1</f>
        <v>2.2856325532999877E-2</v>
      </c>
      <c r="R34" s="14">
        <v>1.05</v>
      </c>
      <c r="S34" s="1">
        <f t="array" ref="S34">FVSCHEDULE(1,R32:R34*0.01)-1</f>
        <v>2.0411792399999795E-2</v>
      </c>
      <c r="T34" s="1" t="s">
        <v>15</v>
      </c>
      <c r="U34" s="1">
        <v>420.07</v>
      </c>
      <c r="V34" s="1">
        <v>571.08000000000004</v>
      </c>
      <c r="W34" s="1">
        <v>1589.6289999999999</v>
      </c>
      <c r="X34" s="1">
        <v>281.28100000000001</v>
      </c>
      <c r="Y34">
        <v>908.9</v>
      </c>
      <c r="Z34" s="1" t="s">
        <v>15</v>
      </c>
      <c r="AA34" s="1">
        <v>3</v>
      </c>
      <c r="AB34" s="1"/>
      <c r="AC34" s="1" t="s">
        <v>15</v>
      </c>
      <c r="AD34" s="1">
        <v>2.4</v>
      </c>
      <c r="AE34" s="1" t="s">
        <v>121</v>
      </c>
      <c r="AG34" s="1" t="s">
        <v>15</v>
      </c>
      <c r="AH34">
        <v>342.46199999999999</v>
      </c>
    </row>
    <row r="35" spans="1:34" x14ac:dyDescent="0.25">
      <c r="A35" s="3">
        <v>33511</v>
      </c>
      <c r="B35" s="1" t="s">
        <v>16</v>
      </c>
      <c r="C35" s="5">
        <v>-1.29</v>
      </c>
      <c r="D35" s="5">
        <v>2.31</v>
      </c>
      <c r="E35" s="5">
        <f t="shared" si="7"/>
        <v>-0.33292506727278681</v>
      </c>
      <c r="F35" s="5">
        <f t="shared" si="8"/>
        <v>3.0266762349370779</v>
      </c>
      <c r="G35" s="5">
        <f t="shared" si="13"/>
        <v>6.9906433699999937</v>
      </c>
      <c r="H35" s="5">
        <f t="shared" si="9"/>
        <v>5.3467279262980005</v>
      </c>
      <c r="I35" s="5">
        <f t="shared" si="10"/>
        <v>8.1809904041465042</v>
      </c>
      <c r="J35" s="5">
        <f t="shared" si="11"/>
        <v>8.661392060663232</v>
      </c>
      <c r="K35" s="5">
        <f t="shared" si="12"/>
        <v>3.2839047073922378</v>
      </c>
      <c r="L35" s="5">
        <f t="shared" si="6"/>
        <v>1.5306807762613062</v>
      </c>
      <c r="M35" s="5">
        <f t="shared" si="14"/>
        <v>4.0879667504066752</v>
      </c>
      <c r="N35" s="5"/>
      <c r="O35" s="3">
        <v>32539</v>
      </c>
      <c r="P35" s="1">
        <v>1.76</v>
      </c>
      <c r="Q35" s="1">
        <f t="array" ref="Q35">FVSCHEDULE(1,P33:P35*0.01)-1</f>
        <v>2.8414778047999967E-2</v>
      </c>
      <c r="R35" s="14">
        <v>1.66</v>
      </c>
      <c r="S35" s="1">
        <f t="array" ref="S35">FVSCHEDULE(1,R33:R35*0.01)-1</f>
        <v>2.8301574299999688E-2</v>
      </c>
      <c r="T35" s="1" t="s">
        <v>16</v>
      </c>
      <c r="U35" s="1">
        <v>442.53</v>
      </c>
      <c r="V35" s="1">
        <v>617.79999999999995</v>
      </c>
      <c r="W35" s="1">
        <v>1727.3130000000001</v>
      </c>
      <c r="X35" s="1">
        <v>290.51799999999997</v>
      </c>
      <c r="Y35">
        <v>957.51</v>
      </c>
      <c r="Z35" s="1" t="s">
        <v>16</v>
      </c>
      <c r="AA35" s="1">
        <v>2.85</v>
      </c>
      <c r="AB35" s="1"/>
      <c r="AC35" s="1" t="s">
        <v>16</v>
      </c>
      <c r="AD35" s="1">
        <v>2.4</v>
      </c>
      <c r="AE35" s="1" t="s">
        <v>121</v>
      </c>
      <c r="AG35" s="1" t="s">
        <v>16</v>
      </c>
      <c r="AH35">
        <v>347.70400000000001</v>
      </c>
    </row>
    <row r="36" spans="1:34" x14ac:dyDescent="0.25">
      <c r="A36" s="3">
        <v>33603</v>
      </c>
      <c r="B36" s="1" t="s">
        <v>17</v>
      </c>
      <c r="C36" s="5">
        <v>-3.45</v>
      </c>
      <c r="D36" s="5">
        <v>3.15</v>
      </c>
      <c r="E36" s="5">
        <f t="shared" si="7"/>
        <v>-6.5733763886672074</v>
      </c>
      <c r="F36" s="5">
        <f t="shared" si="8"/>
        <v>3.7473154205261014</v>
      </c>
      <c r="G36" s="5">
        <f t="shared" si="13"/>
        <v>5.6817777617000242</v>
      </c>
      <c r="H36" s="5">
        <f t="shared" si="9"/>
        <v>8.3836124104580634</v>
      </c>
      <c r="I36" s="5">
        <f t="shared" si="10"/>
        <v>5.7364842991259435</v>
      </c>
      <c r="J36" s="5">
        <f t="shared" si="11"/>
        <v>1.7597273916192258</v>
      </c>
      <c r="K36" s="5">
        <f t="shared" si="12"/>
        <v>14.0545508367812</v>
      </c>
      <c r="L36" s="5">
        <f t="shared" si="6"/>
        <v>1.4667648344568907</v>
      </c>
      <c r="M36" s="5">
        <f t="shared" si="14"/>
        <v>2.3875337087368194</v>
      </c>
      <c r="N36" s="5"/>
      <c r="O36" s="3">
        <v>32567</v>
      </c>
      <c r="P36" s="1">
        <v>0.22</v>
      </c>
      <c r="Q36" s="1">
        <f t="array" ref="Q36">FVSCHEDULE(1,P34:P36*0.01)-1</f>
        <v>2.4631961983999862E-2</v>
      </c>
      <c r="R36" s="14">
        <v>0.64</v>
      </c>
      <c r="S36" s="1">
        <f t="array" ref="S36">FVSCHEDULE(1,R34:R36*0.01)-1</f>
        <v>3.3848855519999832E-2</v>
      </c>
      <c r="T36" s="1" t="s">
        <v>17</v>
      </c>
      <c r="U36" s="1">
        <v>479.63</v>
      </c>
      <c r="V36" s="1">
        <v>653.24</v>
      </c>
      <c r="W36" s="1">
        <v>1757.7090000000001</v>
      </c>
      <c r="X36" s="1">
        <v>331.34899999999999</v>
      </c>
      <c r="Y36">
        <v>1037.79</v>
      </c>
      <c r="Z36" s="1" t="s">
        <v>17</v>
      </c>
      <c r="AA36" s="1">
        <v>2.64</v>
      </c>
      <c r="AB36" s="1"/>
      <c r="AC36" s="1" t="s">
        <v>17</v>
      </c>
      <c r="AD36" s="1">
        <v>2.6</v>
      </c>
      <c r="AE36" s="1" t="s">
        <v>121</v>
      </c>
      <c r="AG36" s="1" t="s">
        <v>17</v>
      </c>
      <c r="AH36">
        <v>352.80399999999997</v>
      </c>
    </row>
    <row r="37" spans="1:34" x14ac:dyDescent="0.25">
      <c r="A37" s="3">
        <v>33694</v>
      </c>
      <c r="B37" s="1" t="s">
        <v>18</v>
      </c>
      <c r="C37" s="5">
        <v>-1.1200000000000001</v>
      </c>
      <c r="D37" s="5">
        <v>2.08</v>
      </c>
      <c r="E37" s="5">
        <f t="shared" si="7"/>
        <v>7.4207928156780358</v>
      </c>
      <c r="F37" s="5">
        <f t="shared" si="8"/>
        <v>1.5374196429012765</v>
      </c>
      <c r="G37" s="5">
        <f t="shared" si="13"/>
        <v>6.6356032940000143</v>
      </c>
      <c r="H37" s="5">
        <f t="shared" si="9"/>
        <v>-2.5248629151637725</v>
      </c>
      <c r="I37" s="5">
        <f t="shared" si="10"/>
        <v>7.4903557651093022</v>
      </c>
      <c r="J37" s="5">
        <f t="shared" si="11"/>
        <v>-11.790461333474422</v>
      </c>
      <c r="K37" s="5">
        <f t="shared" si="12"/>
        <v>20.476597183030588</v>
      </c>
      <c r="L37" s="5">
        <f t="shared" si="6"/>
        <v>0.9920522443056301</v>
      </c>
      <c r="M37" s="5">
        <f t="shared" si="14"/>
        <v>4.3098332887814346</v>
      </c>
      <c r="N37" s="5"/>
      <c r="O37" s="3">
        <v>32598</v>
      </c>
      <c r="P37" s="1">
        <v>-0.78</v>
      </c>
      <c r="Q37" s="1">
        <f t="array" ref="Q37">FVSCHEDULE(1,P35:P37*0.01)-1</f>
        <v>1.1883977984000094E-2</v>
      </c>
      <c r="R37" s="14">
        <v>-0.09</v>
      </c>
      <c r="S37" s="1">
        <f t="array" ref="S37">FVSCHEDULE(1,R35:R37*0.01)-1</f>
        <v>2.2185444383999942E-2</v>
      </c>
      <c r="T37" s="1" t="s">
        <v>18</v>
      </c>
      <c r="U37" s="1">
        <v>467.52</v>
      </c>
      <c r="V37" s="1">
        <v>702.17</v>
      </c>
      <c r="W37" s="1">
        <v>1550.4670000000001</v>
      </c>
      <c r="X37" s="1">
        <v>399.19799999999998</v>
      </c>
      <c r="Y37">
        <v>1011.57</v>
      </c>
      <c r="Z37" s="1" t="s">
        <v>18</v>
      </c>
      <c r="AA37" s="1">
        <v>2.77</v>
      </c>
      <c r="AB37" s="1"/>
      <c r="AC37" s="1" t="s">
        <v>18</v>
      </c>
      <c r="AD37" s="1">
        <v>2.7429999999999999</v>
      </c>
      <c r="AE37" s="1" t="s">
        <v>121</v>
      </c>
      <c r="AG37" s="1" t="s">
        <v>18</v>
      </c>
      <c r="AH37">
        <v>356.30399999999997</v>
      </c>
    </row>
    <row r="38" spans="1:34" x14ac:dyDescent="0.25">
      <c r="A38" s="3">
        <v>33785</v>
      </c>
      <c r="B38" s="1" t="s">
        <v>19</v>
      </c>
      <c r="C38" s="5">
        <v>-1.21</v>
      </c>
      <c r="D38" s="5">
        <v>0.85</v>
      </c>
      <c r="E38" s="5">
        <f t="shared" si="7"/>
        <v>0.36741382342589468</v>
      </c>
      <c r="F38" s="5">
        <f t="shared" si="8"/>
        <v>0.21193099137249488</v>
      </c>
      <c r="G38" s="5">
        <f t="shared" si="13"/>
        <v>3.9301197440000157</v>
      </c>
      <c r="H38" s="5">
        <f t="shared" si="9"/>
        <v>1.9015229295003433</v>
      </c>
      <c r="I38" s="5">
        <f t="shared" si="10"/>
        <v>-6.844496347038465</v>
      </c>
      <c r="J38" s="5">
        <f t="shared" si="11"/>
        <v>2.2067544810692397</v>
      </c>
      <c r="K38" s="5">
        <f t="shared" si="12"/>
        <v>-10.86653740750203</v>
      </c>
      <c r="L38" s="5">
        <f t="shared" si="6"/>
        <v>1.0948515874085185</v>
      </c>
      <c r="M38" s="5">
        <f t="shared" si="14"/>
        <v>-0.16833949541483029</v>
      </c>
      <c r="N38" s="5"/>
      <c r="O38" s="3">
        <v>32626</v>
      </c>
      <c r="P38" s="1">
        <v>0.42</v>
      </c>
      <c r="Q38" s="1">
        <f t="array" ref="Q38">FVSCHEDULE(1,P36:P38*0.01)-1</f>
        <v>-1.4407520720000067E-3</v>
      </c>
      <c r="R38" s="14">
        <v>0.8</v>
      </c>
      <c r="S38" s="1">
        <f t="array" ref="S38">FVSCHEDULE(1,R36:R38*0.01)-1</f>
        <v>1.3538193919999886E-2</v>
      </c>
      <c r="T38" s="1" t="s">
        <v>19</v>
      </c>
      <c r="U38" s="1">
        <v>476.41</v>
      </c>
      <c r="V38" s="1">
        <v>654.11</v>
      </c>
      <c r="W38" s="1">
        <v>1584.682</v>
      </c>
      <c r="X38" s="1">
        <v>355.81900000000002</v>
      </c>
      <c r="Y38">
        <v>1030.81</v>
      </c>
      <c r="Z38" s="1" t="s">
        <v>19</v>
      </c>
      <c r="AA38" s="1">
        <v>2.78</v>
      </c>
      <c r="AB38" s="1"/>
      <c r="AC38" s="1" t="s">
        <v>19</v>
      </c>
      <c r="AD38" s="1">
        <v>2.8919999999999999</v>
      </c>
      <c r="AE38" s="1" t="s">
        <v>121</v>
      </c>
      <c r="AG38" s="1" t="s">
        <v>19</v>
      </c>
      <c r="AH38">
        <v>360.20499999999998</v>
      </c>
    </row>
    <row r="39" spans="1:34" x14ac:dyDescent="0.25">
      <c r="A39" s="3">
        <v>33877</v>
      </c>
      <c r="B39" s="1" t="s">
        <v>20</v>
      </c>
      <c r="C39" s="5">
        <v>-1.86</v>
      </c>
      <c r="D39" s="5">
        <v>2.41</v>
      </c>
      <c r="E39" s="5">
        <f t="shared" si="7"/>
        <v>-1.5287528306458957</v>
      </c>
      <c r="F39" s="5">
        <f t="shared" si="8"/>
        <v>3.4370143524056167</v>
      </c>
      <c r="G39" s="5">
        <f t="shared" si="13"/>
        <v>42.790614207499985</v>
      </c>
      <c r="H39" s="5">
        <f t="shared" si="9"/>
        <v>3.1527465838248503</v>
      </c>
      <c r="I39" s="5">
        <f t="shared" si="10"/>
        <v>2.8787207044686625</v>
      </c>
      <c r="J39" s="5">
        <f t="shared" si="11"/>
        <v>1.6061897592072105</v>
      </c>
      <c r="K39" s="5">
        <f t="shared" si="12"/>
        <v>-3.2952147018568523</v>
      </c>
      <c r="L39" s="5">
        <f t="shared" si="6"/>
        <v>1.0138671034549906</v>
      </c>
      <c r="M39" s="5">
        <f t="shared" si="14"/>
        <v>8.1932803418246394</v>
      </c>
      <c r="N39" s="5"/>
      <c r="O39" s="3">
        <v>32659</v>
      </c>
      <c r="P39" s="1">
        <v>1.94</v>
      </c>
      <c r="Q39" s="1">
        <f t="array" ref="Q39">FVSCHEDULE(1,P37:P39*0.01)-1</f>
        <v>1.569676445599999E-2</v>
      </c>
      <c r="R39" s="14">
        <v>1.95</v>
      </c>
      <c r="S39" s="1">
        <f t="array" ref="S39">FVSCHEDULE(1,R37:R39*0.01)-1</f>
        <v>2.6731109600000025E-2</v>
      </c>
      <c r="T39" s="1" t="s">
        <v>20</v>
      </c>
      <c r="U39" s="1">
        <v>491.43</v>
      </c>
      <c r="V39" s="1">
        <v>672.94</v>
      </c>
      <c r="W39" s="1">
        <v>1610.135</v>
      </c>
      <c r="X39" s="1">
        <v>344.09399999999999</v>
      </c>
      <c r="Y39">
        <v>1063.31</v>
      </c>
      <c r="Z39" s="1" t="s">
        <v>20</v>
      </c>
      <c r="AA39" s="1">
        <v>2.75</v>
      </c>
      <c r="AB39" s="1"/>
      <c r="AC39" s="1" t="s">
        <v>20</v>
      </c>
      <c r="AD39" s="1">
        <v>2.9</v>
      </c>
      <c r="AE39" s="1" t="s">
        <v>121</v>
      </c>
      <c r="AG39" s="1" t="s">
        <v>20</v>
      </c>
      <c r="AH39">
        <v>363.85700000000003</v>
      </c>
    </row>
    <row r="40" spans="1:34" x14ac:dyDescent="0.25">
      <c r="A40" s="3">
        <v>33969</v>
      </c>
      <c r="B40" s="1" t="s">
        <v>21</v>
      </c>
      <c r="C40" s="5">
        <v>-1.43</v>
      </c>
      <c r="D40" s="5">
        <v>9.15</v>
      </c>
      <c r="E40" s="5">
        <f t="shared" si="7"/>
        <v>1.7825974994986038</v>
      </c>
      <c r="F40" s="5">
        <f t="shared" si="8"/>
        <v>13.268459445649908</v>
      </c>
      <c r="G40" s="5">
        <f t="shared" si="13"/>
        <v>-3.5830883359999954</v>
      </c>
      <c r="H40" s="5">
        <f t="shared" si="9"/>
        <v>5.0363225688297319</v>
      </c>
      <c r="I40" s="5">
        <f t="shared" si="10"/>
        <v>14.943382768151681</v>
      </c>
      <c r="J40" s="5">
        <f t="shared" si="11"/>
        <v>-3.7700565480534243</v>
      </c>
      <c r="K40" s="5">
        <f t="shared" si="12"/>
        <v>7.2773718809395094</v>
      </c>
      <c r="L40" s="5">
        <f t="shared" si="6"/>
        <v>0.77008275229004663</v>
      </c>
      <c r="M40" s="5">
        <f t="shared" si="14"/>
        <v>3.8769922014874276</v>
      </c>
      <c r="N40" s="5"/>
      <c r="O40" s="3">
        <v>32689</v>
      </c>
      <c r="P40" s="1">
        <v>1.24</v>
      </c>
      <c r="Q40" s="1">
        <f t="array" ref="Q40">FVSCHEDULE(1,P38:P40*0.01)-1</f>
        <v>3.6375130351999907E-2</v>
      </c>
      <c r="R40" s="14">
        <v>1.67</v>
      </c>
      <c r="S40" s="1">
        <f t="array" ref="S40">FVSCHEDULE(1,R38:R40*0.01)-1</f>
        <v>4.4817855200000034E-2</v>
      </c>
      <c r="T40" s="1" t="s">
        <v>21</v>
      </c>
      <c r="U40" s="1">
        <v>516.17999999999995</v>
      </c>
      <c r="V40" s="1">
        <v>773.5</v>
      </c>
      <c r="W40" s="1">
        <v>1549.432</v>
      </c>
      <c r="X40" s="1">
        <v>369.13499999999999</v>
      </c>
      <c r="Y40">
        <v>1116.8599999999999</v>
      </c>
      <c r="Z40" s="1" t="s">
        <v>21</v>
      </c>
      <c r="AA40" s="1">
        <v>2.62</v>
      </c>
      <c r="AB40" s="1"/>
      <c r="AC40" s="1" t="s">
        <v>21</v>
      </c>
      <c r="AD40" s="1">
        <v>2.6549999999999998</v>
      </c>
      <c r="AE40" s="1" t="s">
        <v>121</v>
      </c>
      <c r="AG40" s="1" t="s">
        <v>21</v>
      </c>
      <c r="AH40">
        <v>366.65899999999999</v>
      </c>
    </row>
    <row r="41" spans="1:34" x14ac:dyDescent="0.25">
      <c r="A41" s="3">
        <v>34059</v>
      </c>
      <c r="B41" s="1" t="s">
        <v>22</v>
      </c>
      <c r="C41" s="5">
        <v>0.13</v>
      </c>
      <c r="D41" s="5">
        <v>3.23</v>
      </c>
      <c r="E41" s="5">
        <f t="shared" si="7"/>
        <v>5.7130081036693952</v>
      </c>
      <c r="F41" s="5">
        <f t="shared" si="8"/>
        <v>-0.20708010656490214</v>
      </c>
      <c r="G41" s="5">
        <f t="shared" si="13"/>
        <v>6.4277608159999833</v>
      </c>
      <c r="H41" s="5">
        <f t="shared" si="9"/>
        <v>4.3666937889883517</v>
      </c>
      <c r="I41" s="5">
        <f t="shared" si="10"/>
        <v>4.2740788623141457</v>
      </c>
      <c r="J41" s="5">
        <f t="shared" si="11"/>
        <v>12.08249216487074</v>
      </c>
      <c r="K41" s="5">
        <f t="shared" si="12"/>
        <v>5.5472929957874673</v>
      </c>
      <c r="L41" s="5">
        <f t="shared" si="6"/>
        <v>0.77565258182670238</v>
      </c>
      <c r="M41" s="5">
        <f t="shared" si="14"/>
        <v>5.3572115517583949</v>
      </c>
      <c r="N41" s="5"/>
      <c r="O41" s="3">
        <v>32720</v>
      </c>
      <c r="P41" s="1">
        <v>-0.13</v>
      </c>
      <c r="Q41" s="1">
        <f t="array" ref="Q41">FVSCHEDULE(1,P39:P41*0.01)-1</f>
        <v>3.0698907272000087E-2</v>
      </c>
      <c r="R41" s="14">
        <v>0.32</v>
      </c>
      <c r="S41" s="1">
        <f t="array" ref="S41">FVSCHEDULE(1,R39:R41*0.01)-1</f>
        <v>3.9842532079999993E-2</v>
      </c>
      <c r="T41" s="1" t="s">
        <v>22</v>
      </c>
      <c r="U41" s="1">
        <v>538.72</v>
      </c>
      <c r="V41" s="1">
        <v>806.56</v>
      </c>
      <c r="W41" s="1">
        <v>1736.6420000000001</v>
      </c>
      <c r="X41" s="1">
        <v>389.61200000000002</v>
      </c>
      <c r="Y41">
        <v>1165.6300000000001</v>
      </c>
      <c r="Z41" s="1" t="s">
        <v>22</v>
      </c>
      <c r="AA41" s="1">
        <v>2.52</v>
      </c>
      <c r="AB41" s="1"/>
      <c r="AC41" s="1" t="s">
        <v>22</v>
      </c>
      <c r="AD41" s="1">
        <v>2.4</v>
      </c>
      <c r="AE41" s="1" t="s">
        <v>121</v>
      </c>
      <c r="AG41" s="1" t="s">
        <v>22</v>
      </c>
      <c r="AH41">
        <v>369.50299999999999</v>
      </c>
    </row>
    <row r="42" spans="1:34" x14ac:dyDescent="0.25">
      <c r="A42" s="3">
        <v>34150</v>
      </c>
      <c r="B42" s="1" t="s">
        <v>23</v>
      </c>
      <c r="C42" s="5">
        <v>-0.74</v>
      </c>
      <c r="D42" s="5">
        <v>5.9</v>
      </c>
      <c r="E42" s="5">
        <f t="shared" si="7"/>
        <v>-1.6966224621221853</v>
      </c>
      <c r="F42" s="5">
        <f t="shared" si="8"/>
        <v>7.5894668723865362</v>
      </c>
      <c r="G42" s="5">
        <f t="shared" si="13"/>
        <v>4.3429460732000269</v>
      </c>
      <c r="H42" s="5">
        <f t="shared" si="9"/>
        <v>0.48633798633799241</v>
      </c>
      <c r="I42" s="5">
        <f t="shared" si="10"/>
        <v>2.1920253917873556</v>
      </c>
      <c r="J42" s="5">
        <f t="shared" si="11"/>
        <v>10.138071058974729</v>
      </c>
      <c r="K42" s="5">
        <f t="shared" si="12"/>
        <v>8.2679691590608062</v>
      </c>
      <c r="L42" s="5">
        <f t="shared" si="6"/>
        <v>0.7745539278436242</v>
      </c>
      <c r="M42" s="5">
        <f t="shared" si="14"/>
        <v>3.294950356112853</v>
      </c>
      <c r="N42" s="5"/>
      <c r="O42" s="3">
        <v>32751</v>
      </c>
      <c r="P42" s="1">
        <v>0.34</v>
      </c>
      <c r="Q42" s="1">
        <f t="array" ref="Q42">FVSCHEDULE(1,P40:P42*0.01)-1</f>
        <v>1.4521565192000097E-2</v>
      </c>
      <c r="R42" s="14">
        <v>0.66</v>
      </c>
      <c r="S42" s="1">
        <f t="array" ref="S42">FVSCHEDULE(1,R40:R42*0.01)-1</f>
        <v>2.6685132704000081E-2</v>
      </c>
      <c r="T42" s="1" t="s">
        <v>23</v>
      </c>
      <c r="U42" s="1">
        <v>541.34</v>
      </c>
      <c r="V42" s="1">
        <v>824.24</v>
      </c>
      <c r="W42" s="1">
        <v>1912.704</v>
      </c>
      <c r="X42" s="1">
        <v>421.82499999999999</v>
      </c>
      <c r="Y42">
        <v>1171.31</v>
      </c>
      <c r="Z42" s="1" t="s">
        <v>23</v>
      </c>
      <c r="AA42" s="1">
        <v>2.54</v>
      </c>
      <c r="AB42" s="1"/>
      <c r="AC42" s="1" t="s">
        <v>23</v>
      </c>
      <c r="AD42" s="1">
        <v>2.1</v>
      </c>
      <c r="AE42" s="1" t="s">
        <v>121</v>
      </c>
      <c r="AG42" s="1" t="s">
        <v>23</v>
      </c>
      <c r="AH42">
        <v>372.36500000000001</v>
      </c>
    </row>
    <row r="43" spans="1:34" x14ac:dyDescent="0.25">
      <c r="A43" s="3">
        <v>34242</v>
      </c>
      <c r="B43" s="1" t="s">
        <v>24</v>
      </c>
      <c r="C43" s="5">
        <v>0.54</v>
      </c>
      <c r="D43" s="5">
        <v>6.34</v>
      </c>
      <c r="E43" s="5">
        <f t="shared" si="7"/>
        <v>5.073305726578667</v>
      </c>
      <c r="F43" s="5">
        <f t="shared" si="8"/>
        <v>6.6985937917041483</v>
      </c>
      <c r="G43" s="5">
        <f t="shared" si="13"/>
        <v>1.6883562926000018</v>
      </c>
      <c r="H43" s="5">
        <f t="shared" si="9"/>
        <v>2.5843277792145347</v>
      </c>
      <c r="I43" s="5">
        <f t="shared" si="10"/>
        <v>8.7450257206638895</v>
      </c>
      <c r="J43" s="5">
        <f t="shared" si="11"/>
        <v>6.7028667268955511</v>
      </c>
      <c r="K43" s="5">
        <f t="shared" si="12"/>
        <v>15.37936348011617</v>
      </c>
      <c r="L43" s="5">
        <f t="shared" si="6"/>
        <v>0.81640326024194909</v>
      </c>
      <c r="M43" s="5">
        <f t="shared" si="14"/>
        <v>5.7054045735450831</v>
      </c>
      <c r="N43" s="5"/>
      <c r="O43" s="3">
        <v>32780</v>
      </c>
      <c r="P43" s="1">
        <v>-1.68</v>
      </c>
      <c r="Q43" s="1">
        <f t="array" ref="Q43">FVSCHEDULE(1,P41:P43*0.01)-1</f>
        <v>-1.4739625743999785E-2</v>
      </c>
      <c r="R43" s="14">
        <v>-1</v>
      </c>
      <c r="S43" s="1">
        <f t="array" ref="S43">FVSCHEDULE(1,R41:R43*0.01)-1</f>
        <v>-2.7709119999996812E-4</v>
      </c>
      <c r="T43" s="1" t="s">
        <v>24</v>
      </c>
      <c r="U43" s="1">
        <v>555.33000000000004</v>
      </c>
      <c r="V43" s="1">
        <v>896.32</v>
      </c>
      <c r="W43" s="1">
        <v>2040.91</v>
      </c>
      <c r="X43" s="1">
        <v>486.69900000000001</v>
      </c>
      <c r="Y43">
        <v>1201.57</v>
      </c>
      <c r="Z43" s="1" t="s">
        <v>24</v>
      </c>
      <c r="AA43" s="1">
        <v>2.5099999999999998</v>
      </c>
      <c r="AB43" s="1"/>
      <c r="AC43" s="1" t="s">
        <v>24</v>
      </c>
      <c r="AD43" s="1">
        <v>2</v>
      </c>
      <c r="AE43" s="1" t="s">
        <v>121</v>
      </c>
      <c r="AG43" s="1" t="s">
        <v>24</v>
      </c>
      <c r="AH43">
        <v>375.40499999999997</v>
      </c>
    </row>
    <row r="44" spans="1:34" x14ac:dyDescent="0.25">
      <c r="A44" s="3">
        <v>34334</v>
      </c>
      <c r="B44" s="1" t="s">
        <v>25</v>
      </c>
      <c r="C44" s="5">
        <v>0.62</v>
      </c>
      <c r="D44" s="5">
        <v>6.94</v>
      </c>
      <c r="E44" s="5">
        <f t="shared" si="7"/>
        <v>1.6280521275102879</v>
      </c>
      <c r="F44" s="5">
        <f t="shared" si="8"/>
        <v>7.3940824432329304</v>
      </c>
      <c r="G44" s="5">
        <f t="shared" si="13"/>
        <v>4.1182285920000172</v>
      </c>
      <c r="H44" s="5">
        <f t="shared" si="9"/>
        <v>2.3175409216141807</v>
      </c>
      <c r="I44" s="5">
        <f t="shared" si="10"/>
        <v>2.5894769725098188</v>
      </c>
      <c r="J44" s="5">
        <f t="shared" si="11"/>
        <v>0.9300263117922869</v>
      </c>
      <c r="K44" s="5">
        <f t="shared" si="12"/>
        <v>32.604340670517097</v>
      </c>
      <c r="L44" s="5">
        <f t="shared" si="6"/>
        <v>0.78421970938054031</v>
      </c>
      <c r="M44" s="5">
        <f t="shared" si="14"/>
        <v>5.3771635145175294</v>
      </c>
      <c r="N44" s="5"/>
      <c r="O44" s="3">
        <v>32812</v>
      </c>
      <c r="P44" s="1">
        <v>-2.37</v>
      </c>
      <c r="Q44" s="1">
        <f t="array" ref="Q44">FVSCHEDULE(1,P42:P44*0.01)-1</f>
        <v>-3.6838186255999994E-2</v>
      </c>
      <c r="R44" s="14">
        <v>-1.1499999999999999</v>
      </c>
      <c r="S44" s="1">
        <f t="array" ref="S44">FVSCHEDULE(1,R42:R44*0.01)-1</f>
        <v>-1.4926141000000004E-2</v>
      </c>
      <c r="T44" s="1" t="s">
        <v>25</v>
      </c>
      <c r="U44" s="1">
        <v>568.20000000000005</v>
      </c>
      <c r="V44" s="1">
        <v>919.53</v>
      </c>
      <c r="W44" s="1">
        <v>2059.8910000000001</v>
      </c>
      <c r="X44" s="1">
        <v>645.38400000000001</v>
      </c>
      <c r="Y44">
        <v>1229.42</v>
      </c>
      <c r="Z44" s="1" t="s">
        <v>25</v>
      </c>
      <c r="AA44" s="1">
        <v>2.4900000000000002</v>
      </c>
      <c r="AB44" s="1"/>
      <c r="AC44" s="1" t="s">
        <v>25</v>
      </c>
      <c r="AD44" s="1">
        <v>1.9</v>
      </c>
      <c r="AE44" s="1" t="s">
        <v>121</v>
      </c>
      <c r="AG44" s="1" t="s">
        <v>25</v>
      </c>
      <c r="AH44">
        <v>378.34899999999999</v>
      </c>
    </row>
    <row r="45" spans="1:34" x14ac:dyDescent="0.25">
      <c r="A45" s="3">
        <v>34424</v>
      </c>
      <c r="B45" s="1" t="s">
        <v>26</v>
      </c>
      <c r="C45" s="5">
        <v>1.28</v>
      </c>
      <c r="D45" s="5">
        <v>1.19</v>
      </c>
      <c r="E45" s="5">
        <f t="shared" si="7"/>
        <v>3.586394755307202</v>
      </c>
      <c r="F45" s="5">
        <f t="shared" si="8"/>
        <v>-2.145623414315573</v>
      </c>
      <c r="G45" s="5">
        <f t="shared" si="13"/>
        <v>-2.313929533600001</v>
      </c>
      <c r="H45" s="5">
        <f t="shared" si="9"/>
        <v>-3.7926786342837193</v>
      </c>
      <c r="I45" s="5">
        <f t="shared" si="10"/>
        <v>-2.6633171294030644</v>
      </c>
      <c r="J45" s="5">
        <f t="shared" si="11"/>
        <v>3.560722387737969</v>
      </c>
      <c r="K45" s="5">
        <f t="shared" si="12"/>
        <v>-9.0415938418058168</v>
      </c>
      <c r="L45" s="5">
        <f t="shared" si="6"/>
        <v>0.76463794010293018</v>
      </c>
      <c r="M45" s="5">
        <f t="shared" si="14"/>
        <v>-0.68257499838186186</v>
      </c>
      <c r="N45" s="5"/>
      <c r="O45" s="3">
        <v>32842</v>
      </c>
      <c r="P45" s="1">
        <v>-0.2</v>
      </c>
      <c r="Q45" s="1">
        <f t="array" ref="Q45">FVSCHEDULE(1,P43:P45*0.01)-1</f>
        <v>-4.2021636320000111E-2</v>
      </c>
      <c r="R45" s="14">
        <v>-0.45</v>
      </c>
      <c r="S45" s="1">
        <f t="array" ref="S45">FVSCHEDULE(1,R43:R45*0.01)-1</f>
        <v>-2.5788767499999921E-2</v>
      </c>
      <c r="T45" s="1" t="s">
        <v>26</v>
      </c>
      <c r="U45" s="1">
        <v>546.65</v>
      </c>
      <c r="V45" s="1">
        <v>895.04</v>
      </c>
      <c r="W45" s="1">
        <v>2133.2379999999998</v>
      </c>
      <c r="X45" s="1">
        <v>587.03099999999995</v>
      </c>
      <c r="Y45">
        <v>1182.8</v>
      </c>
      <c r="Z45" s="1" t="s">
        <v>26</v>
      </c>
      <c r="AA45" s="1">
        <v>2.64</v>
      </c>
      <c r="AB45" s="1"/>
      <c r="AC45" s="1" t="s">
        <v>26</v>
      </c>
      <c r="AD45" s="1">
        <v>2</v>
      </c>
      <c r="AE45" s="1" t="s">
        <v>121</v>
      </c>
      <c r="AG45" s="1" t="s">
        <v>26</v>
      </c>
      <c r="AH45">
        <v>381.24200000000002</v>
      </c>
    </row>
    <row r="46" spans="1:34" x14ac:dyDescent="0.25">
      <c r="A46" s="3">
        <v>34515</v>
      </c>
      <c r="B46" s="1" t="s">
        <v>27</v>
      </c>
      <c r="C46" s="5">
        <v>1.42</v>
      </c>
      <c r="D46" s="5">
        <v>2.73</v>
      </c>
      <c r="E46" s="5">
        <f t="shared" si="7"/>
        <v>2.137645805771073</v>
      </c>
      <c r="F46" s="5">
        <f t="shared" si="8"/>
        <v>3.7450782709645192</v>
      </c>
      <c r="G46" s="5">
        <f t="shared" si="13"/>
        <v>4.7320315999987983E-2</v>
      </c>
      <c r="H46" s="5">
        <f t="shared" si="9"/>
        <v>0.42257385895911881</v>
      </c>
      <c r="I46" s="5">
        <f t="shared" si="10"/>
        <v>-3.9126742938863091</v>
      </c>
      <c r="J46" s="5">
        <f t="shared" si="11"/>
        <v>5.1773407374142044</v>
      </c>
      <c r="K46" s="5">
        <f t="shared" si="12"/>
        <v>-1.4399580260667677</v>
      </c>
      <c r="L46" s="5">
        <f t="shared" si="6"/>
        <v>0.96054474585696159</v>
      </c>
      <c r="M46" s="5">
        <f t="shared" si="14"/>
        <v>1.2859415916494903</v>
      </c>
      <c r="N46" s="5"/>
      <c r="O46" s="3">
        <v>32871</v>
      </c>
      <c r="P46" s="1">
        <v>0.16</v>
      </c>
      <c r="Q46" s="1">
        <f t="array" ref="Q46">FVSCHEDULE(1,P44:P46*0.01)-1</f>
        <v>-2.4093644159999927E-2</v>
      </c>
      <c r="R46" s="14">
        <v>-0.38</v>
      </c>
      <c r="S46" s="1">
        <f t="array" ref="S46">FVSCHEDULE(1,R44:R46*0.01)-1</f>
        <v>-1.968764664999989E-2</v>
      </c>
      <c r="T46" s="1" t="s">
        <v>27</v>
      </c>
      <c r="U46" s="1">
        <v>548.96</v>
      </c>
      <c r="V46" s="1">
        <v>860.02</v>
      </c>
      <c r="W46" s="1">
        <v>2243.683</v>
      </c>
      <c r="X46" s="1">
        <v>578.57799999999997</v>
      </c>
      <c r="Y46">
        <v>1187.78</v>
      </c>
      <c r="Z46" s="1" t="s">
        <v>27</v>
      </c>
      <c r="AA46" s="1">
        <v>2.69</v>
      </c>
      <c r="AB46" s="1"/>
      <c r="AC46" s="1" t="s">
        <v>27</v>
      </c>
      <c r="AD46" s="1">
        <v>1.9</v>
      </c>
      <c r="AE46" s="1" t="s">
        <v>121</v>
      </c>
      <c r="AG46" s="1" t="s">
        <v>27</v>
      </c>
      <c r="AH46">
        <v>384.904</v>
      </c>
    </row>
    <row r="47" spans="1:34" x14ac:dyDescent="0.25">
      <c r="A47" s="3">
        <v>34607</v>
      </c>
      <c r="B47" s="1" t="s">
        <v>28</v>
      </c>
      <c r="C47" s="5">
        <v>1.74</v>
      </c>
      <c r="D47" s="5">
        <v>1.94</v>
      </c>
      <c r="E47" s="5">
        <f t="shared" si="7"/>
        <v>2.7937297305045212</v>
      </c>
      <c r="F47" s="5">
        <f t="shared" si="8"/>
        <v>1.5645247830766431</v>
      </c>
      <c r="G47" s="5">
        <f t="shared" si="13"/>
        <v>1.3449801751999724</v>
      </c>
      <c r="H47" s="5">
        <f t="shared" si="9"/>
        <v>4.8874234916933768</v>
      </c>
      <c r="I47" s="5">
        <f t="shared" si="10"/>
        <v>6.9475128485384063</v>
      </c>
      <c r="J47" s="5">
        <f t="shared" si="11"/>
        <v>0.162901800298898</v>
      </c>
      <c r="K47" s="5">
        <f t="shared" si="12"/>
        <v>20.757788923878895</v>
      </c>
      <c r="L47" s="5">
        <f t="shared" si="6"/>
        <v>1.0755928751065236</v>
      </c>
      <c r="M47" s="5">
        <f t="shared" si="14"/>
        <v>4.0962225003049717</v>
      </c>
      <c r="N47" s="5"/>
      <c r="O47" s="3">
        <v>32904</v>
      </c>
      <c r="P47" s="1">
        <v>-2.15</v>
      </c>
      <c r="Q47" s="1">
        <f t="array" ref="Q47">FVSCHEDULE(1,P45:P47*0.01)-1</f>
        <v>-2.1894531199999956E-2</v>
      </c>
      <c r="R47" s="14">
        <v>-1.66</v>
      </c>
      <c r="S47" s="1">
        <f t="array" ref="S47">FVSCHEDULE(1,R45:R47*0.01)-1</f>
        <v>-2.4745403859999904E-2</v>
      </c>
      <c r="T47" s="1" t="s">
        <v>28</v>
      </c>
      <c r="U47" s="1">
        <v>575.79</v>
      </c>
      <c r="V47" s="1">
        <v>919.77</v>
      </c>
      <c r="W47" s="1">
        <v>2247.3380000000002</v>
      </c>
      <c r="X47" s="1">
        <v>698.678</v>
      </c>
      <c r="Y47">
        <v>1245.8499999999999</v>
      </c>
      <c r="Z47" s="1" t="s">
        <v>28</v>
      </c>
      <c r="AA47" s="1">
        <v>2.63</v>
      </c>
      <c r="AB47" s="1"/>
      <c r="AC47" s="1" t="s">
        <v>28</v>
      </c>
      <c r="AD47" s="1">
        <v>2</v>
      </c>
      <c r="AE47" s="1" t="s">
        <v>121</v>
      </c>
      <c r="AG47" s="1" t="s">
        <v>28</v>
      </c>
      <c r="AH47">
        <v>389.04399999999998</v>
      </c>
    </row>
    <row r="48" spans="1:34" x14ac:dyDescent="0.25">
      <c r="A48" s="3">
        <v>34699</v>
      </c>
      <c r="B48" s="1" t="s">
        <v>29</v>
      </c>
      <c r="C48" s="5">
        <v>1.56</v>
      </c>
      <c r="D48" s="5">
        <v>6.31</v>
      </c>
      <c r="E48" s="5">
        <f t="shared" si="7"/>
        <v>1.2687000016569119</v>
      </c>
      <c r="F48" s="5">
        <f t="shared" si="8"/>
        <v>9.0140337948798361</v>
      </c>
      <c r="G48" s="5">
        <f t="shared" si="13"/>
        <v>-0.64988275199999723</v>
      </c>
      <c r="H48" s="5">
        <f t="shared" si="9"/>
        <v>-1.5630698692215006E-2</v>
      </c>
      <c r="I48" s="5">
        <f t="shared" si="10"/>
        <v>-1.8493753873250918</v>
      </c>
      <c r="J48" s="5">
        <f t="shared" si="11"/>
        <v>-0.95188173741557192</v>
      </c>
      <c r="K48" s="5">
        <f t="shared" si="12"/>
        <v>-14.386169308322295</v>
      </c>
      <c r="L48" s="5">
        <f t="shared" si="6"/>
        <v>1.3268422080793041</v>
      </c>
      <c r="M48" s="5">
        <f t="shared" si="14"/>
        <v>0.15794243186306711</v>
      </c>
      <c r="N48" s="5"/>
      <c r="O48" s="3">
        <v>32932</v>
      </c>
      <c r="P48" s="1">
        <v>-2.06</v>
      </c>
      <c r="Q48" s="1">
        <f t="array" ref="Q48">FVSCHEDULE(1,P46:P48*0.01)-1</f>
        <v>-4.0123751359999904E-2</v>
      </c>
      <c r="R48" s="14">
        <v>-1.06</v>
      </c>
      <c r="S48" s="1">
        <f t="array" ref="S48">FVSCHEDULE(1,R46:R48*0.01)-1</f>
        <v>-3.0721348648000024E-2</v>
      </c>
      <c r="T48" s="1" t="s">
        <v>29</v>
      </c>
      <c r="U48" s="1">
        <v>575.70000000000005</v>
      </c>
      <c r="V48" s="1">
        <v>902.76</v>
      </c>
      <c r="W48" s="1">
        <v>2225.9459999999999</v>
      </c>
      <c r="X48" s="1">
        <v>598.16499999999996</v>
      </c>
      <c r="Y48">
        <v>1245.6600000000001</v>
      </c>
      <c r="Z48" s="1" t="s">
        <v>29</v>
      </c>
      <c r="AA48" s="1">
        <v>2.68</v>
      </c>
      <c r="AB48" s="1"/>
      <c r="AC48" s="1" t="s">
        <v>29</v>
      </c>
      <c r="AD48" s="1">
        <v>2</v>
      </c>
      <c r="AE48" s="1" t="s">
        <v>121</v>
      </c>
      <c r="AG48" s="1" t="s">
        <v>29</v>
      </c>
      <c r="AH48">
        <v>394.20600000000002</v>
      </c>
    </row>
    <row r="49" spans="1:34" x14ac:dyDescent="0.25">
      <c r="A49" s="3">
        <v>34789</v>
      </c>
      <c r="B49" s="1" t="s">
        <v>30</v>
      </c>
      <c r="C49" s="5">
        <v>2.34</v>
      </c>
      <c r="D49" s="5">
        <v>3.89</v>
      </c>
      <c r="E49" s="5">
        <f t="shared" si="7"/>
        <v>4.3790165159506902</v>
      </c>
      <c r="F49" s="5">
        <f t="shared" si="8"/>
        <v>2.5417341456271862</v>
      </c>
      <c r="G49" s="5">
        <f t="shared" si="13"/>
        <v>6.0170758087999987</v>
      </c>
      <c r="H49" s="5">
        <f t="shared" si="9"/>
        <v>9.7377106131665734</v>
      </c>
      <c r="I49" s="5">
        <f t="shared" si="10"/>
        <v>4.6169524569099174</v>
      </c>
      <c r="J49" s="5">
        <f t="shared" si="11"/>
        <v>1.9410174370806832</v>
      </c>
      <c r="K49" s="5">
        <f t="shared" si="12"/>
        <v>-12.377855608402355</v>
      </c>
      <c r="L49" s="5">
        <f t="shared" si="6"/>
        <v>1.4989624713982019</v>
      </c>
      <c r="M49" s="5">
        <f t="shared" si="14"/>
        <v>3.5128323360916944</v>
      </c>
      <c r="N49" s="5"/>
      <c r="O49" s="3">
        <v>32962</v>
      </c>
      <c r="P49" s="1">
        <v>2.62</v>
      </c>
      <c r="Q49" s="1">
        <f t="array" ref="Q49">FVSCHEDULE(1,P47:P49*0.01)-1</f>
        <v>-1.6548516019999848E-2</v>
      </c>
      <c r="R49" s="14">
        <v>1.25</v>
      </c>
      <c r="S49" s="1">
        <f t="array" ref="S49">FVSCHEDULE(1,R47:R49*0.01)-1</f>
        <v>-1.4861840500000056E-2</v>
      </c>
      <c r="T49" s="1" t="s">
        <v>30</v>
      </c>
      <c r="U49" s="1">
        <v>631.76</v>
      </c>
      <c r="V49" s="1">
        <v>944.44</v>
      </c>
      <c r="W49" s="1">
        <v>2269.152</v>
      </c>
      <c r="X49" s="1">
        <v>524.125</v>
      </c>
      <c r="Y49">
        <v>1366.95</v>
      </c>
      <c r="Z49" s="1" t="s">
        <v>30</v>
      </c>
      <c r="AA49" s="1">
        <v>2.4700000000000002</v>
      </c>
      <c r="AB49" s="1"/>
      <c r="AC49" s="1" t="s">
        <v>30</v>
      </c>
      <c r="AD49" s="1">
        <v>2.2000000000000002</v>
      </c>
      <c r="AE49" s="1" t="s">
        <v>121</v>
      </c>
      <c r="AG49" s="1" t="s">
        <v>30</v>
      </c>
      <c r="AH49">
        <v>400.11500000000001</v>
      </c>
    </row>
    <row r="50" spans="1:34" x14ac:dyDescent="0.25">
      <c r="A50" s="3">
        <v>34880</v>
      </c>
      <c r="B50" s="1" t="s">
        <v>31</v>
      </c>
      <c r="C50" s="5">
        <v>2.2200000000000002</v>
      </c>
      <c r="D50" s="5">
        <v>4.1100000000000003</v>
      </c>
      <c r="E50" s="5">
        <f t="shared" si="7"/>
        <v>1.7195544513567129</v>
      </c>
      <c r="F50" s="5">
        <f t="shared" si="8"/>
        <v>4.3372968958520755</v>
      </c>
      <c r="G50" s="5">
        <f t="shared" si="13"/>
        <v>5.61659441200002</v>
      </c>
      <c r="H50" s="5">
        <f t="shared" si="9"/>
        <v>9.5463467139420111</v>
      </c>
      <c r="I50" s="5">
        <f t="shared" si="10"/>
        <v>9.3752911778408166</v>
      </c>
      <c r="J50" s="5">
        <f t="shared" si="11"/>
        <v>0.80545507749150147</v>
      </c>
      <c r="K50" s="5">
        <f t="shared" si="12"/>
        <v>10.370236107798704</v>
      </c>
      <c r="L50" s="5">
        <f t="shared" si="6"/>
        <v>1.5035677242792644</v>
      </c>
      <c r="M50" s="5">
        <f t="shared" si="14"/>
        <v>4.9647333528827655</v>
      </c>
      <c r="N50" s="5"/>
      <c r="O50" s="3">
        <v>32993</v>
      </c>
      <c r="P50" s="1">
        <v>-0.17</v>
      </c>
      <c r="Q50" s="1">
        <f t="array" ref="Q50">FVSCHEDULE(1,P48:P50*0.01)-1</f>
        <v>3.3516775240001184E-3</v>
      </c>
      <c r="R50" s="14">
        <v>4.17</v>
      </c>
      <c r="S50" s="1">
        <f t="array" ref="S50">FVSCHEDULE(1,R48:R50*0.01)-1</f>
        <v>4.3541204749999896E-2</v>
      </c>
      <c r="T50" s="1" t="s">
        <v>31</v>
      </c>
      <c r="U50" s="1">
        <v>692.07</v>
      </c>
      <c r="V50" s="1">
        <v>1032.9839999999999</v>
      </c>
      <c r="W50" s="1">
        <v>2287.4290000000001</v>
      </c>
      <c r="X50" s="1">
        <v>578.47799999999995</v>
      </c>
      <c r="Y50">
        <v>1497.43</v>
      </c>
      <c r="Z50" s="1" t="s">
        <v>31</v>
      </c>
      <c r="AA50" s="1">
        <v>2.31</v>
      </c>
      <c r="AB50" s="1"/>
      <c r="AC50" s="1" t="s">
        <v>31</v>
      </c>
      <c r="AD50" s="1">
        <v>2.2999999999999998</v>
      </c>
      <c r="AE50" s="1" t="s">
        <v>121</v>
      </c>
      <c r="AG50" s="1" t="s">
        <v>31</v>
      </c>
      <c r="AH50">
        <v>406.13099999999997</v>
      </c>
    </row>
    <row r="51" spans="1:34" x14ac:dyDescent="0.25">
      <c r="A51" s="3">
        <v>34972</v>
      </c>
      <c r="B51" s="1" t="s">
        <v>32</v>
      </c>
      <c r="C51" s="5">
        <v>2.12</v>
      </c>
      <c r="D51" s="5">
        <v>4.33</v>
      </c>
      <c r="E51" s="5">
        <f t="shared" si="7"/>
        <v>1.7355781740696345</v>
      </c>
      <c r="F51" s="5">
        <f t="shared" si="8"/>
        <v>4.5572968958520743</v>
      </c>
      <c r="G51" s="5">
        <f t="shared" si="13"/>
        <v>2.870033999999988</v>
      </c>
      <c r="H51" s="5">
        <f t="shared" si="9"/>
        <v>7.9471729738321173</v>
      </c>
      <c r="I51" s="5">
        <f t="shared" si="10"/>
        <v>9.8757579981877832</v>
      </c>
      <c r="J51" s="5">
        <f t="shared" si="11"/>
        <v>4.2485253094194375</v>
      </c>
      <c r="K51" s="5">
        <f t="shared" si="12"/>
        <v>-0.63753504886961965</v>
      </c>
      <c r="L51" s="5">
        <f t="shared" si="6"/>
        <v>1.4236785667678831</v>
      </c>
      <c r="M51" s="5">
        <f t="shared" si="14"/>
        <v>3.87559866207306</v>
      </c>
      <c r="N51" s="5"/>
      <c r="O51" s="3">
        <v>33024</v>
      </c>
      <c r="P51" s="1">
        <v>1.93</v>
      </c>
      <c r="Q51" s="1">
        <f t="array" ref="Q51">FVSCHEDULE(1,P49:P51*0.01)-1</f>
        <v>4.4227450378000022E-2</v>
      </c>
      <c r="R51" s="14">
        <v>2.19</v>
      </c>
      <c r="S51" s="1">
        <f t="array" ref="S51">FVSCHEDULE(1,R49:R51*0.01)-1</f>
        <v>7.781964537500019E-2</v>
      </c>
      <c r="T51" s="1" t="s">
        <v>32</v>
      </c>
      <c r="U51" s="1">
        <v>747.07</v>
      </c>
      <c r="V51" s="1">
        <v>1134.999</v>
      </c>
      <c r="W51" s="1">
        <v>2384.6109999999999</v>
      </c>
      <c r="X51" s="1">
        <v>574.79</v>
      </c>
      <c r="Y51">
        <v>1616.44</v>
      </c>
      <c r="Z51" s="1" t="s">
        <v>32</v>
      </c>
      <c r="AA51" s="1">
        <v>2.1800000000000002</v>
      </c>
      <c r="AB51" s="1"/>
      <c r="AC51" s="1" t="s">
        <v>32</v>
      </c>
      <c r="AD51" s="1">
        <v>2.2000000000000002</v>
      </c>
      <c r="AE51" s="1">
        <v>2.1269999999999998</v>
      </c>
      <c r="AG51" s="1" t="s">
        <v>32</v>
      </c>
      <c r="AH51">
        <v>411.91300000000001</v>
      </c>
    </row>
    <row r="52" spans="1:34" x14ac:dyDescent="0.25">
      <c r="A52" s="3">
        <v>35064</v>
      </c>
      <c r="B52" s="1" t="s">
        <v>33</v>
      </c>
      <c r="C52" s="5">
        <v>0.26</v>
      </c>
      <c r="D52" s="5">
        <v>10.220000000000001</v>
      </c>
      <c r="E52" s="5">
        <f t="shared" si="7"/>
        <v>-4.1470821136681755</v>
      </c>
      <c r="F52" s="5">
        <f t="shared" si="8"/>
        <v>13.831175984403258</v>
      </c>
      <c r="G52" s="5">
        <f t="shared" si="13"/>
        <v>2.8843847167999925</v>
      </c>
      <c r="H52" s="5">
        <f t="shared" si="9"/>
        <v>6.0195162434577565</v>
      </c>
      <c r="I52" s="5">
        <f t="shared" si="10"/>
        <v>2.1676671080767429</v>
      </c>
      <c r="J52" s="5">
        <f t="shared" si="11"/>
        <v>4.1288495272394643</v>
      </c>
      <c r="K52" s="5">
        <f t="shared" si="12"/>
        <v>-1.3537117903930085</v>
      </c>
      <c r="L52" s="5">
        <f t="shared" si="6"/>
        <v>1.4733693765430989</v>
      </c>
      <c r="M52" s="5">
        <f t="shared" si="14"/>
        <v>2.4879706140169464</v>
      </c>
      <c r="N52" s="5"/>
      <c r="O52" s="3">
        <v>33053</v>
      </c>
      <c r="P52" s="1">
        <v>2.42</v>
      </c>
      <c r="Q52" s="1">
        <f t="array" ref="Q52">FVSCHEDULE(1,P50:P52*0.01)-1</f>
        <v>4.2192315997999996E-2</v>
      </c>
      <c r="R52" s="14">
        <v>2.1</v>
      </c>
      <c r="S52" s="1">
        <f t="array" ref="S52">FVSCHEDULE(1,R50:R52*0.01)-1</f>
        <v>8.6868007830000149E-2</v>
      </c>
      <c r="T52" s="1" t="s">
        <v>33</v>
      </c>
      <c r="U52" s="1">
        <v>792.04</v>
      </c>
      <c r="V52" s="1">
        <v>1159.6020000000001</v>
      </c>
      <c r="W52" s="1">
        <v>2483.0680000000002</v>
      </c>
      <c r="X52" s="1">
        <v>567.00900000000001</v>
      </c>
      <c r="Y52">
        <v>1713.75</v>
      </c>
      <c r="Z52" s="1" t="s">
        <v>33</v>
      </c>
      <c r="AA52" s="1">
        <v>2.1</v>
      </c>
      <c r="AB52" s="1"/>
      <c r="AC52" s="1" t="s">
        <v>33</v>
      </c>
      <c r="AD52" s="1">
        <v>2.1</v>
      </c>
      <c r="AE52" s="1">
        <v>2.11</v>
      </c>
      <c r="AG52" s="1" t="s">
        <v>33</v>
      </c>
      <c r="AH52">
        <v>417.98200000000003</v>
      </c>
    </row>
    <row r="53" spans="1:34" x14ac:dyDescent="0.25">
      <c r="A53" s="3">
        <v>35155</v>
      </c>
      <c r="B53" s="1" t="s">
        <v>34</v>
      </c>
      <c r="C53" s="5">
        <v>2.4</v>
      </c>
      <c r="D53" s="5">
        <v>5.95</v>
      </c>
      <c r="E53" s="5">
        <f t="shared" si="7"/>
        <v>8.346851859917626</v>
      </c>
      <c r="F53" s="5">
        <f t="shared" si="8"/>
        <v>3.4976466123256538</v>
      </c>
      <c r="G53" s="5">
        <f t="shared" si="13"/>
        <v>1.8890320174999919</v>
      </c>
      <c r="H53" s="5">
        <f t="shared" si="9"/>
        <v>5.3671531740821177</v>
      </c>
      <c r="I53" s="5">
        <f t="shared" si="10"/>
        <v>5.1027852659791817</v>
      </c>
      <c r="J53" s="5">
        <f t="shared" si="11"/>
        <v>2.9650013612192438</v>
      </c>
      <c r="K53" s="5">
        <f t="shared" si="12"/>
        <v>6.226179831360712</v>
      </c>
      <c r="L53" s="5">
        <f t="shared" ref="L53:L84" si="15">100*(AH53/AH52-1)</f>
        <v>1.2299572708872608</v>
      </c>
      <c r="M53" s="5">
        <f t="shared" si="14"/>
        <v>5.1482072212780601</v>
      </c>
      <c r="N53" s="5"/>
      <c r="O53" s="3">
        <v>33085</v>
      </c>
      <c r="P53" s="1">
        <v>2.69</v>
      </c>
      <c r="Q53" s="1">
        <f t="array" ref="Q53">FVSCHEDULE(1,P51:P53*0.01)-1</f>
        <v>7.2049773914000026E-2</v>
      </c>
      <c r="R53" s="14">
        <v>1.38</v>
      </c>
      <c r="S53" s="1">
        <f t="array" ref="S53">FVSCHEDULE(1,R51:R53*0.01)-1</f>
        <v>5.7758266620000054E-2</v>
      </c>
      <c r="T53" s="1" t="s">
        <v>34</v>
      </c>
      <c r="U53" s="1">
        <v>834.55</v>
      </c>
      <c r="V53" s="1">
        <v>1218.7739999999999</v>
      </c>
      <c r="W53" s="1">
        <v>2556.6909999999998</v>
      </c>
      <c r="X53" s="1">
        <v>602.31200000000001</v>
      </c>
      <c r="Y53">
        <v>1805.72</v>
      </c>
      <c r="Z53" s="1" t="s">
        <v>34</v>
      </c>
      <c r="AA53" s="1">
        <v>2.0499999999999998</v>
      </c>
      <c r="AB53" s="1"/>
      <c r="AC53" s="1" t="s">
        <v>34</v>
      </c>
      <c r="AD53" s="1">
        <v>2.1</v>
      </c>
      <c r="AE53" s="1">
        <v>2.0449999999999999</v>
      </c>
      <c r="AG53" s="1" t="s">
        <v>34</v>
      </c>
      <c r="AH53">
        <v>423.12299999999999</v>
      </c>
    </row>
    <row r="54" spans="1:34" x14ac:dyDescent="0.25">
      <c r="A54" s="3">
        <v>35246</v>
      </c>
      <c r="B54" s="1" t="s">
        <v>35</v>
      </c>
      <c r="C54" s="5">
        <v>3.24</v>
      </c>
      <c r="D54" s="5">
        <v>6.45</v>
      </c>
      <c r="E54" s="5">
        <f t="shared" si="7"/>
        <v>4.9305667860407523</v>
      </c>
      <c r="F54" s="5">
        <f t="shared" si="8"/>
        <v>6.844402036027442</v>
      </c>
      <c r="G54" s="5">
        <f t="shared" si="13"/>
        <v>1.8913212800000023</v>
      </c>
      <c r="H54" s="5">
        <f t="shared" si="9"/>
        <v>4.4886465759990557</v>
      </c>
      <c r="I54" s="5">
        <f t="shared" si="10"/>
        <v>5.0021579062238031</v>
      </c>
      <c r="J54" s="5">
        <f t="shared" si="11"/>
        <v>1.6559294807233282</v>
      </c>
      <c r="K54" s="5">
        <f t="shared" si="12"/>
        <v>4.1803915578636941</v>
      </c>
      <c r="L54" s="5">
        <f t="shared" si="15"/>
        <v>1.2880415387487743</v>
      </c>
      <c r="M54" s="5">
        <f t="shared" si="14"/>
        <v>4.2201931003654005</v>
      </c>
      <c r="N54" s="5"/>
      <c r="O54" s="3">
        <v>33116</v>
      </c>
      <c r="P54" s="1">
        <v>-5.69</v>
      </c>
      <c r="Q54" s="1">
        <f t="array" ref="Q54">FVSCHEDULE(1,P52:P54*0.01)-1</f>
        <v>-8.0936507619999709E-3</v>
      </c>
      <c r="R54" s="14">
        <v>-4.37</v>
      </c>
      <c r="S54" s="1">
        <f t="array" ref="S54">FVSCHEDULE(1,R52:R54*0.01)-1</f>
        <v>-1.0143624260000039E-2</v>
      </c>
      <c r="T54" s="1" t="s">
        <v>35</v>
      </c>
      <c r="U54" s="1">
        <v>872.01</v>
      </c>
      <c r="V54" s="1">
        <v>1279.739</v>
      </c>
      <c r="W54" s="1">
        <v>2599.0279999999998</v>
      </c>
      <c r="X54" s="1">
        <v>627.49099999999999</v>
      </c>
      <c r="Y54">
        <v>1886.77</v>
      </c>
      <c r="Z54" s="1" t="s">
        <v>35</v>
      </c>
      <c r="AA54" s="1">
        <v>2</v>
      </c>
      <c r="AB54" s="1"/>
      <c r="AC54" s="1" t="s">
        <v>35</v>
      </c>
      <c r="AD54" s="1">
        <v>2.0830000000000002</v>
      </c>
      <c r="AE54" s="1">
        <v>1.9990000000000001</v>
      </c>
      <c r="AG54" s="1" t="s">
        <v>35</v>
      </c>
      <c r="AH54">
        <v>428.57299999999998</v>
      </c>
    </row>
    <row r="55" spans="1:34" x14ac:dyDescent="0.25">
      <c r="A55" s="3">
        <v>35338</v>
      </c>
      <c r="B55" s="1" t="s">
        <v>36</v>
      </c>
      <c r="C55" s="5">
        <v>2.72</v>
      </c>
      <c r="D55" s="5">
        <v>6.33</v>
      </c>
      <c r="E55" s="5">
        <f t="shared" si="7"/>
        <v>0.7697311196591512</v>
      </c>
      <c r="F55" s="5">
        <f t="shared" si="8"/>
        <v>6.3543835113534142</v>
      </c>
      <c r="G55" s="5">
        <f t="shared" si="13"/>
        <v>4.4720991488000017</v>
      </c>
      <c r="H55" s="5">
        <f t="shared" si="9"/>
        <v>3.0917076639029428</v>
      </c>
      <c r="I55" s="5">
        <f t="shared" si="10"/>
        <v>0.33827210079555581</v>
      </c>
      <c r="J55" s="5">
        <f t="shared" si="11"/>
        <v>-4.9403084537746889E-2</v>
      </c>
      <c r="K55" s="5">
        <f t="shared" si="12"/>
        <v>-3.6218846166717888</v>
      </c>
      <c r="L55" s="5">
        <f t="shared" si="15"/>
        <v>1.3817949334185897</v>
      </c>
      <c r="M55" s="5">
        <f t="shared" si="14"/>
        <v>2.0309668548416826</v>
      </c>
      <c r="N55" s="5"/>
      <c r="O55" s="3">
        <v>33144</v>
      </c>
      <c r="P55" s="1">
        <v>-7.3</v>
      </c>
      <c r="Q55" s="1">
        <f t="array" ref="Q55">FVSCHEDULE(1,P53:P55*0.01)-1</f>
        <v>-0.10222887546999992</v>
      </c>
      <c r="R55" s="14">
        <v>-5.26</v>
      </c>
      <c r="S55" s="1">
        <f t="array" ref="S55">FVSCHEDULE(1,R53:R55*0.01)-1</f>
        <v>-8.149859904399992E-2</v>
      </c>
      <c r="T55" s="1" t="s">
        <v>36</v>
      </c>
      <c r="U55" s="1">
        <v>898.97</v>
      </c>
      <c r="V55" s="1">
        <v>1284.068</v>
      </c>
      <c r="W55" s="1">
        <v>2597.7440000000001</v>
      </c>
      <c r="X55" s="1">
        <v>604.76400000000001</v>
      </c>
      <c r="Y55">
        <v>1945.1</v>
      </c>
      <c r="Z55" s="1" t="s">
        <v>36</v>
      </c>
      <c r="AA55" s="1">
        <v>1.96</v>
      </c>
      <c r="AB55" s="1"/>
      <c r="AC55" s="1" t="s">
        <v>36</v>
      </c>
      <c r="AD55" s="1">
        <v>2.1219999999999999</v>
      </c>
      <c r="AE55" s="1">
        <v>1.998</v>
      </c>
      <c r="AG55" s="1" t="s">
        <v>36</v>
      </c>
      <c r="AH55">
        <v>434.495</v>
      </c>
    </row>
    <row r="56" spans="1:34" x14ac:dyDescent="0.25">
      <c r="A56" s="3">
        <v>35430</v>
      </c>
      <c r="B56" s="1" t="s">
        <v>37</v>
      </c>
      <c r="C56" s="5">
        <v>2.86</v>
      </c>
      <c r="D56" s="5">
        <v>7.08</v>
      </c>
      <c r="E56" s="5">
        <f t="shared" si="7"/>
        <v>2.7418207281126241</v>
      </c>
      <c r="F56" s="5">
        <f t="shared" si="8"/>
        <v>7.6236030540411619</v>
      </c>
      <c r="G56" s="5">
        <f t="shared" si="13"/>
        <v>3.8022503839999944</v>
      </c>
      <c r="H56" s="5">
        <f t="shared" si="9"/>
        <v>8.3350946082739075</v>
      </c>
      <c r="I56" s="5">
        <f t="shared" si="10"/>
        <v>5.2023724600254839</v>
      </c>
      <c r="J56" s="5">
        <f t="shared" si="11"/>
        <v>1.6655605787175176</v>
      </c>
      <c r="K56" s="5">
        <f t="shared" si="12"/>
        <v>-0.58849402411518259</v>
      </c>
      <c r="L56" s="5">
        <f t="shared" si="15"/>
        <v>1.302891862967348</v>
      </c>
      <c r="M56" s="5">
        <f t="shared" si="14"/>
        <v>4.1324175538739736</v>
      </c>
      <c r="N56" s="5"/>
      <c r="O56" s="3">
        <v>33177</v>
      </c>
      <c r="P56" s="1">
        <v>-5.25</v>
      </c>
      <c r="Q56" s="1">
        <f t="array" ref="Q56">FVSCHEDULE(1,P54:P56*0.01)-1</f>
        <v>-0.17164461924999985</v>
      </c>
      <c r="R56" s="14">
        <v>-3.59</v>
      </c>
      <c r="S56" s="1">
        <f t="array" ref="S56">FVSCHEDULE(1,R54:R56*0.01)-1</f>
        <v>-0.126526730458</v>
      </c>
      <c r="T56" s="1" t="s">
        <v>37</v>
      </c>
      <c r="U56" s="1">
        <v>973.9</v>
      </c>
      <c r="V56" s="1">
        <v>1350.87</v>
      </c>
      <c r="W56" s="1">
        <v>2641.011</v>
      </c>
      <c r="X56" s="1">
        <v>601.20500000000004</v>
      </c>
      <c r="Y56">
        <v>2107.23</v>
      </c>
      <c r="Z56" s="1" t="s">
        <v>37</v>
      </c>
      <c r="AA56" s="1">
        <v>1.85</v>
      </c>
      <c r="AB56" s="1"/>
      <c r="AC56" s="1" t="s">
        <v>37</v>
      </c>
      <c r="AD56" s="1">
        <v>2.15</v>
      </c>
      <c r="AE56" s="1">
        <v>1.986</v>
      </c>
      <c r="AG56" s="1" t="s">
        <v>37</v>
      </c>
      <c r="AH56">
        <v>440.15600000000001</v>
      </c>
    </row>
    <row r="57" spans="1:34" x14ac:dyDescent="0.25">
      <c r="A57" s="3">
        <v>35520</v>
      </c>
      <c r="B57" s="1" t="s">
        <v>38</v>
      </c>
      <c r="C57" s="5">
        <v>2.85</v>
      </c>
      <c r="D57" s="5">
        <v>0.95</v>
      </c>
      <c r="E57" s="5">
        <f t="shared" si="7"/>
        <v>2.3027727098632238</v>
      </c>
      <c r="F57" s="5">
        <f t="shared" si="8"/>
        <v>-2.6124089616964272</v>
      </c>
      <c r="G57" s="5">
        <f t="shared" si="13"/>
        <v>1.0660887680000064</v>
      </c>
      <c r="H57" s="5">
        <f t="shared" si="9"/>
        <v>2.6799466064277633</v>
      </c>
      <c r="I57" s="5">
        <f t="shared" si="10"/>
        <v>-5.1708158446038377</v>
      </c>
      <c r="J57" s="5">
        <f t="shared" si="11"/>
        <v>-1.4950713950074523</v>
      </c>
      <c r="K57" s="5">
        <f t="shared" si="12"/>
        <v>8.4694904400329349</v>
      </c>
      <c r="L57" s="5">
        <f t="shared" si="15"/>
        <v>1.2752296912912797</v>
      </c>
      <c r="M57" s="5">
        <f t="shared" si="14"/>
        <v>0.83930419014307112</v>
      </c>
      <c r="N57" s="5"/>
      <c r="O57" s="3">
        <v>33207</v>
      </c>
      <c r="P57" s="1">
        <v>3.12</v>
      </c>
      <c r="Q57" s="1">
        <f t="array" ref="Q57">FVSCHEDULE(1,P55:P57*0.01)-1</f>
        <v>-9.4263525999999986E-2</v>
      </c>
      <c r="R57" s="14">
        <v>6.49</v>
      </c>
      <c r="S57" s="1">
        <f t="array" ref="S57">FVSCHEDULE(1,R55:R57*0.01)-1</f>
        <v>-2.7332756734000041E-2</v>
      </c>
      <c r="T57" s="1" t="s">
        <v>38</v>
      </c>
      <c r="U57" s="1">
        <v>1000</v>
      </c>
      <c r="V57" s="1">
        <v>1281.019</v>
      </c>
      <c r="W57" s="1">
        <v>2601.5259999999998</v>
      </c>
      <c r="X57" s="1">
        <v>652.12400000000002</v>
      </c>
      <c r="Y57">
        <v>2163.71</v>
      </c>
      <c r="Z57" s="1" t="s">
        <v>38</v>
      </c>
      <c r="AA57" s="1">
        <v>1.85</v>
      </c>
      <c r="AB57" s="1"/>
      <c r="AC57" s="1" t="s">
        <v>38</v>
      </c>
      <c r="AD57" s="1">
        <v>2.16</v>
      </c>
      <c r="AE57" s="1">
        <v>1.931</v>
      </c>
      <c r="AG57" s="1" t="s">
        <v>38</v>
      </c>
      <c r="AH57">
        <v>445.76900000000001</v>
      </c>
    </row>
    <row r="58" spans="1:34" x14ac:dyDescent="0.25">
      <c r="A58" s="3">
        <v>35611</v>
      </c>
      <c r="B58" s="1" t="s">
        <v>39</v>
      </c>
      <c r="C58" s="5">
        <v>3.61</v>
      </c>
      <c r="D58" s="5">
        <v>10.99</v>
      </c>
      <c r="E58" s="5">
        <f t="shared" si="7"/>
        <v>4.8538849176402792</v>
      </c>
      <c r="F58" s="5">
        <f t="shared" si="8"/>
        <v>17.077912883431019</v>
      </c>
      <c r="G58" s="5">
        <f t="shared" si="13"/>
        <v>4.7065988094000089</v>
      </c>
      <c r="H58" s="5">
        <f t="shared" si="9"/>
        <v>17.459000000000003</v>
      </c>
      <c r="I58" s="5">
        <f t="shared" si="10"/>
        <v>16.210298207911045</v>
      </c>
      <c r="J58" s="5">
        <f t="shared" si="11"/>
        <v>13.055145326243146</v>
      </c>
      <c r="K58" s="5">
        <f t="shared" si="12"/>
        <v>8.5583416650820929</v>
      </c>
      <c r="L58" s="5">
        <f t="shared" si="15"/>
        <v>1.3610188236508058</v>
      </c>
      <c r="M58" s="5">
        <f t="shared" si="14"/>
        <v>10.197141221054116</v>
      </c>
      <c r="N58" s="5"/>
      <c r="O58" s="3">
        <v>33238</v>
      </c>
      <c r="P58" s="1">
        <v>0.56000000000000005</v>
      </c>
      <c r="Q58" s="1">
        <f t="array" ref="Q58">FVSCHEDULE(1,P56:P58*0.01)-1</f>
        <v>-1.7466452800000032E-2</v>
      </c>
      <c r="R58" s="14">
        <v>1.62</v>
      </c>
      <c r="S58" s="1">
        <f t="array" ref="S58">FVSCHEDULE(1,R56:R58*0.01)-1</f>
        <v>4.3302145457999819E-2</v>
      </c>
      <c r="T58" s="1" t="s">
        <v>39</v>
      </c>
      <c r="U58" s="1">
        <v>1174.5899999999999</v>
      </c>
      <c r="V58" s="1">
        <v>1488.6759999999999</v>
      </c>
      <c r="W58" s="1">
        <v>2941.1590000000001</v>
      </c>
      <c r="X58" s="1">
        <v>707.93499999999995</v>
      </c>
      <c r="Y58">
        <v>2541.46</v>
      </c>
      <c r="Z58" s="1" t="s">
        <v>39</v>
      </c>
      <c r="AA58" s="1">
        <v>1.6</v>
      </c>
      <c r="AB58" s="1"/>
      <c r="AC58" s="1" t="s">
        <v>39</v>
      </c>
      <c r="AD58" s="1">
        <v>1.921</v>
      </c>
      <c r="AE58" s="1">
        <v>1.877</v>
      </c>
      <c r="AG58" s="1" t="s">
        <v>39</v>
      </c>
      <c r="AH58">
        <v>451.83600000000001</v>
      </c>
    </row>
    <row r="59" spans="1:34" x14ac:dyDescent="0.25">
      <c r="A59" s="3">
        <v>35703</v>
      </c>
      <c r="B59" s="1" t="s">
        <v>40</v>
      </c>
      <c r="C59" s="5">
        <v>3.62</v>
      </c>
      <c r="D59" s="5">
        <v>7.84</v>
      </c>
      <c r="E59" s="5">
        <f t="shared" si="7"/>
        <v>2.683818781490833</v>
      </c>
      <c r="F59" s="5">
        <f t="shared" si="8"/>
        <v>6.0560671730271212</v>
      </c>
      <c r="G59" s="5">
        <f t="shared" si="13"/>
        <v>5.4187236368000047</v>
      </c>
      <c r="H59" s="5">
        <f t="shared" si="9"/>
        <v>7.4894218408125379</v>
      </c>
      <c r="I59" s="5">
        <f t="shared" si="10"/>
        <v>14.883090746408234</v>
      </c>
      <c r="J59" s="5">
        <f t="shared" si="11"/>
        <v>-0.64073380595881524</v>
      </c>
      <c r="K59" s="5">
        <f t="shared" si="12"/>
        <v>-8.9677724649861901</v>
      </c>
      <c r="L59" s="5">
        <f t="shared" si="15"/>
        <v>1.3418585504475056</v>
      </c>
      <c r="M59" s="5">
        <f t="shared" si="14"/>
        <v>4.0681292063859713</v>
      </c>
      <c r="N59" s="5"/>
      <c r="O59" s="3">
        <v>33269</v>
      </c>
      <c r="P59" s="1">
        <v>2.75</v>
      </c>
      <c r="Q59" s="1">
        <f t="array" ref="Q59">FVSCHEDULE(1,P57:P59*0.01)-1</f>
        <v>6.5491524800000089E-2</v>
      </c>
      <c r="R59" s="14">
        <v>0.75</v>
      </c>
      <c r="S59" s="1">
        <f t="array" ref="S59">FVSCHEDULE(1,R57:R59*0.01)-1</f>
        <v>9.0267515350000105E-2</v>
      </c>
      <c r="T59" s="1" t="s">
        <v>40</v>
      </c>
      <c r="U59" s="1">
        <v>1262.56</v>
      </c>
      <c r="V59" s="1">
        <v>1710.2370000000001</v>
      </c>
      <c r="W59" s="1">
        <v>2922.3139999999999</v>
      </c>
      <c r="X59" s="1">
        <v>644.44899999999996</v>
      </c>
      <c r="Y59">
        <v>2731.82</v>
      </c>
      <c r="Z59" s="1" t="s">
        <v>40</v>
      </c>
      <c r="AA59" s="1">
        <v>1.51</v>
      </c>
      <c r="AB59" s="1"/>
      <c r="AC59" s="1" t="s">
        <v>40</v>
      </c>
      <c r="AD59" s="1">
        <v>1.7849999999999999</v>
      </c>
      <c r="AE59" s="1">
        <v>1.956</v>
      </c>
      <c r="AG59" s="1" t="s">
        <v>40</v>
      </c>
      <c r="AH59">
        <v>457.899</v>
      </c>
    </row>
    <row r="60" spans="1:34" x14ac:dyDescent="0.25">
      <c r="A60" s="3">
        <v>35795</v>
      </c>
      <c r="B60" s="1" t="s">
        <v>41</v>
      </c>
      <c r="C60" s="5">
        <v>4.24</v>
      </c>
      <c r="D60" s="5">
        <v>8.2200000000000006</v>
      </c>
      <c r="E60" s="5">
        <f t="shared" si="7"/>
        <v>4.7123492443693324</v>
      </c>
      <c r="F60" s="5">
        <f t="shared" si="8"/>
        <v>8.5427855473808574</v>
      </c>
      <c r="G60" s="5">
        <f t="shared" si="13"/>
        <v>1.483899582800019</v>
      </c>
      <c r="H60" s="5">
        <f t="shared" si="9"/>
        <v>2.8719427195539327</v>
      </c>
      <c r="I60" s="5">
        <f t="shared" si="10"/>
        <v>-3.3484832803874598</v>
      </c>
      <c r="J60" s="5">
        <f t="shared" si="11"/>
        <v>-7.7661743399237704</v>
      </c>
      <c r="K60" s="5">
        <f t="shared" si="12"/>
        <v>-17.517910649252311</v>
      </c>
      <c r="L60" s="5">
        <f t="shared" si="15"/>
        <v>1.2507124933664349</v>
      </c>
      <c r="M60" s="5">
        <f t="shared" si="14"/>
        <v>0.7345061352055402</v>
      </c>
      <c r="N60" s="5"/>
      <c r="O60" s="3">
        <v>33297</v>
      </c>
      <c r="P60" s="1">
        <v>10.94</v>
      </c>
      <c r="Q60" s="1">
        <f t="array" ref="Q60">FVSCHEDULE(1,P58:P60*0.01)-1</f>
        <v>0.14629198760000017</v>
      </c>
      <c r="R60" s="14">
        <v>8</v>
      </c>
      <c r="S60" s="1">
        <f t="array" ref="S60">FVSCHEDULE(1,R58:R60*0.01)-1</f>
        <v>0.10572722000000034</v>
      </c>
      <c r="T60" s="1" t="s">
        <v>41</v>
      </c>
      <c r="U60" s="1">
        <v>1298.82</v>
      </c>
      <c r="V60" s="1">
        <v>1652.97</v>
      </c>
      <c r="W60" s="1">
        <v>2695.3620000000001</v>
      </c>
      <c r="X60" s="1">
        <v>531.55499999999995</v>
      </c>
      <c r="Y60">
        <v>2810.27</v>
      </c>
      <c r="Z60" s="1" t="s">
        <v>41</v>
      </c>
      <c r="AA60" s="1">
        <v>1.49</v>
      </c>
      <c r="AB60" s="1"/>
      <c r="AC60" s="1" t="s">
        <v>41</v>
      </c>
      <c r="AD60" s="1">
        <v>1.9259999999999999</v>
      </c>
      <c r="AE60" s="1">
        <v>2.1240000000000001</v>
      </c>
      <c r="AG60" s="1" t="s">
        <v>41</v>
      </c>
      <c r="AH60">
        <v>463.62599999999998</v>
      </c>
    </row>
    <row r="61" spans="1:34" x14ac:dyDescent="0.25">
      <c r="A61" s="3">
        <v>35885</v>
      </c>
      <c r="B61" s="1" t="s">
        <v>42</v>
      </c>
      <c r="C61" s="5">
        <v>3.81</v>
      </c>
      <c r="D61" s="5">
        <v>9.61</v>
      </c>
      <c r="E61" s="5">
        <f t="shared" si="7"/>
        <v>1.4879693860381269</v>
      </c>
      <c r="F61" s="5">
        <f t="shared" si="8"/>
        <v>10.535557660156286</v>
      </c>
      <c r="G61" s="5">
        <f t="shared" si="13"/>
        <v>3.8109239888000079</v>
      </c>
      <c r="H61" s="5">
        <f t="shared" si="9"/>
        <v>13.949585007930288</v>
      </c>
      <c r="I61" s="5">
        <f t="shared" si="10"/>
        <v>10.0582587705766</v>
      </c>
      <c r="J61" s="5">
        <f t="shared" si="11"/>
        <v>14.78569483431167</v>
      </c>
      <c r="K61" s="5">
        <f t="shared" si="12"/>
        <v>6.192585903622394</v>
      </c>
      <c r="L61" s="5">
        <f t="shared" si="15"/>
        <v>1.3012643812038149</v>
      </c>
      <c r="M61" s="5">
        <f t="shared" si="14"/>
        <v>7.1554413355884128</v>
      </c>
      <c r="N61" s="5"/>
      <c r="O61" s="3">
        <v>33326</v>
      </c>
      <c r="P61" s="1">
        <v>5.89</v>
      </c>
      <c r="Q61" s="1">
        <f t="array" ref="Q61">FVSCHEDULE(1,P59:P61*0.01)-1</f>
        <v>0.20704911064999987</v>
      </c>
      <c r="R61" s="14">
        <v>4.7</v>
      </c>
      <c r="S61" s="1">
        <f t="array" ref="S61">FVSCHEDULE(1,R59:R61*0.01)-1</f>
        <v>0.1392407</v>
      </c>
      <c r="T61" s="1" t="s">
        <v>42</v>
      </c>
      <c r="U61" s="1">
        <v>1480</v>
      </c>
      <c r="V61" s="1">
        <v>1819.23</v>
      </c>
      <c r="W61" s="1">
        <v>3093.89</v>
      </c>
      <c r="X61" s="1">
        <v>564.47199999999998</v>
      </c>
      <c r="Y61">
        <v>3202.29</v>
      </c>
      <c r="Z61" s="1" t="s">
        <v>42</v>
      </c>
      <c r="AA61" s="1">
        <v>1.33</v>
      </c>
      <c r="AB61" s="1"/>
      <c r="AC61" s="1" t="s">
        <v>42</v>
      </c>
      <c r="AD61" s="1">
        <v>1.792</v>
      </c>
      <c r="AE61" s="1">
        <v>2.08</v>
      </c>
      <c r="AG61" s="1" t="s">
        <v>42</v>
      </c>
      <c r="AH61">
        <v>469.65899999999999</v>
      </c>
    </row>
    <row r="62" spans="1:34" x14ac:dyDescent="0.25">
      <c r="A62" s="3">
        <v>35976</v>
      </c>
      <c r="B62" s="1" t="s">
        <v>43</v>
      </c>
      <c r="C62" s="5">
        <v>5.0199999999999996</v>
      </c>
      <c r="D62" s="5">
        <v>5.1100000000000003</v>
      </c>
      <c r="E62" s="5">
        <f t="shared" si="7"/>
        <v>6.7500299396324728</v>
      </c>
      <c r="F62" s="5">
        <f t="shared" si="8"/>
        <v>2.5203816757530317</v>
      </c>
      <c r="G62" s="5">
        <f t="shared" si="13"/>
        <v>0.55090446199999032</v>
      </c>
      <c r="H62" s="5">
        <f t="shared" si="9"/>
        <v>3.3020270270270213</v>
      </c>
      <c r="I62" s="5">
        <f t="shared" si="10"/>
        <v>-4.6618624363054639</v>
      </c>
      <c r="J62" s="5">
        <f t="shared" si="11"/>
        <v>1.1298397809876848</v>
      </c>
      <c r="K62" s="5">
        <f t="shared" si="12"/>
        <v>-23.597627517396791</v>
      </c>
      <c r="L62" s="5">
        <f t="shared" si="15"/>
        <v>1.2896590930866925</v>
      </c>
      <c r="M62" s="5">
        <f t="shared" si="14"/>
        <v>0.69048175894640251</v>
      </c>
      <c r="N62" s="5"/>
      <c r="O62" s="3">
        <v>33358</v>
      </c>
      <c r="P62" s="1">
        <v>4.0999999999999996</v>
      </c>
      <c r="Q62" s="1">
        <f t="array" ref="Q62">FVSCHEDULE(1,P60:P62*0.01)-1</f>
        <v>0.22290815005999987</v>
      </c>
      <c r="R62" s="14">
        <v>3.94</v>
      </c>
      <c r="S62" s="1">
        <f t="array" ref="S62">FVSCHEDULE(1,R60:R62*0.01)-1</f>
        <v>0.17531194400000016</v>
      </c>
      <c r="T62" s="1" t="s">
        <v>43</v>
      </c>
      <c r="U62" s="1">
        <v>1528.87</v>
      </c>
      <c r="V62" s="1">
        <v>1734.42</v>
      </c>
      <c r="W62" s="1">
        <v>3128.846</v>
      </c>
      <c r="X62" s="1">
        <v>431.27</v>
      </c>
      <c r="Y62">
        <v>3308.03</v>
      </c>
      <c r="Z62" s="1" t="s">
        <v>43</v>
      </c>
      <c r="AA62" s="1">
        <v>1.32</v>
      </c>
      <c r="AB62" s="1"/>
      <c r="AC62" s="1" t="s">
        <v>43</v>
      </c>
      <c r="AD62" s="1">
        <v>1.8069999999999999</v>
      </c>
      <c r="AE62" s="1">
        <v>2.7719999999999998</v>
      </c>
      <c r="AG62" s="1" t="s">
        <v>43</v>
      </c>
      <c r="AH62">
        <v>475.71600000000001</v>
      </c>
    </row>
    <row r="63" spans="1:34" x14ac:dyDescent="0.25">
      <c r="A63" s="3">
        <v>36068</v>
      </c>
      <c r="B63" s="1" t="s">
        <v>44</v>
      </c>
      <c r="C63" s="5">
        <v>3.83</v>
      </c>
      <c r="D63" s="5">
        <v>-6.6</v>
      </c>
      <c r="E63" s="5">
        <f t="shared" si="7"/>
        <v>-0.70689124819948868</v>
      </c>
      <c r="F63" s="5">
        <f t="shared" si="8"/>
        <v>-13.49257568376267</v>
      </c>
      <c r="G63" s="5">
        <f t="shared" si="13"/>
        <v>-6.0914230839999917</v>
      </c>
      <c r="H63" s="5">
        <f t="shared" si="9"/>
        <v>-9.9472159176385073</v>
      </c>
      <c r="I63" s="5">
        <f t="shared" si="10"/>
        <v>-20.145639464489573</v>
      </c>
      <c r="J63" s="5">
        <f t="shared" si="11"/>
        <v>-14.150328907207331</v>
      </c>
      <c r="K63" s="5">
        <f t="shared" si="12"/>
        <v>-22.007790943028716</v>
      </c>
      <c r="L63" s="5">
        <f t="shared" si="15"/>
        <v>1.4168117111890366</v>
      </c>
      <c r="M63" s="5">
        <f t="shared" si="14"/>
        <v>-9.3482662589884722</v>
      </c>
      <c r="N63" s="5"/>
      <c r="O63" s="3">
        <v>33389</v>
      </c>
      <c r="P63" s="1">
        <v>0.18</v>
      </c>
      <c r="Q63" s="1">
        <f t="array" ref="Q63">FVSCHEDULE(1,P61:P63*0.01)-1</f>
        <v>0.1042990668199999</v>
      </c>
      <c r="R63" s="14">
        <v>0.8</v>
      </c>
      <c r="S63" s="1">
        <f t="array" ref="S63">FVSCHEDULE(1,R61:R63*0.01)-1</f>
        <v>9.6957814400000064E-2</v>
      </c>
      <c r="T63" s="1" t="s">
        <v>44</v>
      </c>
      <c r="U63" s="1">
        <v>1376.79</v>
      </c>
      <c r="V63" s="1">
        <v>1385.01</v>
      </c>
      <c r="W63" s="1">
        <v>2686.1039999999998</v>
      </c>
      <c r="X63" s="1">
        <v>336.35700000000003</v>
      </c>
      <c r="Y63">
        <v>2978.98</v>
      </c>
      <c r="Z63" s="1" t="s">
        <v>44</v>
      </c>
      <c r="AA63" s="1">
        <v>1.49</v>
      </c>
      <c r="AB63" s="1"/>
      <c r="AC63" s="1" t="s">
        <v>44</v>
      </c>
      <c r="AD63" s="1">
        <v>2.1829999999999998</v>
      </c>
      <c r="AE63" s="1">
        <v>3.569</v>
      </c>
      <c r="AG63" s="1" t="s">
        <v>44</v>
      </c>
      <c r="AH63">
        <v>482.45600000000002</v>
      </c>
    </row>
    <row r="64" spans="1:34" x14ac:dyDescent="0.25">
      <c r="A64" s="3">
        <v>36160</v>
      </c>
      <c r="B64" s="1" t="s">
        <v>45</v>
      </c>
      <c r="C64" s="5">
        <v>2.84</v>
      </c>
      <c r="D64" s="5">
        <v>7.38</v>
      </c>
      <c r="E64" s="5">
        <f t="shared" si="7"/>
        <v>-0.54245836188734131</v>
      </c>
      <c r="F64" s="5">
        <f t="shared" si="8"/>
        <v>15.819320927327253</v>
      </c>
      <c r="G64" s="5">
        <f t="shared" si="13"/>
        <v>2.5235030239999956</v>
      </c>
      <c r="H64" s="5">
        <f t="shared" si="9"/>
        <v>21.297365611313278</v>
      </c>
      <c r="I64" s="5">
        <f t="shared" si="10"/>
        <v>16.309268525137011</v>
      </c>
      <c r="J64" s="5">
        <f t="shared" si="11"/>
        <v>20.74793083216435</v>
      </c>
      <c r="K64" s="5">
        <f t="shared" si="12"/>
        <v>17.987733271494278</v>
      </c>
      <c r="L64" s="5">
        <f t="shared" si="15"/>
        <v>1.1248694181438257</v>
      </c>
      <c r="M64" s="5">
        <f t="shared" si="14"/>
        <v>10.034163115731646</v>
      </c>
      <c r="N64" s="5"/>
      <c r="O64" s="3">
        <v>33417</v>
      </c>
      <c r="P64" s="1">
        <v>2.96</v>
      </c>
      <c r="Q64" s="1">
        <f t="array" ref="Q64">FVSCHEDULE(1,P62:P64*0.01)-1</f>
        <v>7.3742864480000003E-2</v>
      </c>
      <c r="R64" s="14">
        <v>2.39</v>
      </c>
      <c r="S64" s="1">
        <f t="array" ref="S64">FVSCHEDULE(1,R62:R64*0.01)-1</f>
        <v>7.2755593280000141E-2</v>
      </c>
      <c r="T64" s="1" t="s">
        <v>45</v>
      </c>
      <c r="U64" s="1">
        <v>1670.01</v>
      </c>
      <c r="V64" s="1">
        <v>1610.895</v>
      </c>
      <c r="W64" s="1">
        <v>3243.415</v>
      </c>
      <c r="X64" s="1">
        <v>396.86</v>
      </c>
      <c r="Y64">
        <v>3613.41</v>
      </c>
      <c r="Z64" s="1" t="s">
        <v>45</v>
      </c>
      <c r="AA64" s="1">
        <v>1.26</v>
      </c>
      <c r="AB64" s="1"/>
      <c r="AC64" s="1" t="s">
        <v>45</v>
      </c>
      <c r="AD64" s="1">
        <v>1.831</v>
      </c>
      <c r="AE64" s="1">
        <v>3.129</v>
      </c>
      <c r="AG64" s="1" t="s">
        <v>45</v>
      </c>
      <c r="AH64">
        <v>487.88299999999998</v>
      </c>
    </row>
    <row r="65" spans="1:34" x14ac:dyDescent="0.25">
      <c r="A65" s="3">
        <v>36250</v>
      </c>
      <c r="B65" s="1" t="s">
        <v>46</v>
      </c>
      <c r="C65" s="5">
        <v>3.01</v>
      </c>
      <c r="D65" s="5">
        <v>5.53</v>
      </c>
      <c r="E65" s="5">
        <f t="shared" si="7"/>
        <v>2.8917260876698307</v>
      </c>
      <c r="F65" s="5">
        <f t="shared" si="8"/>
        <v>4.5219124666984696</v>
      </c>
      <c r="G65" s="5">
        <f t="shared" si="13"/>
        <v>1.9165876918000091</v>
      </c>
      <c r="H65" s="5">
        <f t="shared" si="9"/>
        <v>4.9820060957718848</v>
      </c>
      <c r="I65" s="5">
        <f t="shared" si="10"/>
        <v>-5.4244379677136028</v>
      </c>
      <c r="J65" s="5">
        <f t="shared" si="11"/>
        <v>1.4617925859009784</v>
      </c>
      <c r="K65" s="5">
        <f t="shared" si="12"/>
        <v>12.436123570024682</v>
      </c>
      <c r="L65" s="5">
        <f t="shared" si="15"/>
        <v>1.0572206861071187</v>
      </c>
      <c r="M65" s="5">
        <f t="shared" si="14"/>
        <v>3.0347211039190309</v>
      </c>
      <c r="N65" s="5"/>
      <c r="O65" s="3">
        <v>33450</v>
      </c>
      <c r="P65" s="1">
        <v>3.2</v>
      </c>
      <c r="Q65" s="1">
        <f t="array" ref="Q65">FVSCHEDULE(1,P63:P65*0.01)-1</f>
        <v>6.4459784960000155E-2</v>
      </c>
      <c r="R65" s="14">
        <v>2.95</v>
      </c>
      <c r="S65" s="1">
        <f t="array" ref="S65">FVSCHEDULE(1,R63:R65*0.01)-1</f>
        <v>6.2537890400000018E-2</v>
      </c>
      <c r="T65" s="1" t="s">
        <v>46</v>
      </c>
      <c r="U65" s="1">
        <v>1753.21</v>
      </c>
      <c r="V65" s="1">
        <v>1523.5129999999999</v>
      </c>
      <c r="W65" s="1">
        <v>3290.8270000000002</v>
      </c>
      <c r="X65" s="1">
        <v>446.214</v>
      </c>
      <c r="Y65">
        <v>3793.44</v>
      </c>
      <c r="Z65" s="1" t="s">
        <v>46</v>
      </c>
      <c r="AA65" s="1">
        <v>1.2</v>
      </c>
      <c r="AB65" s="1"/>
      <c r="AC65" s="1" t="s">
        <v>46</v>
      </c>
      <c r="AD65" s="1">
        <v>1.823</v>
      </c>
      <c r="AE65" s="1">
        <v>2.4449999999999998</v>
      </c>
      <c r="AG65" s="1" t="s">
        <v>46</v>
      </c>
      <c r="AH65">
        <v>493.041</v>
      </c>
    </row>
    <row r="66" spans="1:34" x14ac:dyDescent="0.25">
      <c r="A66" s="3">
        <v>36341</v>
      </c>
      <c r="B66" s="1" t="s">
        <v>47</v>
      </c>
      <c r="C66" s="5">
        <v>3.19</v>
      </c>
      <c r="D66" s="5">
        <v>10.09</v>
      </c>
      <c r="E66" s="5">
        <f t="shared" si="7"/>
        <v>2.9962381102336244</v>
      </c>
      <c r="F66" s="5">
        <f t="shared" si="8"/>
        <v>12.907426568570264</v>
      </c>
      <c r="G66" s="5">
        <f t="shared" si="13"/>
        <v>0.31778718500001801</v>
      </c>
      <c r="H66" s="5">
        <f t="shared" si="9"/>
        <v>7.0482144181244655</v>
      </c>
      <c r="I66" s="5">
        <f t="shared" si="10"/>
        <v>15.551426210344133</v>
      </c>
      <c r="J66" s="5">
        <f t="shared" si="11"/>
        <v>2.6102253324164382</v>
      </c>
      <c r="K66" s="5">
        <f t="shared" si="12"/>
        <v>24.397486407867074</v>
      </c>
      <c r="L66" s="5">
        <f t="shared" si="15"/>
        <v>1.1743445271285902</v>
      </c>
      <c r="M66" s="5">
        <f t="shared" si="14"/>
        <v>7.1459952404840479</v>
      </c>
      <c r="N66" s="5"/>
      <c r="O66" s="3">
        <v>33480</v>
      </c>
      <c r="P66" s="1">
        <v>2.2999999999999998</v>
      </c>
      <c r="Q66" s="1">
        <f t="array" ref="Q66">FVSCHEDULE(1,P64:P66*0.01)-1</f>
        <v>8.6985785600000032E-2</v>
      </c>
      <c r="R66" s="14">
        <v>2.4900000000000002</v>
      </c>
      <c r="S66" s="1">
        <f t="array" ref="S66">FVSCHEDULE(1,R64:R66*0.01)-1</f>
        <v>8.0352265745000206E-2</v>
      </c>
      <c r="T66" s="1" t="s">
        <v>47</v>
      </c>
      <c r="U66" s="1">
        <v>1876.78</v>
      </c>
      <c r="V66" s="1">
        <v>1760.441</v>
      </c>
      <c r="W66" s="1">
        <v>3376.7249999999999</v>
      </c>
      <c r="X66" s="1">
        <v>555.07899999999995</v>
      </c>
      <c r="Y66">
        <v>4060.82</v>
      </c>
      <c r="Z66" s="1" t="s">
        <v>47</v>
      </c>
      <c r="AA66" s="1">
        <v>1.1399999999999999</v>
      </c>
      <c r="AB66" s="1"/>
      <c r="AC66" s="1" t="s">
        <v>47</v>
      </c>
      <c r="AD66" s="1">
        <v>1.7609999999999999</v>
      </c>
      <c r="AE66" s="1">
        <v>1.8520000000000001</v>
      </c>
      <c r="AG66" s="1" t="s">
        <v>47</v>
      </c>
      <c r="AH66">
        <v>498.83100000000002</v>
      </c>
    </row>
    <row r="67" spans="1:34" x14ac:dyDescent="0.25">
      <c r="A67" s="3">
        <v>36433</v>
      </c>
      <c r="B67" s="1" t="s">
        <v>48</v>
      </c>
      <c r="C67" s="5">
        <v>2.95</v>
      </c>
      <c r="D67" s="5">
        <v>3.49</v>
      </c>
      <c r="E67" s="5">
        <f t="shared" si="7"/>
        <v>1.6779556844572365</v>
      </c>
      <c r="F67" s="5">
        <f t="shared" si="8"/>
        <v>-0.35290687556222156</v>
      </c>
      <c r="G67" s="5">
        <f t="shared" si="13"/>
        <v>-1.8973384408000116</v>
      </c>
      <c r="H67" s="5">
        <f t="shared" si="9"/>
        <v>-6.2442055009111375</v>
      </c>
      <c r="I67" s="5">
        <f t="shared" si="10"/>
        <v>-6.3227907098278191</v>
      </c>
      <c r="J67" s="5">
        <f t="shared" si="11"/>
        <v>4.4582842843287507</v>
      </c>
      <c r="K67" s="5">
        <f t="shared" si="12"/>
        <v>-5.1536808274137531</v>
      </c>
      <c r="L67" s="5">
        <f t="shared" si="15"/>
        <v>1.2880113705844076</v>
      </c>
      <c r="M67" s="5">
        <f t="shared" si="14"/>
        <v>-1.135606615008407</v>
      </c>
      <c r="N67" s="5"/>
      <c r="O67" s="3">
        <v>33511</v>
      </c>
      <c r="P67" s="1">
        <v>1.39</v>
      </c>
      <c r="Q67" s="1">
        <f t="array" ref="Q67">FVSCHEDULE(1,P65:P67*0.01)-1</f>
        <v>7.0410730400000121E-2</v>
      </c>
      <c r="R67" s="14">
        <v>1.4</v>
      </c>
      <c r="S67" s="1">
        <f t="array" ref="S67">FVSCHEDULE(1,R65:R67*0.01)-1</f>
        <v>6.9906433699999937E-2</v>
      </c>
      <c r="T67" s="1" t="s">
        <v>48</v>
      </c>
      <c r="U67" s="1">
        <v>1759.59</v>
      </c>
      <c r="V67" s="1">
        <v>1649.1320000000001</v>
      </c>
      <c r="W67" s="1">
        <v>3527.2689999999998</v>
      </c>
      <c r="X67" s="1">
        <v>526.47199999999998</v>
      </c>
      <c r="Y67">
        <v>3807.24</v>
      </c>
      <c r="Z67" s="1" t="s">
        <v>48</v>
      </c>
      <c r="AA67" s="1">
        <v>1.24</v>
      </c>
      <c r="AB67" s="1"/>
      <c r="AC67" s="1" t="s">
        <v>48</v>
      </c>
      <c r="AD67" s="1">
        <v>1.746</v>
      </c>
      <c r="AE67" s="1">
        <v>1.881</v>
      </c>
      <c r="AG67" s="1" t="s">
        <v>48</v>
      </c>
      <c r="AH67">
        <v>505.25599999999997</v>
      </c>
    </row>
    <row r="68" spans="1:34" x14ac:dyDescent="0.25">
      <c r="A68" s="3">
        <v>36525</v>
      </c>
      <c r="B68" s="1" t="s">
        <v>49</v>
      </c>
      <c r="C68" s="5">
        <v>3.42</v>
      </c>
      <c r="D68" s="5">
        <v>17.8</v>
      </c>
      <c r="E68" s="5">
        <f t="shared" si="7"/>
        <v>3.9334528323028062</v>
      </c>
      <c r="F68" s="5">
        <f t="shared" si="8"/>
        <v>26.436266271105367</v>
      </c>
      <c r="G68" s="5">
        <f t="shared" si="13"/>
        <v>1.8169055359999575</v>
      </c>
      <c r="H68" s="5">
        <f t="shared" si="9"/>
        <v>14.879034320495133</v>
      </c>
      <c r="I68" s="5">
        <f t="shared" si="10"/>
        <v>18.444733350635367</v>
      </c>
      <c r="J68" s="5">
        <f t="shared" si="11"/>
        <v>17.054043794221528</v>
      </c>
      <c r="K68" s="5">
        <f t="shared" si="12"/>
        <v>25.440099378504467</v>
      </c>
      <c r="L68" s="5">
        <f t="shared" si="15"/>
        <v>1.2461009864306538</v>
      </c>
      <c r="M68" s="5">
        <f t="shared" si="14"/>
        <v>12.359094824851709</v>
      </c>
      <c r="N68" s="5"/>
      <c r="O68" s="3">
        <v>33542</v>
      </c>
      <c r="P68" s="1">
        <v>3.34</v>
      </c>
      <c r="Q68" s="1">
        <f t="array" ref="Q68">FVSCHEDULE(1,P66:P68*0.01)-1</f>
        <v>7.1862837979999927E-2</v>
      </c>
      <c r="R68" s="14">
        <v>2.97</v>
      </c>
      <c r="S68" s="1">
        <f t="array" ref="S68">FVSCHEDULE(1,R66:R68*0.01)-1</f>
        <v>7.0114283419999923E-2</v>
      </c>
      <c r="T68" s="1" t="s">
        <v>49</v>
      </c>
      <c r="U68" s="1">
        <v>2021.4</v>
      </c>
      <c r="V68" s="1">
        <v>1953.31</v>
      </c>
      <c r="W68" s="1">
        <v>4128.8109999999997</v>
      </c>
      <c r="X68" s="1">
        <v>660.40700000000004</v>
      </c>
      <c r="Y68">
        <v>4373.72</v>
      </c>
      <c r="Z68" s="1" t="s">
        <v>49</v>
      </c>
      <c r="AA68" s="1">
        <v>1.0900000000000001</v>
      </c>
      <c r="AB68" s="1"/>
      <c r="AC68" s="1" t="s">
        <v>49</v>
      </c>
      <c r="AD68" s="1">
        <v>1.415</v>
      </c>
      <c r="AE68" s="1">
        <v>1.5189999999999999</v>
      </c>
      <c r="AG68" s="1" t="s">
        <v>49</v>
      </c>
      <c r="AH68">
        <v>511.55200000000002</v>
      </c>
    </row>
    <row r="69" spans="1:34" x14ac:dyDescent="0.25">
      <c r="A69" s="3">
        <v>36616</v>
      </c>
      <c r="B69" s="1" t="s">
        <v>50</v>
      </c>
      <c r="C69" s="5">
        <v>2.74</v>
      </c>
      <c r="D69" s="5">
        <v>14.64</v>
      </c>
      <c r="E69" s="5">
        <f t="shared" si="7"/>
        <v>0.31427992168743402</v>
      </c>
      <c r="F69" s="5">
        <f t="shared" si="8"/>
        <v>12.850099132306575</v>
      </c>
      <c r="G69" s="5">
        <f t="shared" si="13"/>
        <v>-2.958061974799997</v>
      </c>
      <c r="H69" s="5">
        <f t="shared" si="9"/>
        <v>2.2934599782329146</v>
      </c>
      <c r="I69" s="5">
        <f t="shared" si="10"/>
        <v>7.0839754058495519</v>
      </c>
      <c r="J69" s="5">
        <f t="shared" si="11"/>
        <v>-4.957843795706518E-2</v>
      </c>
      <c r="K69" s="5">
        <f t="shared" si="12"/>
        <v>2.421991287191072</v>
      </c>
      <c r="L69" s="5">
        <f t="shared" si="15"/>
        <v>1.3951660828224632</v>
      </c>
      <c r="M69" s="5">
        <f t="shared" si="14"/>
        <v>2.4796578252849821</v>
      </c>
      <c r="N69" s="5"/>
      <c r="O69" s="3">
        <v>33571</v>
      </c>
      <c r="P69" s="1">
        <v>0.52</v>
      </c>
      <c r="Q69" s="1">
        <f t="array" ref="Q69">FVSCHEDULE(1,P67:P69*0.01)-1</f>
        <v>5.3212634152000282E-2</v>
      </c>
      <c r="R69" s="14">
        <v>0.71</v>
      </c>
      <c r="S69" s="1">
        <f t="array" ref="S69">FVSCHEDULE(1,R67:R69*0.01)-1</f>
        <v>5.1529022180000217E-2</v>
      </c>
      <c r="T69" s="1" t="s">
        <v>50</v>
      </c>
      <c r="U69" s="1">
        <v>2067.7600000000002</v>
      </c>
      <c r="V69" s="1">
        <v>2091.6819999999998</v>
      </c>
      <c r="W69" s="1">
        <v>4126.7640000000001</v>
      </c>
      <c r="X69" s="1">
        <v>676.40200000000004</v>
      </c>
      <c r="Y69">
        <v>4474.03</v>
      </c>
      <c r="Z69" s="1" t="s">
        <v>50</v>
      </c>
      <c r="AA69" s="1">
        <v>1.06</v>
      </c>
      <c r="AB69" s="1"/>
      <c r="AC69" s="1" t="s">
        <v>50</v>
      </c>
      <c r="AD69" s="1">
        <v>1.4630000000000001</v>
      </c>
      <c r="AE69" s="1">
        <v>1.613</v>
      </c>
      <c r="AG69" s="1" t="s">
        <v>50</v>
      </c>
      <c r="AH69">
        <v>518.68899999999996</v>
      </c>
    </row>
    <row r="70" spans="1:34" x14ac:dyDescent="0.25">
      <c r="A70" s="3">
        <v>36707</v>
      </c>
      <c r="B70" s="1" t="s">
        <v>51</v>
      </c>
      <c r="C70" s="5">
        <v>3.65</v>
      </c>
      <c r="D70" s="5">
        <v>-1.37</v>
      </c>
      <c r="E70" s="5">
        <f t="shared" si="7"/>
        <v>5.305519913438463</v>
      </c>
      <c r="F70" s="5">
        <f t="shared" si="8"/>
        <v>-10.828833193598664</v>
      </c>
      <c r="G70" s="5">
        <f t="shared" si="13"/>
        <v>1.0225491968000044</v>
      </c>
      <c r="H70" s="5">
        <f t="shared" si="9"/>
        <v>-2.6564978527488847</v>
      </c>
      <c r="I70" s="5">
        <f t="shared" si="10"/>
        <v>-3.7799244818284894</v>
      </c>
      <c r="J70" s="5">
        <f t="shared" si="11"/>
        <v>-3.9024039174520353</v>
      </c>
      <c r="K70" s="5">
        <f t="shared" si="12"/>
        <v>-10.164813232367731</v>
      </c>
      <c r="L70" s="5">
        <f t="shared" si="15"/>
        <v>1.5145877394739493</v>
      </c>
      <c r="M70" s="5">
        <f t="shared" si="14"/>
        <v>-1.6452294238474541</v>
      </c>
      <c r="N70" s="5"/>
      <c r="O70" s="3">
        <v>33603</v>
      </c>
      <c r="P70" s="1">
        <v>1.44</v>
      </c>
      <c r="Q70" s="1">
        <f t="array" ref="Q70">FVSCHEDULE(1,P68:P70*0.01)-1</f>
        <v>5.3732020992000251E-2</v>
      </c>
      <c r="R70" s="14">
        <v>1.91</v>
      </c>
      <c r="S70" s="1">
        <f t="array" ref="S70">FVSCHEDULE(1,R68:R70*0.01)-1</f>
        <v>5.6817777617000242E-2</v>
      </c>
      <c r="T70" s="1" t="s">
        <v>51</v>
      </c>
      <c r="U70" s="1">
        <v>2012.83</v>
      </c>
      <c r="V70" s="1">
        <v>2012.6179999999999</v>
      </c>
      <c r="W70" s="1">
        <v>3965.721</v>
      </c>
      <c r="X70" s="1">
        <v>607.64700000000005</v>
      </c>
      <c r="Y70">
        <v>4355.18</v>
      </c>
      <c r="Z70" s="1" t="s">
        <v>51</v>
      </c>
      <c r="AA70" s="1">
        <v>1.1000000000000001</v>
      </c>
      <c r="AB70" s="1"/>
      <c r="AC70" s="1" t="s">
        <v>51</v>
      </c>
      <c r="AD70" s="1">
        <v>1.631</v>
      </c>
      <c r="AE70" s="1">
        <v>1.649</v>
      </c>
      <c r="AG70" s="1" t="s">
        <v>51</v>
      </c>
      <c r="AH70">
        <v>526.54499999999996</v>
      </c>
    </row>
    <row r="71" spans="1:34" x14ac:dyDescent="0.25">
      <c r="A71" s="3">
        <v>36799</v>
      </c>
      <c r="B71" s="1" t="s">
        <v>52</v>
      </c>
      <c r="C71" s="5">
        <v>3.87</v>
      </c>
      <c r="D71" s="5">
        <v>-0.08</v>
      </c>
      <c r="E71" s="5">
        <f t="shared" si="7"/>
        <v>3.3975035637570841</v>
      </c>
      <c r="F71" s="5">
        <f t="shared" si="8"/>
        <v>0.78587725295079791</v>
      </c>
      <c r="G71" s="5">
        <f t="shared" si="13"/>
        <v>-0.14240886669999453</v>
      </c>
      <c r="H71" s="5">
        <f t="shared" si="9"/>
        <v>-0.9687852426682797</v>
      </c>
      <c r="I71" s="5">
        <f t="shared" si="10"/>
        <v>1.1058233604191114</v>
      </c>
      <c r="J71" s="5">
        <f t="shared" si="11"/>
        <v>-8.0098423464484814</v>
      </c>
      <c r="K71" s="5">
        <f t="shared" si="12"/>
        <v>-12.999817328152696</v>
      </c>
      <c r="L71" s="5">
        <f t="shared" si="15"/>
        <v>1.5056642832046663</v>
      </c>
      <c r="M71" s="5">
        <f t="shared" si="14"/>
        <v>-0.76584812696973614</v>
      </c>
      <c r="N71" s="5"/>
      <c r="O71" s="3">
        <v>33634</v>
      </c>
      <c r="P71" s="1">
        <v>3.52</v>
      </c>
      <c r="Q71" s="1">
        <f t="array" ref="Q71">FVSCHEDULE(1,P69:P71*0.01)-1</f>
        <v>5.5567435776000096E-2</v>
      </c>
      <c r="R71" s="14">
        <v>2.84</v>
      </c>
      <c r="S71" s="1">
        <f t="array" ref="S71">FVSCHEDULE(1,R69:R71*0.01)-1</f>
        <v>5.5483541324000019E-2</v>
      </c>
      <c r="T71" s="1" t="s">
        <v>52</v>
      </c>
      <c r="U71" s="1">
        <v>1993.33</v>
      </c>
      <c r="V71" s="1">
        <v>2034.874</v>
      </c>
      <c r="W71" s="1">
        <v>3648.0729999999999</v>
      </c>
      <c r="X71" s="1">
        <v>528.654</v>
      </c>
      <c r="Y71">
        <v>4312.99</v>
      </c>
      <c r="Z71" s="1" t="s">
        <v>52</v>
      </c>
      <c r="AA71" s="1">
        <v>1.1200000000000001</v>
      </c>
      <c r="AB71" s="1"/>
      <c r="AC71" s="1" t="s">
        <v>52</v>
      </c>
      <c r="AD71" s="1">
        <v>1.609</v>
      </c>
      <c r="AE71" s="1">
        <v>1.867</v>
      </c>
      <c r="AG71" s="1" t="s">
        <v>52</v>
      </c>
      <c r="AH71">
        <v>534.47299999999996</v>
      </c>
    </row>
    <row r="72" spans="1:34" x14ac:dyDescent="0.25">
      <c r="A72" s="3">
        <v>36891</v>
      </c>
      <c r="B72" s="1" t="s">
        <v>53</v>
      </c>
      <c r="C72" s="5">
        <v>3.32</v>
      </c>
      <c r="D72" s="5">
        <v>-6.31</v>
      </c>
      <c r="E72" s="5">
        <f t="shared" si="7"/>
        <v>0.93450019882150226</v>
      </c>
      <c r="F72" s="5">
        <f t="shared" si="8"/>
        <v>-9.9320893689019147</v>
      </c>
      <c r="G72" s="5">
        <f t="shared" si="13"/>
        <v>-6.4776571839999963</v>
      </c>
      <c r="H72" s="5">
        <f t="shared" si="9"/>
        <v>-7.8245950244064</v>
      </c>
      <c r="I72" s="5">
        <f t="shared" si="10"/>
        <v>-6.908290144746065</v>
      </c>
      <c r="J72" s="5">
        <f t="shared" si="11"/>
        <v>-2.6195199492992538</v>
      </c>
      <c r="K72" s="5">
        <f t="shared" si="12"/>
        <v>-13.316271133860713</v>
      </c>
      <c r="L72" s="5">
        <f t="shared" si="15"/>
        <v>1.627584555253514</v>
      </c>
      <c r="M72" s="5">
        <f t="shared" si="14"/>
        <v>-5.1277499340012138</v>
      </c>
      <c r="N72" s="5"/>
      <c r="O72" s="3">
        <v>33662</v>
      </c>
      <c r="P72" s="1">
        <v>2.4700000000000002</v>
      </c>
      <c r="Q72" s="1">
        <f t="array" ref="Q72">FVSCHEDULE(1,P70:P72*0.01)-1</f>
        <v>7.604451993599981E-2</v>
      </c>
      <c r="R72" s="14">
        <v>2.35</v>
      </c>
      <c r="S72" s="1">
        <f t="array" ref="S72">FVSCHEDULE(1,R70:R72*0.01)-1</f>
        <v>7.2671437339999923E-2</v>
      </c>
      <c r="T72" s="1" t="s">
        <v>53</v>
      </c>
      <c r="U72" s="1">
        <v>1837.36</v>
      </c>
      <c r="V72" s="1">
        <v>1894.299</v>
      </c>
      <c r="W72" s="1">
        <v>3552.511</v>
      </c>
      <c r="X72" s="1">
        <v>458.25700000000001</v>
      </c>
      <c r="Y72">
        <v>3975.53</v>
      </c>
      <c r="Z72" s="1" t="s">
        <v>53</v>
      </c>
      <c r="AA72" s="1">
        <v>1.19</v>
      </c>
      <c r="AB72" s="1"/>
      <c r="AC72" s="1" t="s">
        <v>53</v>
      </c>
      <c r="AD72" s="1">
        <v>1.6990000000000001</v>
      </c>
      <c r="AE72" s="1">
        <v>2.0779999999999998</v>
      </c>
      <c r="AG72" s="1" t="s">
        <v>53</v>
      </c>
      <c r="AH72">
        <v>543.17200000000003</v>
      </c>
    </row>
    <row r="73" spans="1:34" x14ac:dyDescent="0.25">
      <c r="A73" s="3">
        <v>36981</v>
      </c>
      <c r="B73" s="1" t="s">
        <v>54</v>
      </c>
      <c r="C73" s="5">
        <v>2.2999999999999998</v>
      </c>
      <c r="D73" s="5">
        <v>-6.02</v>
      </c>
      <c r="E73" s="5">
        <f t="shared" si="7"/>
        <v>-0.85599442957871719</v>
      </c>
      <c r="F73" s="5">
        <f t="shared" si="8"/>
        <v>-5.7509268191040848</v>
      </c>
      <c r="G73" s="5">
        <f t="shared" si="13"/>
        <v>5.0131385590000077</v>
      </c>
      <c r="H73" s="5">
        <f t="shared" si="9"/>
        <v>-11.855052901989804</v>
      </c>
      <c r="I73" s="5">
        <f t="shared" si="10"/>
        <v>-6.5053088240029648</v>
      </c>
      <c r="J73" s="5">
        <f t="shared" si="11"/>
        <v>-13.655411622933755</v>
      </c>
      <c r="K73" s="5">
        <f t="shared" si="12"/>
        <v>-5.4377783645421669</v>
      </c>
      <c r="L73" s="5">
        <f t="shared" si="15"/>
        <v>1.5054163322115288</v>
      </c>
      <c r="M73" s="5">
        <f t="shared" si="14"/>
        <v>-3.9809293757931559</v>
      </c>
      <c r="N73" s="5"/>
      <c r="O73" s="3">
        <v>33694</v>
      </c>
      <c r="P73" s="1">
        <v>1.24</v>
      </c>
      <c r="Q73" s="1">
        <f t="array" ref="Q73">FVSCHEDULE(1,P71:P73*0.01)-1</f>
        <v>7.3922981055999815E-2</v>
      </c>
      <c r="R73" s="14">
        <v>1.31</v>
      </c>
      <c r="S73" s="1">
        <f t="array" ref="S73">FVSCHEDULE(1,R71:R73*0.01)-1</f>
        <v>6.6356032940000143E-2</v>
      </c>
      <c r="T73" s="1" t="s">
        <v>54</v>
      </c>
      <c r="U73" s="1">
        <v>1619.54</v>
      </c>
      <c r="V73" s="1">
        <v>1771.069</v>
      </c>
      <c r="W73" s="1">
        <v>3067.4009999999998</v>
      </c>
      <c r="X73" s="1">
        <v>433.33800000000002</v>
      </c>
      <c r="Y73">
        <v>3504.21</v>
      </c>
      <c r="Z73" s="1" t="s">
        <v>54</v>
      </c>
      <c r="AA73" s="1">
        <v>1.35</v>
      </c>
      <c r="AB73" s="1"/>
      <c r="AC73" s="1" t="s">
        <v>54</v>
      </c>
      <c r="AD73" s="1">
        <v>1.931</v>
      </c>
      <c r="AE73" s="1">
        <v>2.4740000000000002</v>
      </c>
      <c r="AG73" s="1" t="s">
        <v>54</v>
      </c>
      <c r="AH73">
        <v>551.34900000000005</v>
      </c>
    </row>
    <row r="74" spans="1:34" x14ac:dyDescent="0.25">
      <c r="A74" s="3">
        <v>37072</v>
      </c>
      <c r="B74" s="1" t="s">
        <v>55</v>
      </c>
      <c r="C74" s="5">
        <v>1.95</v>
      </c>
      <c r="D74" s="5">
        <v>3.26</v>
      </c>
      <c r="E74" s="5">
        <f t="shared" si="7"/>
        <v>0.93949803618241101</v>
      </c>
      <c r="F74" s="5">
        <f t="shared" si="8"/>
        <v>8.8943417886693048</v>
      </c>
      <c r="G74" s="5">
        <f t="shared" si="13"/>
        <v>-4.988784064000007</v>
      </c>
      <c r="H74" s="5">
        <f t="shared" si="9"/>
        <v>5.8522790421971616</v>
      </c>
      <c r="I74" s="5">
        <f t="shared" si="10"/>
        <v>14.287811485605584</v>
      </c>
      <c r="J74" s="5">
        <f t="shared" si="11"/>
        <v>-0.86516239643920079</v>
      </c>
      <c r="K74" s="5">
        <f t="shared" si="12"/>
        <v>4.0139567727732084</v>
      </c>
      <c r="L74" s="5">
        <f t="shared" si="15"/>
        <v>1.1217939998077409</v>
      </c>
      <c r="M74" s="5">
        <f t="shared" si="14"/>
        <v>2.8438763607657043</v>
      </c>
      <c r="N74" s="5"/>
      <c r="O74" s="3">
        <v>33724</v>
      </c>
      <c r="P74" s="1">
        <v>0.38</v>
      </c>
      <c r="Q74" s="1">
        <f t="array" ref="Q74">FVSCHEDULE(1,P72:P74*0.01)-1</f>
        <v>4.1348423863999839E-2</v>
      </c>
      <c r="R74" s="14">
        <v>1.1200000000000001</v>
      </c>
      <c r="S74" s="1">
        <f t="array" ref="S74">FVSCHEDULE(1,R72:R74*0.01)-1</f>
        <v>4.8521217920000304E-2</v>
      </c>
      <c r="T74" s="1" t="s">
        <v>55</v>
      </c>
      <c r="U74" s="1">
        <v>1714.32</v>
      </c>
      <c r="V74" s="1">
        <v>2024.116</v>
      </c>
      <c r="W74" s="1">
        <v>3040.8629999999998</v>
      </c>
      <c r="X74" s="1">
        <v>450.73200000000003</v>
      </c>
      <c r="Y74">
        <v>3709.29</v>
      </c>
      <c r="Z74" s="1" t="s">
        <v>55</v>
      </c>
      <c r="AA74" s="1">
        <v>1.28</v>
      </c>
      <c r="AB74" s="1"/>
      <c r="AC74" s="1" t="s">
        <v>55</v>
      </c>
      <c r="AD74" s="1">
        <v>1.929</v>
      </c>
      <c r="AE74" s="1">
        <v>2.448</v>
      </c>
      <c r="AG74" s="1" t="s">
        <v>55</v>
      </c>
      <c r="AH74">
        <v>557.53399999999999</v>
      </c>
    </row>
    <row r="75" spans="1:34" x14ac:dyDescent="0.25">
      <c r="A75" s="3">
        <v>37164</v>
      </c>
      <c r="B75" s="1" t="s">
        <v>56</v>
      </c>
      <c r="C75" s="5">
        <v>0.9</v>
      </c>
      <c r="D75" s="5">
        <v>-9.0299999999999994</v>
      </c>
      <c r="E75" s="5">
        <f t="shared" si="7"/>
        <v>-1.5303571870018537</v>
      </c>
      <c r="F75" s="5">
        <f t="shared" si="8"/>
        <v>-16.268722045554501</v>
      </c>
      <c r="G75" s="5">
        <f t="shared" si="13"/>
        <v>-5.8176688716999987</v>
      </c>
      <c r="H75" s="5">
        <f t="shared" si="9"/>
        <v>-14.678123104204577</v>
      </c>
      <c r="I75" s="5">
        <f t="shared" si="10"/>
        <v>-20.789322351090544</v>
      </c>
      <c r="J75" s="5">
        <f t="shared" si="11"/>
        <v>-13.952190545907516</v>
      </c>
      <c r="K75" s="5">
        <f t="shared" si="12"/>
        <v>-21.599975151531282</v>
      </c>
      <c r="L75" s="5">
        <f t="shared" si="15"/>
        <v>1.0829832799434724</v>
      </c>
      <c r="M75" s="5">
        <f t="shared" si="14"/>
        <v>-10.494836569773414</v>
      </c>
      <c r="N75" s="5"/>
      <c r="O75" s="3">
        <v>33753</v>
      </c>
      <c r="P75" s="1">
        <v>1.41</v>
      </c>
      <c r="Q75" s="1">
        <f t="array" ref="Q75">FVSCHEDULE(1,P73:P75*0.01)-1</f>
        <v>3.057620439200015E-2</v>
      </c>
      <c r="R75" s="14">
        <v>1.31</v>
      </c>
      <c r="S75" s="1">
        <f t="array" ref="S75">FVSCHEDULE(1,R73:R75*0.01)-1</f>
        <v>3.7866972032000401E-2</v>
      </c>
      <c r="T75" s="1" t="s">
        <v>56</v>
      </c>
      <c r="U75" s="1">
        <v>1462.69</v>
      </c>
      <c r="V75" s="1">
        <v>1603.316</v>
      </c>
      <c r="W75" s="1">
        <v>2616.596</v>
      </c>
      <c r="X75" s="1">
        <v>353.37400000000002</v>
      </c>
      <c r="Y75">
        <v>3164.84</v>
      </c>
      <c r="Z75" s="1" t="s">
        <v>56</v>
      </c>
      <c r="AA75" s="1">
        <v>1.51</v>
      </c>
      <c r="AB75" s="1"/>
      <c r="AC75" s="1" t="s">
        <v>56</v>
      </c>
      <c r="AD75" s="1">
        <v>2.3969999999999998</v>
      </c>
      <c r="AE75" s="1">
        <v>3.09</v>
      </c>
      <c r="AG75" s="1" t="s">
        <v>56</v>
      </c>
      <c r="AH75">
        <v>563.572</v>
      </c>
    </row>
    <row r="76" spans="1:34" x14ac:dyDescent="0.25">
      <c r="A76" s="3">
        <v>37256</v>
      </c>
      <c r="B76" s="1" t="s">
        <v>57</v>
      </c>
      <c r="C76" s="5">
        <v>0.38</v>
      </c>
      <c r="D76" s="5">
        <v>0.08</v>
      </c>
      <c r="E76" s="5">
        <f t="shared" si="7"/>
        <v>-0.21205312914587027</v>
      </c>
      <c r="F76" s="5">
        <f t="shared" si="8"/>
        <v>5.6128850964199763</v>
      </c>
      <c r="G76" s="5">
        <f t="shared" si="13"/>
        <v>6.8588469640999961</v>
      </c>
      <c r="H76" s="5">
        <f t="shared" si="9"/>
        <v>10.685107575767926</v>
      </c>
      <c r="I76" s="5">
        <f t="shared" si="10"/>
        <v>21.086111533846097</v>
      </c>
      <c r="J76" s="5">
        <f t="shared" si="11"/>
        <v>6.9781884555353502</v>
      </c>
      <c r="K76" s="5">
        <f t="shared" si="12"/>
        <v>26.604390815396716</v>
      </c>
      <c r="L76" s="5">
        <f t="shared" si="15"/>
        <v>0.63665334686604513</v>
      </c>
      <c r="M76" s="5">
        <f t="shared" si="14"/>
        <v>7.8820296574439066</v>
      </c>
      <c r="N76" s="5"/>
      <c r="O76" s="3">
        <v>33785</v>
      </c>
      <c r="P76" s="1">
        <v>0.94</v>
      </c>
      <c r="Q76" s="1">
        <f t="array" ref="Q76">FVSCHEDULE(1,P74:P76*0.01)-1</f>
        <v>2.7522343652000236E-2</v>
      </c>
      <c r="R76" s="14">
        <v>1.45</v>
      </c>
      <c r="S76" s="1">
        <f t="array" ref="S76">FVSCHEDULE(1,R74:R76*0.01)-1</f>
        <v>3.9301197440000157E-2</v>
      </c>
      <c r="T76" s="1" t="s">
        <v>57</v>
      </c>
      <c r="U76" s="1">
        <v>1618.98</v>
      </c>
      <c r="V76" s="1">
        <v>1941.393</v>
      </c>
      <c r="W76" s="1">
        <v>2799.1869999999999</v>
      </c>
      <c r="X76" s="1">
        <v>447.387</v>
      </c>
      <c r="Y76">
        <v>3503</v>
      </c>
      <c r="Z76" s="1" t="s">
        <v>57</v>
      </c>
      <c r="AA76" s="1">
        <v>1.37</v>
      </c>
      <c r="AB76" s="1"/>
      <c r="AC76" s="1" t="s">
        <v>57</v>
      </c>
      <c r="AD76" s="1">
        <v>2.165</v>
      </c>
      <c r="AE76" s="1">
        <v>2.3029999999999999</v>
      </c>
      <c r="AG76" s="1" t="s">
        <v>57</v>
      </c>
      <c r="AH76">
        <v>567.16</v>
      </c>
    </row>
    <row r="77" spans="1:34" x14ac:dyDescent="0.25">
      <c r="A77" s="3">
        <v>37346</v>
      </c>
      <c r="B77" s="1" t="s">
        <v>58</v>
      </c>
      <c r="C77" s="5">
        <v>0.52</v>
      </c>
      <c r="D77" s="5">
        <v>-0.43</v>
      </c>
      <c r="E77" s="5">
        <f t="shared" si="7"/>
        <v>1.7600364793076035</v>
      </c>
      <c r="F77" s="5">
        <f t="shared" si="8"/>
        <v>-0.63837007674798996</v>
      </c>
      <c r="G77" s="5">
        <f t="shared" si="13"/>
        <v>0.51390655999998813</v>
      </c>
      <c r="H77" s="5">
        <f t="shared" si="9"/>
        <v>0.27486442080817408</v>
      </c>
      <c r="I77" s="5">
        <f t="shared" si="10"/>
        <v>3.9833768845360051</v>
      </c>
      <c r="J77" s="5">
        <f t="shared" si="11"/>
        <v>0.56920098585768741</v>
      </c>
      <c r="K77" s="5">
        <f t="shared" si="12"/>
        <v>11.408467389530763</v>
      </c>
      <c r="L77" s="5">
        <f t="shared" si="15"/>
        <v>0.41434515833274066</v>
      </c>
      <c r="M77" s="5">
        <f t="shared" si="14"/>
        <v>1.8460026882299014</v>
      </c>
      <c r="N77" s="5"/>
      <c r="O77" s="3">
        <v>33816</v>
      </c>
      <c r="P77" s="1">
        <v>1.51</v>
      </c>
      <c r="Q77" s="1">
        <f t="array" ref="Q77">FVSCHEDULE(1,P75:P77*0.01)-1</f>
        <v>3.9089391354000025E-2</v>
      </c>
      <c r="R77" s="14">
        <v>2.0099999999999998</v>
      </c>
      <c r="S77" s="1">
        <f t="array" ref="S77">FVSCHEDULE(1,R75:R77*0.01)-1</f>
        <v>4.844852799499999E-2</v>
      </c>
      <c r="T77" s="1" t="s">
        <v>58</v>
      </c>
      <c r="U77" s="1">
        <v>1623.43</v>
      </c>
      <c r="V77" s="1">
        <v>2018.7260000000001</v>
      </c>
      <c r="W77" s="1">
        <v>2815.12</v>
      </c>
      <c r="X77" s="1">
        <v>498.42700000000002</v>
      </c>
      <c r="Y77">
        <v>3512.63</v>
      </c>
      <c r="Z77" s="1" t="s">
        <v>58</v>
      </c>
      <c r="AA77" s="1">
        <v>1.37</v>
      </c>
      <c r="AB77" s="1"/>
      <c r="AC77" s="1" t="s">
        <v>58</v>
      </c>
      <c r="AD77" s="1">
        <v>2.0870000000000002</v>
      </c>
      <c r="AE77" s="1">
        <v>2.0870000000000002</v>
      </c>
      <c r="AG77" s="1" t="s">
        <v>58</v>
      </c>
      <c r="AH77">
        <v>569.51</v>
      </c>
    </row>
    <row r="78" spans="1:34" x14ac:dyDescent="0.25">
      <c r="A78" s="3">
        <v>37437</v>
      </c>
      <c r="B78" s="1" t="s">
        <v>59</v>
      </c>
      <c r="C78" s="5">
        <v>1.27</v>
      </c>
      <c r="D78" s="5">
        <v>-2.64</v>
      </c>
      <c r="E78" s="5">
        <f t="shared" si="7"/>
        <v>3.8431105115641593</v>
      </c>
      <c r="F78" s="5">
        <f t="shared" si="8"/>
        <v>-3.8629369992412901</v>
      </c>
      <c r="G78" s="5">
        <f t="shared" si="13"/>
        <v>-7.5939583105000041</v>
      </c>
      <c r="H78" s="5">
        <f t="shared" si="9"/>
        <v>-13.396943508497438</v>
      </c>
      <c r="I78" s="5">
        <f t="shared" si="10"/>
        <v>-8.3520497581147772</v>
      </c>
      <c r="J78" s="5">
        <f t="shared" si="11"/>
        <v>-1.9352283384011959</v>
      </c>
      <c r="K78" s="5">
        <f t="shared" si="12"/>
        <v>-8.3851797755739597</v>
      </c>
      <c r="L78" s="5">
        <f t="shared" si="15"/>
        <v>0.47374058401081776</v>
      </c>
      <c r="M78" s="5">
        <f t="shared" si="14"/>
        <v>-3.9454703176951416</v>
      </c>
      <c r="N78" s="5"/>
      <c r="O78" s="3">
        <v>33847</v>
      </c>
      <c r="P78" s="1">
        <v>1.31</v>
      </c>
      <c r="Q78" s="1">
        <f t="array" ref="Q78">FVSCHEDULE(1,P76:P78*0.01)-1</f>
        <v>3.8064749414000065E-2</v>
      </c>
      <c r="R78" s="14">
        <v>39.35</v>
      </c>
      <c r="S78" s="1">
        <f t="array" ref="S78">FVSCHEDULE(1,R76:R78*0.01)-1</f>
        <v>0.44212123557499994</v>
      </c>
      <c r="T78" s="1" t="s">
        <v>59</v>
      </c>
      <c r="U78" s="1">
        <v>1405.94</v>
      </c>
      <c r="V78" s="1">
        <v>1850.1210000000001</v>
      </c>
      <c r="W78" s="1">
        <v>2760.6410000000001</v>
      </c>
      <c r="X78" s="1">
        <v>456.63299999999998</v>
      </c>
      <c r="Y78">
        <v>3042.05</v>
      </c>
      <c r="Z78" s="1" t="s">
        <v>59</v>
      </c>
      <c r="AA78" s="1">
        <v>1.6</v>
      </c>
      <c r="AB78" s="1"/>
      <c r="AC78" s="1" t="s">
        <v>59</v>
      </c>
      <c r="AD78" s="1">
        <v>2.31</v>
      </c>
      <c r="AE78" s="1">
        <v>2.3149999999999999</v>
      </c>
      <c r="AG78" s="1" t="s">
        <v>59</v>
      </c>
      <c r="AH78">
        <v>572.20799999999997</v>
      </c>
    </row>
    <row r="79" spans="1:34" x14ac:dyDescent="0.25">
      <c r="A79" s="3">
        <v>37529</v>
      </c>
      <c r="B79" s="1" t="s">
        <v>60</v>
      </c>
      <c r="C79" s="5">
        <v>1.67</v>
      </c>
      <c r="D79" s="5">
        <v>-4.92</v>
      </c>
      <c r="E79" s="5">
        <f t="shared" si="7"/>
        <v>2.9962813743928156</v>
      </c>
      <c r="F79" s="5">
        <f t="shared" si="8"/>
        <v>-6.1847132842851309</v>
      </c>
      <c r="G79" s="5">
        <f t="shared" si="13"/>
        <v>-2.8281403648000025</v>
      </c>
      <c r="H79" s="5">
        <f t="shared" si="9"/>
        <v>-17.276697440858079</v>
      </c>
      <c r="I79" s="5">
        <f t="shared" si="10"/>
        <v>-21.400492184024735</v>
      </c>
      <c r="J79" s="5">
        <f t="shared" si="11"/>
        <v>-19.685609247997114</v>
      </c>
      <c r="K79" s="5">
        <f t="shared" si="12"/>
        <v>-16.304121690723182</v>
      </c>
      <c r="L79" s="5">
        <f t="shared" si="15"/>
        <v>0.45298213237143781</v>
      </c>
      <c r="M79" s="5">
        <f t="shared" si="14"/>
        <v>-7.7505048783835448</v>
      </c>
      <c r="N79" s="5"/>
      <c r="O79" s="3">
        <v>33877</v>
      </c>
      <c r="P79" s="1">
        <v>1.02</v>
      </c>
      <c r="Q79" s="1">
        <f t="array" ref="Q79">FVSCHEDULE(1,P77:P79*0.01)-1</f>
        <v>3.8887467661999908E-2</v>
      </c>
      <c r="R79" s="14">
        <v>0.45</v>
      </c>
      <c r="S79" s="1">
        <f t="array" ref="S79">FVSCHEDULE(1,R77:R79*0.01)-1</f>
        <v>0.42790614207499988</v>
      </c>
      <c r="T79" s="1" t="s">
        <v>60</v>
      </c>
      <c r="U79" s="1">
        <v>1163.04</v>
      </c>
      <c r="V79" s="1">
        <v>1454.1859999999999</v>
      </c>
      <c r="W79" s="1">
        <v>2217.192</v>
      </c>
      <c r="X79" s="1">
        <v>382.18299999999999</v>
      </c>
      <c r="Y79">
        <v>2516.4899999999998</v>
      </c>
      <c r="Z79" s="1" t="s">
        <v>60</v>
      </c>
      <c r="AA79" s="1">
        <v>1.95</v>
      </c>
      <c r="AB79" s="1"/>
      <c r="AC79" s="1" t="s">
        <v>60</v>
      </c>
      <c r="AD79" s="1">
        <v>2.87</v>
      </c>
      <c r="AE79" s="1">
        <v>2.581</v>
      </c>
      <c r="AG79" s="1" t="s">
        <v>60</v>
      </c>
      <c r="AH79">
        <v>574.79999999999995</v>
      </c>
    </row>
    <row r="80" spans="1:34" x14ac:dyDescent="0.25">
      <c r="A80" s="3">
        <v>37621</v>
      </c>
      <c r="B80" s="1" t="s">
        <v>61</v>
      </c>
      <c r="C80" s="5">
        <v>1.97</v>
      </c>
      <c r="D80" s="5">
        <v>0.28000000000000003</v>
      </c>
      <c r="E80" s="5">
        <f t="shared" si="7"/>
        <v>2.8322495771696556</v>
      </c>
      <c r="F80" s="5">
        <f t="shared" si="8"/>
        <v>3.4793811746853875</v>
      </c>
      <c r="G80" s="5">
        <f t="shared" si="13"/>
        <v>6.7786888032000059</v>
      </c>
      <c r="H80" s="5">
        <f t="shared" si="9"/>
        <v>8.438230843307192</v>
      </c>
      <c r="I80" s="5">
        <f t="shared" si="10"/>
        <v>6.1573966466463181</v>
      </c>
      <c r="J80" s="5">
        <f t="shared" si="11"/>
        <v>6.4821179221285385</v>
      </c>
      <c r="K80" s="5">
        <f t="shared" si="12"/>
        <v>10.037076479068929</v>
      </c>
      <c r="L80" s="5">
        <f t="shared" si="15"/>
        <v>0.42606123869173285</v>
      </c>
      <c r="M80" s="5">
        <f t="shared" si="14"/>
        <v>5.5159046001755865</v>
      </c>
      <c r="N80" s="5"/>
      <c r="O80" s="3">
        <v>33907</v>
      </c>
      <c r="P80" s="1">
        <v>-1.41</v>
      </c>
      <c r="Q80" s="1">
        <f t="array" ref="Q80">FVSCHEDULE(1,P78:P80*0.01)-1</f>
        <v>9.0032059580000823E-3</v>
      </c>
      <c r="R80" s="14">
        <v>-1.05</v>
      </c>
      <c r="S80" s="1">
        <f t="array" ref="S80">FVSCHEDULE(1,R78:R80*0.01)-1</f>
        <v>0.3850731571249999</v>
      </c>
      <c r="T80" s="1" t="s">
        <v>61</v>
      </c>
      <c r="U80" s="1">
        <v>1261.18</v>
      </c>
      <c r="V80" s="1">
        <v>1543.7260000000001</v>
      </c>
      <c r="W80" s="1">
        <v>2360.913</v>
      </c>
      <c r="X80" s="1">
        <v>420.54300000000001</v>
      </c>
      <c r="Y80">
        <v>2728.82</v>
      </c>
      <c r="Z80" s="1" t="s">
        <v>61</v>
      </c>
      <c r="AA80" s="1">
        <v>1.83</v>
      </c>
      <c r="AB80" s="1"/>
      <c r="AC80" s="1" t="s">
        <v>61</v>
      </c>
      <c r="AD80" s="1">
        <v>2.8140000000000001</v>
      </c>
      <c r="AE80" s="1">
        <v>2.4129999999999998</v>
      </c>
      <c r="AG80" s="1" t="s">
        <v>61</v>
      </c>
      <c r="AH80">
        <v>577.24900000000002</v>
      </c>
    </row>
    <row r="81" spans="1:34" x14ac:dyDescent="0.25">
      <c r="A81" s="3">
        <v>37711</v>
      </c>
      <c r="B81" s="1" t="s">
        <v>62</v>
      </c>
      <c r="C81" s="5">
        <v>1.84</v>
      </c>
      <c r="D81" s="5">
        <v>-0.39</v>
      </c>
      <c r="E81" s="5">
        <f t="shared" si="7"/>
        <v>1.5311292451343719</v>
      </c>
      <c r="F81" s="5">
        <f t="shared" si="8"/>
        <v>-0.69385872827677109</v>
      </c>
      <c r="G81" s="5">
        <f t="shared" si="13"/>
        <v>7.6152577690000056</v>
      </c>
      <c r="H81" s="5">
        <f t="shared" si="9"/>
        <v>-3.1494314847999472</v>
      </c>
      <c r="I81" s="5">
        <f t="shared" si="10"/>
        <v>-4.4914706366285255</v>
      </c>
      <c r="J81" s="5">
        <f t="shared" si="11"/>
        <v>-8.1275337125933937</v>
      </c>
      <c r="K81" s="5">
        <f t="shared" si="12"/>
        <v>-5.8695543618607404</v>
      </c>
      <c r="L81" s="5">
        <f t="shared" si="15"/>
        <v>0.30506765711157957</v>
      </c>
      <c r="M81" s="5">
        <f t="shared" si="14"/>
        <v>-0.36292001910444671</v>
      </c>
      <c r="N81" s="5"/>
      <c r="O81" s="3">
        <v>33938</v>
      </c>
      <c r="P81" s="1">
        <v>1.26</v>
      </c>
      <c r="Q81" s="1">
        <f t="array" ref="Q81">FVSCHEDULE(1,P79:P81*0.01)-1</f>
        <v>8.5052278680000093E-3</v>
      </c>
      <c r="R81" s="14">
        <v>-2.09</v>
      </c>
      <c r="S81" s="1">
        <f t="array" ref="S81">FVSCHEDULE(1,R79:R81*0.01)-1</f>
        <v>-2.682086247500004E-2</v>
      </c>
      <c r="T81" s="1" t="s">
        <v>62</v>
      </c>
      <c r="U81" s="1">
        <v>1221.46</v>
      </c>
      <c r="V81" s="1">
        <v>1474.39</v>
      </c>
      <c r="W81" s="1">
        <v>2169.029</v>
      </c>
      <c r="X81" s="1">
        <v>395.85899999999998</v>
      </c>
      <c r="Y81">
        <v>2642.88</v>
      </c>
      <c r="Z81" s="1" t="s">
        <v>62</v>
      </c>
      <c r="AA81" s="1">
        <v>1.91</v>
      </c>
      <c r="AB81" s="1"/>
      <c r="AC81" s="1" t="s">
        <v>62</v>
      </c>
      <c r="AD81" s="1">
        <v>3.1869999999999998</v>
      </c>
      <c r="AE81" s="1">
        <v>2.9670000000000001</v>
      </c>
      <c r="AG81" s="1" t="s">
        <v>62</v>
      </c>
      <c r="AH81">
        <v>579.01</v>
      </c>
    </row>
    <row r="82" spans="1:34" x14ac:dyDescent="0.25">
      <c r="A82" s="3">
        <v>37802</v>
      </c>
      <c r="B82" s="1" t="s">
        <v>63</v>
      </c>
      <c r="C82" s="5">
        <v>2.46</v>
      </c>
      <c r="D82" s="5">
        <v>6.85</v>
      </c>
      <c r="E82" s="5">
        <f t="shared" si="7"/>
        <v>3.9655219098082464</v>
      </c>
      <c r="F82" s="5">
        <f t="shared" si="8"/>
        <v>11.266861481677347</v>
      </c>
      <c r="G82" s="5">
        <f t="shared" si="13"/>
        <v>11.298101390000003</v>
      </c>
      <c r="H82" s="5">
        <f t="shared" si="9"/>
        <v>15.393054213809698</v>
      </c>
      <c r="I82" s="5">
        <f t="shared" si="10"/>
        <v>23.424467067736487</v>
      </c>
      <c r="J82" s="5">
        <f t="shared" si="11"/>
        <v>19.565575195167973</v>
      </c>
      <c r="K82" s="5">
        <f t="shared" si="12"/>
        <v>23.376252655617293</v>
      </c>
      <c r="L82" s="5">
        <f t="shared" si="15"/>
        <v>0.3352273708571607</v>
      </c>
      <c r="M82" s="5">
        <f t="shared" si="14"/>
        <v>12.509348089695926</v>
      </c>
      <c r="N82" s="5"/>
      <c r="O82" s="3">
        <v>33969</v>
      </c>
      <c r="P82" s="1">
        <v>1.1399999999999999</v>
      </c>
      <c r="Q82" s="1">
        <f t="array" ref="Q82">FVSCHEDULE(1,P80:P82*0.01)-1</f>
        <v>9.7032146760001048E-3</v>
      </c>
      <c r="R82" s="14">
        <v>-0.48</v>
      </c>
      <c r="S82" s="1">
        <f t="array" ref="S82">FVSCHEDULE(1,R80:R82*0.01)-1</f>
        <v>-3.5830883359999954E-2</v>
      </c>
      <c r="T82" s="1" t="s">
        <v>63</v>
      </c>
      <c r="U82" s="1">
        <v>1409.48</v>
      </c>
      <c r="V82" s="1">
        <v>1819.758</v>
      </c>
      <c r="W82" s="1">
        <v>2593.4119999999998</v>
      </c>
      <c r="X82" s="1">
        <v>488.39600000000002</v>
      </c>
      <c r="Y82">
        <v>3049.7</v>
      </c>
      <c r="Z82" s="1" t="s">
        <v>63</v>
      </c>
      <c r="AA82" s="1">
        <v>1.72</v>
      </c>
      <c r="AB82" s="1"/>
      <c r="AC82" s="1" t="s">
        <v>63</v>
      </c>
      <c r="AD82" s="1">
        <v>2.7810000000000001</v>
      </c>
      <c r="AE82" s="1">
        <v>2.6720000000000002</v>
      </c>
      <c r="AG82" s="1" t="s">
        <v>63</v>
      </c>
      <c r="AH82">
        <v>580.95100000000002</v>
      </c>
    </row>
    <row r="83" spans="1:34" x14ac:dyDescent="0.25">
      <c r="A83" s="3">
        <v>37894</v>
      </c>
      <c r="B83" s="1" t="s">
        <v>64</v>
      </c>
      <c r="C83" s="5">
        <v>2.2599999999999998</v>
      </c>
      <c r="D83" s="5">
        <v>5.42</v>
      </c>
      <c r="E83" s="5">
        <f t="shared" si="7"/>
        <v>1.5044158299196349</v>
      </c>
      <c r="F83" s="5">
        <f t="shared" si="8"/>
        <v>4.6625701769615189</v>
      </c>
      <c r="G83" s="5">
        <f t="shared" si="13"/>
        <v>3.0659542009999763</v>
      </c>
      <c r="H83" s="5">
        <f t="shared" si="9"/>
        <v>2.6456565541902011</v>
      </c>
      <c r="I83" s="5">
        <f t="shared" si="10"/>
        <v>9.0775256929767512</v>
      </c>
      <c r="J83" s="5">
        <f t="shared" si="11"/>
        <v>8.182579551571445</v>
      </c>
      <c r="K83" s="5">
        <f t="shared" si="12"/>
        <v>14.226365490298853</v>
      </c>
      <c r="L83" s="5">
        <f t="shared" si="15"/>
        <v>0.24666452075992051</v>
      </c>
      <c r="M83" s="5">
        <f t="shared" si="14"/>
        <v>4.7190598553354572</v>
      </c>
      <c r="N83" s="5"/>
      <c r="O83" s="3">
        <v>33998</v>
      </c>
      <c r="P83" s="1">
        <v>2.91</v>
      </c>
      <c r="Q83" s="1">
        <f t="array" ref="Q83">FVSCHEDULE(1,P81:P83*0.01)-1</f>
        <v>5.3946219923999728E-2</v>
      </c>
      <c r="R83" s="14">
        <v>2.86</v>
      </c>
      <c r="S83" s="1">
        <f t="array" ref="S83">FVSCHEDULE(1,R81:R83*0.01)-1</f>
        <v>2.2681691519998992E-3</v>
      </c>
      <c r="T83" s="1" t="s">
        <v>64</v>
      </c>
      <c r="U83" s="1">
        <v>1446.77</v>
      </c>
      <c r="V83" s="1">
        <v>1984.9469999999999</v>
      </c>
      <c r="W83" s="1">
        <v>2805.62</v>
      </c>
      <c r="X83" s="1">
        <v>557.87699999999995</v>
      </c>
      <c r="Y83">
        <v>3130.4</v>
      </c>
      <c r="Z83" s="1" t="s">
        <v>64</v>
      </c>
      <c r="AA83" s="1">
        <v>1.78</v>
      </c>
      <c r="AB83" s="1"/>
      <c r="AC83" s="1" t="s">
        <v>64</v>
      </c>
      <c r="AD83" s="1">
        <v>2.657</v>
      </c>
      <c r="AE83" s="1">
        <v>2.516</v>
      </c>
      <c r="AG83" s="1" t="s">
        <v>64</v>
      </c>
      <c r="AH83">
        <v>582.38400000000001</v>
      </c>
    </row>
    <row r="84" spans="1:34" x14ac:dyDescent="0.25">
      <c r="A84" s="3">
        <v>37986</v>
      </c>
      <c r="B84" s="1" t="s">
        <v>65</v>
      </c>
      <c r="C84" s="5">
        <v>2.41</v>
      </c>
      <c r="D84" s="5">
        <v>9.27</v>
      </c>
      <c r="E84" s="5">
        <f t="shared" si="7"/>
        <v>2.5820062221519895</v>
      </c>
      <c r="F84" s="5">
        <f t="shared" si="8"/>
        <v>11.663695677411297</v>
      </c>
      <c r="G84" s="5">
        <f t="shared" si="13"/>
        <v>6.4619026174999927</v>
      </c>
      <c r="H84" s="5">
        <f t="shared" si="9"/>
        <v>12.176779999585285</v>
      </c>
      <c r="I84" s="5">
        <f t="shared" si="10"/>
        <v>14.521697556660218</v>
      </c>
      <c r="J84" s="5">
        <f t="shared" si="11"/>
        <v>17.106913979797689</v>
      </c>
      <c r="K84" s="5">
        <f t="shared" si="12"/>
        <v>17.806434034742445</v>
      </c>
      <c r="L84" s="5">
        <f t="shared" si="15"/>
        <v>0.25653177285089868</v>
      </c>
      <c r="M84" s="5">
        <f t="shared" si="14"/>
        <v>9.4380789054831524</v>
      </c>
      <c r="N84" s="5"/>
      <c r="O84" s="3">
        <v>34026</v>
      </c>
      <c r="P84" s="1">
        <v>1.76</v>
      </c>
      <c r="Q84" s="1">
        <f t="array" ref="Q84">FVSCHEDULE(1,P82:P84*0.01)-1</f>
        <v>5.9150378623999966E-2</v>
      </c>
      <c r="R84" s="14">
        <v>2.04</v>
      </c>
      <c r="S84" s="1">
        <f t="array" ref="S84">FVSCHEDULE(1,R82:R84*0.01)-1</f>
        <v>4.4545439487999827E-2</v>
      </c>
      <c r="T84" s="1" t="s">
        <v>65</v>
      </c>
      <c r="U84" s="1">
        <v>1622.94</v>
      </c>
      <c r="V84" s="1">
        <v>2273.1950000000002</v>
      </c>
      <c r="W84" s="1">
        <v>3285.5749999999998</v>
      </c>
      <c r="X84" s="1">
        <v>657.21500000000003</v>
      </c>
      <c r="Y84">
        <v>3511.57</v>
      </c>
      <c r="Z84" s="1" t="s">
        <v>65</v>
      </c>
      <c r="AA84" s="1">
        <v>1.64</v>
      </c>
      <c r="AB84" s="1"/>
      <c r="AC84" s="1" t="s">
        <v>65</v>
      </c>
      <c r="AD84" s="1">
        <v>2.4409999999999998</v>
      </c>
      <c r="AE84" s="1">
        <v>2.2519999999999998</v>
      </c>
      <c r="AG84" s="1" t="s">
        <v>65</v>
      </c>
      <c r="AH84">
        <v>583.87800000000004</v>
      </c>
    </row>
    <row r="85" spans="1:34" x14ac:dyDescent="0.25">
      <c r="A85" s="3">
        <v>38077</v>
      </c>
      <c r="B85" s="1" t="s">
        <v>66</v>
      </c>
      <c r="C85" s="5">
        <v>2.33</v>
      </c>
      <c r="D85" s="5">
        <v>3.05</v>
      </c>
      <c r="E85" s="5">
        <f t="shared" si="7"/>
        <v>1.8816673314533072</v>
      </c>
      <c r="F85" s="5">
        <f t="shared" si="8"/>
        <v>-0.56612132818136662</v>
      </c>
      <c r="G85" s="5">
        <f t="shared" ref="G85:G138" si="16">VLOOKUP(A85,$O$22:$S$378,5,TRUE)*100</f>
        <v>2.265402140900008</v>
      </c>
      <c r="H85" s="5">
        <f t="shared" si="9"/>
        <v>1.6932234093681942</v>
      </c>
      <c r="I85" s="5">
        <f t="shared" si="10"/>
        <v>6.26114345667661</v>
      </c>
      <c r="J85" s="5">
        <f t="shared" si="11"/>
        <v>4.4046475883216862</v>
      </c>
      <c r="K85" s="5">
        <f t="shared" si="12"/>
        <v>9.7202589715694074</v>
      </c>
      <c r="L85" s="5">
        <f t="shared" ref="L85:L116" si="17">100*(AH85/AH84-1)</f>
        <v>0.23857723702553901</v>
      </c>
      <c r="M85" s="5">
        <f t="shared" si="14"/>
        <v>2.840663247793882</v>
      </c>
      <c r="N85" s="5"/>
      <c r="O85" s="3">
        <v>34059</v>
      </c>
      <c r="P85" s="1">
        <v>1.29</v>
      </c>
      <c r="Q85" s="1">
        <f t="array" ref="Q85">FVSCHEDULE(1,P83:P85*0.01)-1</f>
        <v>6.0721196863999793E-2</v>
      </c>
      <c r="R85" s="14">
        <v>1.4</v>
      </c>
      <c r="S85" s="1">
        <f t="array" ref="S85">FVSCHEDULE(1,R83:R85*0.01)-1</f>
        <v>6.4277608159999833E-2</v>
      </c>
      <c r="T85" s="1" t="s">
        <v>66</v>
      </c>
      <c r="U85" s="1">
        <v>1650.42</v>
      </c>
      <c r="V85" s="1">
        <v>2415.5230000000001</v>
      </c>
      <c r="W85" s="1">
        <v>3430.2930000000001</v>
      </c>
      <c r="X85" s="1">
        <v>721.09799999999996</v>
      </c>
      <c r="Y85">
        <v>3571.03</v>
      </c>
      <c r="Z85" s="1" t="s">
        <v>66</v>
      </c>
      <c r="AA85" s="1">
        <v>1.66</v>
      </c>
      <c r="AB85" s="1"/>
      <c r="AC85" s="1" t="s">
        <v>66</v>
      </c>
      <c r="AD85" s="1">
        <v>2.48</v>
      </c>
      <c r="AE85" s="1">
        <v>2.1619999999999999</v>
      </c>
      <c r="AG85" s="1" t="s">
        <v>66</v>
      </c>
      <c r="AH85">
        <v>585.27099999999996</v>
      </c>
    </row>
    <row r="86" spans="1:34" x14ac:dyDescent="0.25">
      <c r="A86" s="3">
        <v>38168</v>
      </c>
      <c r="B86" s="1" t="s">
        <v>67</v>
      </c>
      <c r="C86" s="5">
        <v>3.28</v>
      </c>
      <c r="D86" s="5">
        <v>3.44</v>
      </c>
      <c r="E86" s="5">
        <f t="shared" ref="E86:E137" si="18">(C86-C85*$C$4)/((2*$E$7)/(1.25*$H$2*100))+$E$8</f>
        <v>5.2662411527545414</v>
      </c>
      <c r="F86" s="5">
        <f t="shared" ref="F86:F137" si="19">(D86-D85*$D$4)/(1-$D$4)+$F$8</f>
        <v>3.7687535881014047</v>
      </c>
      <c r="G86" s="5">
        <f t="shared" si="16"/>
        <v>-1.6633848470000046</v>
      </c>
      <c r="H86" s="5">
        <f t="shared" ref="H86:H138" si="20">(U86/U85-1)*100</f>
        <v>1.721380012360485</v>
      </c>
      <c r="I86" s="5">
        <f t="shared" ref="I86:I138" si="21">(V86/V85-1)*100</f>
        <v>0.4722786742249907</v>
      </c>
      <c r="J86" s="5">
        <f t="shared" ref="J86:J138" si="22">(W86/W85-1)*100</f>
        <v>0.43888379214254147</v>
      </c>
      <c r="K86" s="5">
        <f t="shared" ref="K86:K138" si="23">(X86/X85-1)*100</f>
        <v>-9.5730400028844809</v>
      </c>
      <c r="L86" s="5">
        <f t="shared" si="17"/>
        <v>0.23681337363377075</v>
      </c>
      <c r="M86" s="5">
        <f t="shared" si="14"/>
        <v>1.3291078980357098</v>
      </c>
      <c r="N86" s="5"/>
      <c r="O86" s="3">
        <v>34089</v>
      </c>
      <c r="P86" s="1">
        <v>0.87</v>
      </c>
      <c r="Q86" s="1">
        <f t="array" ref="Q86">FVSCHEDULE(1,P84:P86*0.01)-1</f>
        <v>3.9694365247999963E-2</v>
      </c>
      <c r="R86" s="14">
        <v>0.53</v>
      </c>
      <c r="S86" s="1">
        <f t="array" ref="S86">FVSCHEDULE(1,R84:R86*0.01)-1</f>
        <v>4.0169433680000033E-2</v>
      </c>
      <c r="T86" s="1" t="s">
        <v>67</v>
      </c>
      <c r="U86" s="1">
        <v>1678.83</v>
      </c>
      <c r="V86" s="1">
        <v>2426.931</v>
      </c>
      <c r="W86" s="1">
        <v>3445.348</v>
      </c>
      <c r="X86" s="1">
        <v>652.06700000000001</v>
      </c>
      <c r="Y86">
        <v>3632.49</v>
      </c>
      <c r="Z86" s="1" t="s">
        <v>67</v>
      </c>
      <c r="AA86" s="1">
        <v>1.67</v>
      </c>
      <c r="AB86" s="1"/>
      <c r="AC86" s="1" t="s">
        <v>67</v>
      </c>
      <c r="AD86" s="1">
        <v>2.4750000000000001</v>
      </c>
      <c r="AE86" s="1">
        <v>2.548</v>
      </c>
      <c r="AG86" s="1" t="s">
        <v>67</v>
      </c>
      <c r="AH86">
        <v>586.65700000000004</v>
      </c>
    </row>
    <row r="87" spans="1:34" x14ac:dyDescent="0.25">
      <c r="A87" s="3">
        <v>38260</v>
      </c>
      <c r="B87" s="1" t="s">
        <v>68</v>
      </c>
      <c r="C87" s="5">
        <v>3.26</v>
      </c>
      <c r="D87" s="5">
        <v>2.2400000000000002</v>
      </c>
      <c r="E87" s="5">
        <f t="shared" si="18"/>
        <v>2.4458045790921492</v>
      </c>
      <c r="F87" s="5">
        <f t="shared" si="19"/>
        <v>1.6198351135341422</v>
      </c>
      <c r="G87" s="5">
        <f t="shared" si="16"/>
        <v>5.2791250904000053</v>
      </c>
      <c r="H87" s="5">
        <f t="shared" si="20"/>
        <v>-1.86737191972981</v>
      </c>
      <c r="I87" s="5">
        <f t="shared" si="21"/>
        <v>-2.856694318874331</v>
      </c>
      <c r="J87" s="5">
        <f t="shared" si="22"/>
        <v>-0.22714686586086108</v>
      </c>
      <c r="K87" s="5">
        <f t="shared" si="23"/>
        <v>8.2548265745697957</v>
      </c>
      <c r="L87" s="5">
        <f t="shared" si="17"/>
        <v>0.36750605549749071</v>
      </c>
      <c r="M87" s="5">
        <f t="shared" si="14"/>
        <v>2.0218839288907544</v>
      </c>
      <c r="N87" s="5"/>
      <c r="O87" s="3">
        <v>34120</v>
      </c>
      <c r="P87" s="1">
        <v>1.19</v>
      </c>
      <c r="Q87" s="1">
        <f t="array" ref="Q87">FVSCHEDULE(1,P85:P87*0.01)-1</f>
        <v>3.3870605536999943E-2</v>
      </c>
      <c r="R87" s="14">
        <v>1.38</v>
      </c>
      <c r="S87" s="1">
        <f t="array" ref="S87">FVSCHEDULE(1,R85:R87*0.01)-1</f>
        <v>3.3441563960000087E-2</v>
      </c>
      <c r="T87" s="1" t="s">
        <v>68</v>
      </c>
      <c r="U87" s="1">
        <v>1647.48</v>
      </c>
      <c r="V87" s="1">
        <v>2357.6010000000001</v>
      </c>
      <c r="W87" s="1">
        <v>3437.5219999999999</v>
      </c>
      <c r="X87" s="1">
        <v>705.89400000000001</v>
      </c>
      <c r="Y87">
        <v>3564.67</v>
      </c>
      <c r="Z87" s="1" t="s">
        <v>68</v>
      </c>
      <c r="AA87" s="1">
        <v>1.76</v>
      </c>
      <c r="AB87" s="1"/>
      <c r="AC87" s="1" t="s">
        <v>68</v>
      </c>
      <c r="AD87" s="1">
        <v>2.5960000000000001</v>
      </c>
      <c r="AE87" s="1">
        <v>2.7309999999999999</v>
      </c>
      <c r="AG87" s="1" t="s">
        <v>68</v>
      </c>
      <c r="AH87">
        <v>588.81299999999999</v>
      </c>
    </row>
    <row r="88" spans="1:34" x14ac:dyDescent="0.25">
      <c r="A88" s="3">
        <v>38352</v>
      </c>
      <c r="B88" s="1" t="s">
        <v>69</v>
      </c>
      <c r="C88" s="5">
        <v>3.61</v>
      </c>
      <c r="D88" s="5">
        <v>15.22</v>
      </c>
      <c r="E88" s="5">
        <f t="shared" si="18"/>
        <v>3.6652884695252492</v>
      </c>
      <c r="F88" s="5">
        <f t="shared" si="19"/>
        <v>23.062516855272371</v>
      </c>
      <c r="G88" s="5">
        <f t="shared" si="16"/>
        <v>5.6110340420000071</v>
      </c>
      <c r="H88" s="5">
        <f t="shared" si="20"/>
        <v>9.2304610678126444</v>
      </c>
      <c r="I88" s="5">
        <f t="shared" si="21"/>
        <v>14.093012346024626</v>
      </c>
      <c r="J88" s="5">
        <f t="shared" si="22"/>
        <v>15.362548952413979</v>
      </c>
      <c r="K88" s="5">
        <f t="shared" si="23"/>
        <v>17.26619010786321</v>
      </c>
      <c r="L88" s="5">
        <f t="shared" si="17"/>
        <v>0.47960897602463692</v>
      </c>
      <c r="M88" s="5">
        <f t="shared" si="14"/>
        <v>10.616725315270013</v>
      </c>
      <c r="N88" s="5"/>
      <c r="O88" s="3">
        <v>34150</v>
      </c>
      <c r="P88" s="1">
        <v>2.1</v>
      </c>
      <c r="Q88" s="1">
        <f t="array" ref="Q88">FVSCHEDULE(1,P86:P88*0.01)-1</f>
        <v>4.213830412999986E-2</v>
      </c>
      <c r="R88" s="14">
        <v>2.38</v>
      </c>
      <c r="S88" s="1">
        <f t="array" ref="S88">FVSCHEDULE(1,R86:R88*0.01)-1</f>
        <v>4.3429460732000269E-2</v>
      </c>
      <c r="T88" s="1" t="s">
        <v>69</v>
      </c>
      <c r="U88" s="1">
        <v>1799.55</v>
      </c>
      <c r="V88" s="1">
        <v>2689.8580000000002</v>
      </c>
      <c r="W88" s="1">
        <v>3965.6129999999998</v>
      </c>
      <c r="X88" s="1">
        <v>827.77499999999998</v>
      </c>
      <c r="Y88">
        <v>3893.7</v>
      </c>
      <c r="Z88" s="1" t="s">
        <v>69</v>
      </c>
      <c r="AA88" s="1">
        <v>1.73</v>
      </c>
      <c r="AB88" s="1"/>
      <c r="AC88" s="1" t="s">
        <v>69</v>
      </c>
      <c r="AD88" s="1">
        <v>2.488</v>
      </c>
      <c r="AE88" s="1">
        <v>2.6139999999999999</v>
      </c>
      <c r="AG88" s="1" t="s">
        <v>69</v>
      </c>
      <c r="AH88">
        <v>591.63699999999994</v>
      </c>
    </row>
    <row r="89" spans="1:34" x14ac:dyDescent="0.25">
      <c r="A89" s="3">
        <v>38442</v>
      </c>
      <c r="B89" s="1" t="s">
        <v>70</v>
      </c>
      <c r="C89" s="5">
        <v>4.5</v>
      </c>
      <c r="D89" s="5">
        <v>1.61</v>
      </c>
      <c r="E89" s="5">
        <f t="shared" si="18"/>
        <v>5.6041706294451004</v>
      </c>
      <c r="F89" s="5">
        <f t="shared" si="19"/>
        <v>-6.4165034206669462</v>
      </c>
      <c r="G89" s="5">
        <f t="shared" si="16"/>
        <v>-2.2833888256000079</v>
      </c>
      <c r="H89" s="5">
        <f t="shared" si="20"/>
        <v>-2.1483148564918952</v>
      </c>
      <c r="I89" s="5">
        <f t="shared" si="21"/>
        <v>-5.3388691893772933</v>
      </c>
      <c r="J89" s="5">
        <f t="shared" si="22"/>
        <v>-9.6731577186170981E-2</v>
      </c>
      <c r="K89" s="5">
        <f t="shared" si="23"/>
        <v>1.9359125366192442</v>
      </c>
      <c r="L89" s="5">
        <f t="shared" si="17"/>
        <v>0.57264843138613575</v>
      </c>
      <c r="M89" s="5">
        <f t="shared" ref="M89:M137" si="24">SUMPRODUCT($E$15:$K$15,E89:K89)</f>
        <v>-0.27262241754518252</v>
      </c>
      <c r="N89" s="5"/>
      <c r="O89" s="3">
        <v>34180</v>
      </c>
      <c r="P89" s="1">
        <v>0.97</v>
      </c>
      <c r="Q89" s="1">
        <f t="array" ref="Q89">FVSCHEDULE(1,P87:P89*0.01)-1</f>
        <v>4.3171454029999889E-2</v>
      </c>
      <c r="R89" s="14">
        <v>0.59</v>
      </c>
      <c r="S89" s="1">
        <f t="array" ref="S89">FVSCHEDULE(1,R87:R89*0.01)-1</f>
        <v>4.4052217796000104E-2</v>
      </c>
      <c r="T89" s="1" t="s">
        <v>70</v>
      </c>
      <c r="U89" s="1">
        <v>1760.89</v>
      </c>
      <c r="V89" s="1">
        <v>2546.25</v>
      </c>
      <c r="W89" s="1">
        <v>3961.777</v>
      </c>
      <c r="X89" s="1">
        <v>843.8</v>
      </c>
      <c r="Y89">
        <v>3810.05</v>
      </c>
      <c r="Z89" s="1" t="s">
        <v>70</v>
      </c>
      <c r="AA89" s="1">
        <v>1.82</v>
      </c>
      <c r="AB89" s="1"/>
      <c r="AC89" s="1" t="s">
        <v>70</v>
      </c>
      <c r="AD89" s="1">
        <v>2.508</v>
      </c>
      <c r="AE89" s="1">
        <v>2.6480000000000001</v>
      </c>
      <c r="AG89" s="1" t="s">
        <v>70</v>
      </c>
      <c r="AH89">
        <v>595.02499999999998</v>
      </c>
    </row>
    <row r="90" spans="1:34" x14ac:dyDescent="0.25">
      <c r="A90" s="3">
        <v>38533</v>
      </c>
      <c r="B90" s="1" t="s">
        <v>71</v>
      </c>
      <c r="C90" s="5">
        <v>5.21</v>
      </c>
      <c r="D90" s="5">
        <v>9</v>
      </c>
      <c r="E90" s="5">
        <f t="shared" si="18"/>
        <v>5.3802396005531792</v>
      </c>
      <c r="F90" s="5">
        <f t="shared" si="19"/>
        <v>13.50638209248558</v>
      </c>
      <c r="G90" s="5">
        <f t="shared" si="16"/>
        <v>2.702246570000022</v>
      </c>
      <c r="H90" s="5">
        <f t="shared" si="20"/>
        <v>1.3686260924873128</v>
      </c>
      <c r="I90" s="5">
        <f t="shared" si="21"/>
        <v>4.3175650466372284</v>
      </c>
      <c r="J90" s="5">
        <f t="shared" si="22"/>
        <v>-0.75042083388338066</v>
      </c>
      <c r="K90" s="5">
        <f t="shared" si="23"/>
        <v>4.2398672671249082</v>
      </c>
      <c r="L90" s="5">
        <f t="shared" si="17"/>
        <v>0.71526406453510383</v>
      </c>
      <c r="M90" s="5">
        <f t="shared" si="24"/>
        <v>4.7709334876609883</v>
      </c>
      <c r="N90" s="5"/>
      <c r="O90" s="3">
        <v>34212</v>
      </c>
      <c r="P90" s="1">
        <v>0.84</v>
      </c>
      <c r="Q90" s="1">
        <f t="array" ref="Q90">FVSCHEDULE(1,P88:P90*0.01)-1</f>
        <v>3.9563291079999896E-2</v>
      </c>
      <c r="R90" s="14">
        <v>0.87</v>
      </c>
      <c r="S90" s="1">
        <f t="array" ref="S90">FVSCHEDULE(1,R88:R90*0.01)-1</f>
        <v>3.8800031653999811E-2</v>
      </c>
      <c r="T90" s="1" t="s">
        <v>71</v>
      </c>
      <c r="U90" s="1">
        <v>1784.99</v>
      </c>
      <c r="V90" s="1">
        <v>2656.1860000000001</v>
      </c>
      <c r="W90" s="1">
        <v>3932.047</v>
      </c>
      <c r="X90" s="1">
        <v>879.57600000000002</v>
      </c>
      <c r="Y90">
        <v>3862.2</v>
      </c>
      <c r="Z90" s="1" t="s">
        <v>71</v>
      </c>
      <c r="AA90" s="1">
        <v>1.86</v>
      </c>
      <c r="AB90" s="1"/>
      <c r="AC90" s="1" t="s">
        <v>71</v>
      </c>
      <c r="AD90" s="1">
        <v>2.57</v>
      </c>
      <c r="AE90" s="1">
        <v>2.9</v>
      </c>
      <c r="AG90" s="1" t="s">
        <v>71</v>
      </c>
      <c r="AH90">
        <v>599.28099999999995</v>
      </c>
    </row>
    <row r="91" spans="1:34" x14ac:dyDescent="0.25">
      <c r="A91" s="3">
        <v>38625</v>
      </c>
      <c r="B91" s="1" t="s">
        <v>72</v>
      </c>
      <c r="C91" s="5">
        <v>5.05</v>
      </c>
      <c r="D91" s="5">
        <v>7.71</v>
      </c>
      <c r="E91" s="5">
        <f t="shared" si="18"/>
        <v>2.7909653710407856</v>
      </c>
      <c r="F91" s="5">
        <f t="shared" si="19"/>
        <v>7.0361227470492018</v>
      </c>
      <c r="G91" s="5">
        <f t="shared" si="16"/>
        <v>1.0168253899999868</v>
      </c>
      <c r="H91" s="5">
        <f t="shared" si="20"/>
        <v>3.6045019860055261</v>
      </c>
      <c r="I91" s="5">
        <f t="shared" si="21"/>
        <v>4.6913883289799507</v>
      </c>
      <c r="J91" s="5">
        <f t="shared" si="22"/>
        <v>10.435480552495946</v>
      </c>
      <c r="K91" s="5">
        <f t="shared" si="23"/>
        <v>18.113954905545391</v>
      </c>
      <c r="L91" s="5">
        <f t="shared" si="17"/>
        <v>0.8264904110092175</v>
      </c>
      <c r="M91" s="5">
        <f t="shared" si="24"/>
        <v>5.3178813525536244</v>
      </c>
      <c r="N91" s="5"/>
      <c r="O91" s="3">
        <v>34242</v>
      </c>
      <c r="P91" s="1">
        <v>0.26</v>
      </c>
      <c r="Q91" s="1">
        <f t="array" ref="Q91">FVSCHEDULE(1,P89:P91*0.01)-1</f>
        <v>2.0828751847999927E-2</v>
      </c>
      <c r="R91" s="14">
        <v>0.22</v>
      </c>
      <c r="S91" s="1">
        <f t="array" ref="S91">FVSCHEDULE(1,R89:R91*0.01)-1</f>
        <v>1.6883562926000018E-2</v>
      </c>
      <c r="T91" s="1" t="s">
        <v>72</v>
      </c>
      <c r="U91" s="1">
        <v>1849.33</v>
      </c>
      <c r="V91" s="1">
        <v>2780.7979999999998</v>
      </c>
      <c r="W91" s="1">
        <v>4342.375</v>
      </c>
      <c r="X91" s="1">
        <v>1038.902</v>
      </c>
      <c r="Y91">
        <v>4001.42</v>
      </c>
      <c r="Z91" s="1" t="s">
        <v>72</v>
      </c>
      <c r="AA91" s="1">
        <v>1.82</v>
      </c>
      <c r="AB91" s="1"/>
      <c r="AC91" s="1" t="s">
        <v>72</v>
      </c>
      <c r="AD91" s="1">
        <v>2.399</v>
      </c>
      <c r="AE91" s="1">
        <v>2.6110000000000002</v>
      </c>
      <c r="AG91" s="1" t="s">
        <v>72</v>
      </c>
      <c r="AH91">
        <v>604.23400000000004</v>
      </c>
    </row>
    <row r="92" spans="1:34" x14ac:dyDescent="0.25">
      <c r="A92" s="3">
        <v>38717</v>
      </c>
      <c r="B92" s="1" t="s">
        <v>73</v>
      </c>
      <c r="C92" s="5">
        <v>5.1100000000000003</v>
      </c>
      <c r="D92" s="5">
        <v>7.98</v>
      </c>
      <c r="E92" s="5">
        <f t="shared" si="18"/>
        <v>3.453922786102515</v>
      </c>
      <c r="F92" s="5">
        <f t="shared" si="19"/>
        <v>8.2371370994548201</v>
      </c>
      <c r="G92" s="5">
        <f t="shared" si="16"/>
        <v>0.8728224112000138</v>
      </c>
      <c r="H92" s="5">
        <f t="shared" si="20"/>
        <v>2.0877831430842653</v>
      </c>
      <c r="I92" s="5">
        <f t="shared" si="21"/>
        <v>1.1346023695356644</v>
      </c>
      <c r="J92" s="5">
        <f t="shared" si="22"/>
        <v>4.1229050922594324</v>
      </c>
      <c r="K92" s="5">
        <f t="shared" si="23"/>
        <v>7.2003904121851869</v>
      </c>
      <c r="L92" s="5">
        <f t="shared" si="17"/>
        <v>0.90891939215600459</v>
      </c>
      <c r="M92" s="5">
        <f t="shared" si="24"/>
        <v>3.6636064597721787</v>
      </c>
      <c r="N92" s="5"/>
      <c r="O92" s="3">
        <v>34271</v>
      </c>
      <c r="P92" s="1">
        <v>2.02</v>
      </c>
      <c r="Q92" s="1">
        <f t="array" ref="Q92">FVSCHEDULE(1,P90:P92*0.01)-1</f>
        <v>3.1444481167999916E-2</v>
      </c>
      <c r="R92" s="14">
        <v>2.2000000000000002</v>
      </c>
      <c r="S92" s="1">
        <f t="array" ref="S92">FVSCHEDULE(1,R90:R92*0.01)-1</f>
        <v>3.315936108000006E-2</v>
      </c>
      <c r="T92" s="1" t="s">
        <v>73</v>
      </c>
      <c r="U92" s="1">
        <v>1887.94</v>
      </c>
      <c r="V92" s="1">
        <v>2812.3490000000002</v>
      </c>
      <c r="W92" s="1">
        <v>4521.4070000000002</v>
      </c>
      <c r="X92" s="1">
        <v>1113.7070000000001</v>
      </c>
      <c r="Y92">
        <v>4084.96</v>
      </c>
      <c r="Z92" s="1" t="s">
        <v>73</v>
      </c>
      <c r="AA92" s="1">
        <v>1.84</v>
      </c>
      <c r="AB92" s="1"/>
      <c r="AC92" s="1" t="s">
        <v>73</v>
      </c>
      <c r="AD92" s="1">
        <v>2.298</v>
      </c>
      <c r="AE92" s="1">
        <v>2.5390000000000001</v>
      </c>
      <c r="AG92" s="1" t="s">
        <v>73</v>
      </c>
      <c r="AH92">
        <v>609.726</v>
      </c>
    </row>
    <row r="93" spans="1:34" x14ac:dyDescent="0.25">
      <c r="A93" s="3">
        <v>38807</v>
      </c>
      <c r="B93" s="1" t="s">
        <v>74</v>
      </c>
      <c r="C93" s="5">
        <v>3.8</v>
      </c>
      <c r="D93" s="5">
        <v>5.59</v>
      </c>
      <c r="E93" s="5">
        <f t="shared" si="18"/>
        <v>-1.0673601130014527</v>
      </c>
      <c r="F93" s="5">
        <f t="shared" si="19"/>
        <v>4.2596382677888318</v>
      </c>
      <c r="G93" s="5">
        <f t="shared" si="16"/>
        <v>2.8543556031999984</v>
      </c>
      <c r="H93" s="5">
        <f t="shared" si="20"/>
        <v>4.2077608398572108</v>
      </c>
      <c r="I93" s="5">
        <f t="shared" si="21"/>
        <v>13.939415058372905</v>
      </c>
      <c r="J93" s="5">
        <f t="shared" si="22"/>
        <v>9.4726929028950515</v>
      </c>
      <c r="K93" s="5">
        <f t="shared" si="23"/>
        <v>12.120153684945855</v>
      </c>
      <c r="L93" s="5">
        <f t="shared" si="17"/>
        <v>1.0340710417466203</v>
      </c>
      <c r="M93" s="5">
        <f t="shared" si="24"/>
        <v>4.4641206944186962</v>
      </c>
      <c r="N93" s="5"/>
      <c r="O93" s="3">
        <v>34303</v>
      </c>
      <c r="P93" s="1">
        <v>0.48</v>
      </c>
      <c r="Q93" s="1">
        <f t="array" ref="Q93">FVSCHEDULE(1,P91:P93*0.01)-1</f>
        <v>2.7762212095999717E-2</v>
      </c>
      <c r="R93" s="14">
        <v>0.51</v>
      </c>
      <c r="S93" s="1">
        <f t="array" ref="S93">FVSCHEDULE(1,R91:R93*0.01)-1</f>
        <v>2.9472066840000144E-2</v>
      </c>
      <c r="T93" s="1" t="s">
        <v>74</v>
      </c>
      <c r="U93" s="1">
        <v>1967.38</v>
      </c>
      <c r="V93" s="1">
        <v>3204.3739999999998</v>
      </c>
      <c r="W93" s="1">
        <v>4949.7060000000001</v>
      </c>
      <c r="X93" s="1">
        <v>1248.69</v>
      </c>
      <c r="Y93">
        <v>4256.83</v>
      </c>
      <c r="Z93" s="1" t="s">
        <v>74</v>
      </c>
      <c r="AA93" s="1">
        <v>1.85</v>
      </c>
      <c r="AB93" s="1"/>
      <c r="AC93" s="1" t="s">
        <v>74</v>
      </c>
      <c r="AD93" s="1">
        <v>2.2999999999999998</v>
      </c>
      <c r="AE93" s="1">
        <v>2.383</v>
      </c>
      <c r="AG93" s="1" t="s">
        <v>74</v>
      </c>
      <c r="AH93">
        <v>616.03099999999995</v>
      </c>
    </row>
    <row r="94" spans="1:34" x14ac:dyDescent="0.25">
      <c r="A94" s="3">
        <v>38898</v>
      </c>
      <c r="B94" s="1" t="s">
        <v>75</v>
      </c>
      <c r="C94" s="5">
        <v>3.98</v>
      </c>
      <c r="D94" s="5">
        <v>3.89</v>
      </c>
      <c r="E94" s="5">
        <f t="shared" si="18"/>
        <v>3.3276951856848935</v>
      </c>
      <c r="F94" s="5">
        <f t="shared" si="19"/>
        <v>2.9714330775067013</v>
      </c>
      <c r="G94" s="5">
        <f t="shared" si="16"/>
        <v>-0.20603374700001176</v>
      </c>
      <c r="H94" s="5">
        <f t="shared" si="20"/>
        <v>-1.4410027549329629</v>
      </c>
      <c r="I94" s="5">
        <f t="shared" si="21"/>
        <v>-5.0246631635383343</v>
      </c>
      <c r="J94" s="5">
        <f t="shared" si="22"/>
        <v>0.94122762038795216</v>
      </c>
      <c r="K94" s="5">
        <f t="shared" si="23"/>
        <v>-4.2697547029286742</v>
      </c>
      <c r="L94" s="5">
        <f t="shared" si="17"/>
        <v>1.1578962747004651</v>
      </c>
      <c r="M94" s="5">
        <f t="shared" si="24"/>
        <v>0.5041663375563552</v>
      </c>
      <c r="N94" s="5"/>
      <c r="O94" s="3">
        <v>34334</v>
      </c>
      <c r="P94" s="1">
        <v>1.24</v>
      </c>
      <c r="Q94" s="1">
        <f t="array" ref="Q94">FVSCHEDULE(1,P92:P94*0.01)-1</f>
        <v>3.7808162303999859E-2</v>
      </c>
      <c r="R94" s="14">
        <v>1.36</v>
      </c>
      <c r="S94" s="1">
        <f t="array" ref="S94">FVSCHEDULE(1,R92:R94*0.01)-1</f>
        <v>4.1182285920000172E-2</v>
      </c>
      <c r="T94" s="1" t="s">
        <v>75</v>
      </c>
      <c r="U94" s="1">
        <v>1939.03</v>
      </c>
      <c r="V94" s="1">
        <v>3043.3649999999998</v>
      </c>
      <c r="W94" s="1">
        <v>4996.2939999999999</v>
      </c>
      <c r="X94" s="1">
        <v>1195.374</v>
      </c>
      <c r="Y94">
        <v>4195.51</v>
      </c>
      <c r="Z94" s="1" t="s">
        <v>75</v>
      </c>
      <c r="AA94" s="1">
        <v>1.94</v>
      </c>
      <c r="AB94" s="1"/>
      <c r="AC94" s="1" t="s">
        <v>75</v>
      </c>
      <c r="AD94" s="1">
        <v>2.5630000000000002</v>
      </c>
      <c r="AE94" s="1">
        <v>2.4689999999999999</v>
      </c>
      <c r="AG94" s="1" t="s">
        <v>75</v>
      </c>
      <c r="AH94">
        <v>623.16399999999999</v>
      </c>
    </row>
    <row r="95" spans="1:34" x14ac:dyDescent="0.25">
      <c r="A95" s="3">
        <v>38990</v>
      </c>
      <c r="B95" s="1" t="s">
        <v>76</v>
      </c>
      <c r="C95" s="5">
        <v>3.54</v>
      </c>
      <c r="D95" s="5">
        <v>3.9</v>
      </c>
      <c r="E95" s="5">
        <f t="shared" si="18"/>
        <v>1.3456964308279895</v>
      </c>
      <c r="F95" s="5">
        <f t="shared" si="19"/>
        <v>4.0019680407205485</v>
      </c>
      <c r="G95" s="5">
        <f t="shared" si="16"/>
        <v>3.9386685130999854</v>
      </c>
      <c r="H95" s="5">
        <f t="shared" si="20"/>
        <v>5.6657194576669623</v>
      </c>
      <c r="I95" s="5">
        <f t="shared" si="21"/>
        <v>0.43984208269465253</v>
      </c>
      <c r="J95" s="5">
        <f t="shared" si="22"/>
        <v>3.9866549086182701</v>
      </c>
      <c r="K95" s="5">
        <f t="shared" si="23"/>
        <v>4.9817881265612263</v>
      </c>
      <c r="L95" s="5">
        <f t="shared" si="17"/>
        <v>1.3124955870364774</v>
      </c>
      <c r="M95" s="5">
        <f t="shared" si="24"/>
        <v>3.1623397668119844</v>
      </c>
      <c r="N95" s="5"/>
      <c r="O95" s="3">
        <v>34365</v>
      </c>
      <c r="P95" s="1">
        <v>2.17</v>
      </c>
      <c r="Q95" s="1">
        <f t="array" ref="Q95">FVSCHEDULE(1,P93:P95*0.01)-1</f>
        <v>3.9334051583999941E-2</v>
      </c>
      <c r="R95" s="14">
        <v>2.1800000000000002</v>
      </c>
      <c r="S95" s="1">
        <f t="array" ref="S95">FVSCHEDULE(1,R93:R95*0.01)-1</f>
        <v>4.097853204800006E-2</v>
      </c>
      <c r="T95" s="1" t="s">
        <v>76</v>
      </c>
      <c r="U95" s="1">
        <v>2048.89</v>
      </c>
      <c r="V95" s="1">
        <v>3056.7510000000002</v>
      </c>
      <c r="W95" s="1">
        <v>5195.4790000000003</v>
      </c>
      <c r="X95" s="1">
        <v>1254.925</v>
      </c>
      <c r="Y95">
        <v>4433.2</v>
      </c>
      <c r="Z95" s="1" t="s">
        <v>76</v>
      </c>
      <c r="AA95" s="1">
        <v>1.85</v>
      </c>
      <c r="AB95" s="1"/>
      <c r="AC95" s="1" t="s">
        <v>76</v>
      </c>
      <c r="AD95" s="1">
        <v>2.5070000000000001</v>
      </c>
      <c r="AE95" s="1">
        <v>2.39</v>
      </c>
      <c r="AG95" s="1" t="s">
        <v>76</v>
      </c>
      <c r="AH95">
        <v>631.34299999999996</v>
      </c>
    </row>
    <row r="96" spans="1:34" x14ac:dyDescent="0.25">
      <c r="A96" s="3">
        <v>39082</v>
      </c>
      <c r="B96" s="1" t="s">
        <v>77</v>
      </c>
      <c r="C96" s="5">
        <v>4.09</v>
      </c>
      <c r="D96" s="5">
        <v>12.6</v>
      </c>
      <c r="E96" s="5">
        <f t="shared" si="18"/>
        <v>4.4464832557277312</v>
      </c>
      <c r="F96" s="5">
        <f t="shared" si="19"/>
        <v>17.888195426877477</v>
      </c>
      <c r="G96" s="5">
        <f t="shared" si="16"/>
        <v>4.7425551512000119</v>
      </c>
      <c r="H96" s="5">
        <f t="shared" si="20"/>
        <v>6.6982610096198547</v>
      </c>
      <c r="I96" s="5">
        <f t="shared" si="21"/>
        <v>8.9031785709728908</v>
      </c>
      <c r="J96" s="5">
        <f t="shared" si="22"/>
        <v>10.398733206312638</v>
      </c>
      <c r="K96" s="5">
        <f t="shared" si="23"/>
        <v>17.635635595752742</v>
      </c>
      <c r="L96" s="5">
        <f t="shared" si="17"/>
        <v>1.2446483131990149</v>
      </c>
      <c r="M96" s="5">
        <f t="shared" si="24"/>
        <v>8.707097025370345</v>
      </c>
      <c r="N96" s="5"/>
      <c r="O96" s="3">
        <v>34393</v>
      </c>
      <c r="P96" s="1">
        <v>-0.26</v>
      </c>
      <c r="Q96" s="1">
        <f t="array" ref="Q96">FVSCHEDULE(1,P94:P96*0.01)-1</f>
        <v>3.1679720392000066E-2</v>
      </c>
      <c r="R96" s="14">
        <v>-0.28999999999999998</v>
      </c>
      <c r="S96" s="1">
        <f t="array" ref="S96">FVSCHEDULE(1,R94:R96*0.01)-1</f>
        <v>3.2692960208000166E-2</v>
      </c>
      <c r="T96" s="1" t="s">
        <v>77</v>
      </c>
      <c r="U96" s="1">
        <v>2186.13</v>
      </c>
      <c r="V96" s="1">
        <v>3328.8989999999999</v>
      </c>
      <c r="W96" s="1">
        <v>5735.7430000000004</v>
      </c>
      <c r="X96" s="1">
        <v>1476.239</v>
      </c>
      <c r="Y96">
        <v>4730.1400000000003</v>
      </c>
      <c r="Z96" s="1" t="s">
        <v>77</v>
      </c>
      <c r="AA96" s="1">
        <v>1.79</v>
      </c>
      <c r="AB96" s="1"/>
      <c r="AC96" s="1" t="s">
        <v>77</v>
      </c>
      <c r="AD96" s="1">
        <v>2.395</v>
      </c>
      <c r="AE96" s="1">
        <v>2.149</v>
      </c>
      <c r="AG96" s="1" t="s">
        <v>77</v>
      </c>
      <c r="AH96">
        <v>639.20100000000002</v>
      </c>
    </row>
    <row r="97" spans="1:34" x14ac:dyDescent="0.25">
      <c r="A97" s="3">
        <v>39172</v>
      </c>
      <c r="B97" s="1" t="s">
        <v>78</v>
      </c>
      <c r="C97" s="5">
        <v>3.93</v>
      </c>
      <c r="D97" s="5">
        <v>5.9</v>
      </c>
      <c r="E97" s="5">
        <f t="shared" si="18"/>
        <v>2.321051542552913</v>
      </c>
      <c r="F97" s="5">
        <f t="shared" si="19"/>
        <v>1.9974127172322913</v>
      </c>
      <c r="G97" s="5">
        <f t="shared" si="16"/>
        <v>3.1759488760000121</v>
      </c>
      <c r="H97" s="5">
        <f t="shared" si="20"/>
        <v>0.63994364470547627</v>
      </c>
      <c r="I97" s="5">
        <f t="shared" si="21"/>
        <v>1.9464693882271566</v>
      </c>
      <c r="J97" s="5">
        <f t="shared" si="22"/>
        <v>4.1470128630240133</v>
      </c>
      <c r="K97" s="5">
        <f t="shared" si="23"/>
        <v>2.3588998800329719</v>
      </c>
      <c r="L97" s="5">
        <f t="shared" si="17"/>
        <v>1.2615749975359858</v>
      </c>
      <c r="M97" s="5">
        <f t="shared" si="24"/>
        <v>2.3880493968551413</v>
      </c>
      <c r="N97" s="5"/>
      <c r="O97" s="3">
        <v>34424</v>
      </c>
      <c r="P97" s="1">
        <v>-3.78</v>
      </c>
      <c r="Q97" s="1">
        <f t="array" ref="Q97">FVSCHEDULE(1,P95:P97*0.01)-1</f>
        <v>-1.9476267324000096E-2</v>
      </c>
      <c r="R97" s="14">
        <v>-4.12</v>
      </c>
      <c r="S97" s="1">
        <f t="array" ref="S97">FVSCHEDULE(1,R95:R97*0.01)-1</f>
        <v>-2.313929533600001E-2</v>
      </c>
      <c r="T97" s="1" t="s">
        <v>78</v>
      </c>
      <c r="U97" s="1">
        <v>2200.12</v>
      </c>
      <c r="V97" s="1">
        <v>3393.6950000000002</v>
      </c>
      <c r="W97" s="1">
        <v>5973.6049999999996</v>
      </c>
      <c r="X97" s="1">
        <v>1511.0619999999999</v>
      </c>
      <c r="Y97">
        <v>4760.42</v>
      </c>
      <c r="Z97" s="1" t="s">
        <v>78</v>
      </c>
      <c r="AA97" s="1">
        <v>1.87</v>
      </c>
      <c r="AB97" s="1"/>
      <c r="AC97" s="1" t="s">
        <v>78</v>
      </c>
      <c r="AD97" s="1">
        <v>2.472</v>
      </c>
      <c r="AE97" s="1">
        <v>2.2480000000000002</v>
      </c>
      <c r="AG97" s="1" t="s">
        <v>78</v>
      </c>
      <c r="AH97">
        <v>647.26499999999999</v>
      </c>
    </row>
    <row r="98" spans="1:34" x14ac:dyDescent="0.25">
      <c r="A98" s="3">
        <v>39263</v>
      </c>
      <c r="B98" s="1" t="s">
        <v>79</v>
      </c>
      <c r="C98" s="5">
        <v>5.07</v>
      </c>
      <c r="D98" s="5">
        <v>7.62</v>
      </c>
      <c r="E98" s="5">
        <f t="shared" si="18"/>
        <v>6.5680771346494238</v>
      </c>
      <c r="F98" s="5">
        <f t="shared" si="19"/>
        <v>8.7425030039343987</v>
      </c>
      <c r="G98" s="5">
        <f t="shared" si="16"/>
        <v>-0.21451786150000762</v>
      </c>
      <c r="H98" s="5">
        <f t="shared" si="20"/>
        <v>6.2782939112412173</v>
      </c>
      <c r="I98" s="5">
        <f t="shared" si="21"/>
        <v>4.4152170421914771</v>
      </c>
      <c r="J98" s="5">
        <f t="shared" si="22"/>
        <v>6.669741303618193</v>
      </c>
      <c r="K98" s="5">
        <f t="shared" si="23"/>
        <v>15.071982486489643</v>
      </c>
      <c r="L98" s="5">
        <f t="shared" si="17"/>
        <v>1.2759843340826471</v>
      </c>
      <c r="M98" s="5">
        <f t="shared" si="24"/>
        <v>6.1096610513204856</v>
      </c>
      <c r="N98" s="5"/>
      <c r="O98" s="3">
        <v>34453</v>
      </c>
      <c r="P98" s="1">
        <v>-0.68</v>
      </c>
      <c r="Q98" s="1">
        <f t="array" ref="Q98">FVSCHEDULE(1,P96:P98*0.01)-1</f>
        <v>-4.6827668304000092E-2</v>
      </c>
      <c r="R98" s="14">
        <v>-0.57999999999999996</v>
      </c>
      <c r="S98" s="1">
        <f t="array" ref="S98">FVSCHEDULE(1,R96:R98*0.01)-1</f>
        <v>-4.9525432984000139E-2</v>
      </c>
      <c r="T98" s="1" t="s">
        <v>79</v>
      </c>
      <c r="U98" s="1">
        <v>2338.25</v>
      </c>
      <c r="V98" s="1">
        <v>3543.5340000000001</v>
      </c>
      <c r="W98" s="1">
        <v>6372.0290000000005</v>
      </c>
      <c r="X98" s="1">
        <v>1738.809</v>
      </c>
      <c r="Y98">
        <v>5059.29</v>
      </c>
      <c r="Z98" s="1" t="s">
        <v>79</v>
      </c>
      <c r="AA98" s="1">
        <v>1.8</v>
      </c>
      <c r="AB98" s="1"/>
      <c r="AC98" s="1" t="s">
        <v>79</v>
      </c>
      <c r="AD98" s="1">
        <v>2.4889999999999999</v>
      </c>
      <c r="AE98" s="1">
        <v>2.1</v>
      </c>
      <c r="AG98" s="1" t="s">
        <v>79</v>
      </c>
      <c r="AH98">
        <v>655.524</v>
      </c>
    </row>
    <row r="99" spans="1:34" x14ac:dyDescent="0.25">
      <c r="A99" s="3">
        <v>39355</v>
      </c>
      <c r="B99" s="1" t="s">
        <v>80</v>
      </c>
      <c r="C99" s="5">
        <v>4</v>
      </c>
      <c r="D99" s="5">
        <v>1.1100000000000001</v>
      </c>
      <c r="E99" s="5">
        <f t="shared" si="18"/>
        <v>-0.28768315483654505</v>
      </c>
      <c r="F99" s="5">
        <f t="shared" si="19"/>
        <v>-2.6791945090772828</v>
      </c>
      <c r="G99" s="5">
        <f t="shared" si="16"/>
        <v>0.26538169999998917</v>
      </c>
      <c r="H99" s="5">
        <f t="shared" si="20"/>
        <v>2.0301507537688446</v>
      </c>
      <c r="I99" s="5">
        <f t="shared" si="21"/>
        <v>-3.0925906171635487</v>
      </c>
      <c r="J99" s="5">
        <f t="shared" si="22"/>
        <v>2.2308278885736277</v>
      </c>
      <c r="K99" s="5">
        <f t="shared" si="23"/>
        <v>14.521491434654399</v>
      </c>
      <c r="L99" s="5">
        <f t="shared" si="17"/>
        <v>1.3282503767978016</v>
      </c>
      <c r="M99" s="5">
        <f t="shared" si="24"/>
        <v>0.89356770302955324</v>
      </c>
      <c r="N99" s="5"/>
      <c r="O99" s="3">
        <v>34485</v>
      </c>
      <c r="P99" s="1">
        <v>0.05</v>
      </c>
      <c r="Q99" s="1">
        <f t="array" ref="Q99">FVSCHEDULE(1,P97:P99*0.01)-1</f>
        <v>-4.3865131480000041E-2</v>
      </c>
      <c r="R99" s="14">
        <v>0.35</v>
      </c>
      <c r="S99" s="1">
        <f t="array" ref="S99">FVSCHEDULE(1,R97:R99*0.01)-1</f>
        <v>-4.3424703639999951E-2</v>
      </c>
      <c r="T99" s="1" t="s">
        <v>80</v>
      </c>
      <c r="U99" s="1">
        <v>2385.7199999999998</v>
      </c>
      <c r="V99" s="1">
        <v>3433.9470000000001</v>
      </c>
      <c r="W99" s="1">
        <v>6514.1779999999999</v>
      </c>
      <c r="X99" s="1">
        <v>1991.31</v>
      </c>
      <c r="Y99">
        <v>5162</v>
      </c>
      <c r="Z99" s="1" t="s">
        <v>80</v>
      </c>
      <c r="AA99" s="1">
        <v>1.84</v>
      </c>
      <c r="AB99" s="1"/>
      <c r="AC99" s="1" t="s">
        <v>80</v>
      </c>
      <c r="AD99" s="1">
        <v>2.6160000000000001</v>
      </c>
      <c r="AE99" s="1">
        <v>1.996</v>
      </c>
      <c r="AG99" s="1" t="s">
        <v>80</v>
      </c>
      <c r="AH99">
        <v>664.23099999999999</v>
      </c>
    </row>
    <row r="100" spans="1:34" x14ac:dyDescent="0.25">
      <c r="A100" s="3">
        <v>39447</v>
      </c>
      <c r="B100" s="1" t="s">
        <v>81</v>
      </c>
      <c r="C100" s="5">
        <v>2.11</v>
      </c>
      <c r="D100" s="5">
        <v>3.14</v>
      </c>
      <c r="E100" s="5">
        <f t="shared" si="18"/>
        <v>-3.4578556366398931</v>
      </c>
      <c r="F100" s="5">
        <f t="shared" si="19"/>
        <v>4.4475122662714108</v>
      </c>
      <c r="G100" s="5">
        <f t="shared" si="16"/>
        <v>-1.7139079439999927</v>
      </c>
      <c r="H100" s="5">
        <f t="shared" si="20"/>
        <v>-3.3319081870462508</v>
      </c>
      <c r="I100" s="5">
        <f t="shared" si="21"/>
        <v>-4.5770945212608165</v>
      </c>
      <c r="J100" s="5">
        <f t="shared" si="22"/>
        <v>-1.7080896469209184</v>
      </c>
      <c r="K100" s="5">
        <f t="shared" si="23"/>
        <v>3.6558346013428444</v>
      </c>
      <c r="L100" s="5">
        <f t="shared" si="17"/>
        <v>1.0734217463503004</v>
      </c>
      <c r="M100" s="5">
        <f t="shared" si="24"/>
        <v>-1.3807661079919424</v>
      </c>
      <c r="N100" s="5"/>
      <c r="O100" s="3">
        <v>34515</v>
      </c>
      <c r="P100" s="1">
        <v>0.31</v>
      </c>
      <c r="Q100" s="1">
        <f t="array" ref="Q100">FVSCHEDULE(1,P98:P100*0.01)-1</f>
        <v>-3.2229405399999411E-3</v>
      </c>
      <c r="R100" s="14">
        <v>0.28000000000000003</v>
      </c>
      <c r="S100" s="1">
        <f t="array" ref="S100">FVSCHEDULE(1,R98:R100*0.01)-1</f>
        <v>4.7320315999987983E-4</v>
      </c>
      <c r="T100" s="1" t="s">
        <v>81</v>
      </c>
      <c r="U100" s="1">
        <v>2306.23</v>
      </c>
      <c r="V100" s="1">
        <v>3276.7719999999999</v>
      </c>
      <c r="W100" s="1">
        <v>6402.91</v>
      </c>
      <c r="X100" s="1">
        <v>2064.1089999999999</v>
      </c>
      <c r="Y100">
        <v>4990.0200000000004</v>
      </c>
      <c r="Z100" s="1" t="s">
        <v>81</v>
      </c>
      <c r="AA100" s="1">
        <v>1.95</v>
      </c>
      <c r="AB100" s="1"/>
      <c r="AC100" s="1" t="s">
        <v>81</v>
      </c>
      <c r="AD100" s="1">
        <v>2.7080000000000002</v>
      </c>
      <c r="AE100" s="1">
        <v>1.9059999999999999</v>
      </c>
      <c r="AG100" s="1" t="s">
        <v>81</v>
      </c>
      <c r="AH100">
        <v>671.36099999999999</v>
      </c>
    </row>
    <row r="101" spans="1:34" x14ac:dyDescent="0.25">
      <c r="A101" s="3">
        <v>39538</v>
      </c>
      <c r="B101" s="1" t="s">
        <v>82</v>
      </c>
      <c r="C101" s="5">
        <v>1.37</v>
      </c>
      <c r="D101" s="5">
        <v>-2.17</v>
      </c>
      <c r="E101" s="5">
        <f t="shared" si="18"/>
        <v>-0.43446633000021539</v>
      </c>
      <c r="F101" s="5">
        <f t="shared" si="19"/>
        <v>-5.2430296226114246</v>
      </c>
      <c r="G101" s="5">
        <f t="shared" si="16"/>
        <v>-3.3839650384000053</v>
      </c>
      <c r="H101" s="5">
        <f t="shared" si="20"/>
        <v>-9.4444179461718907</v>
      </c>
      <c r="I101" s="5">
        <f t="shared" si="21"/>
        <v>-9.8975149934142479</v>
      </c>
      <c r="J101" s="5">
        <f t="shared" si="22"/>
        <v>-8.8242221115086732</v>
      </c>
      <c r="K101" s="5">
        <f t="shared" si="23"/>
        <v>-10.924277739208543</v>
      </c>
      <c r="L101" s="5">
        <f t="shared" si="17"/>
        <v>0.88179086959176978</v>
      </c>
      <c r="M101" s="5">
        <f t="shared" si="24"/>
        <v>-5.2269818657943947</v>
      </c>
      <c r="N101" s="5"/>
      <c r="O101" s="3">
        <v>34544</v>
      </c>
      <c r="P101" s="1">
        <v>0.85</v>
      </c>
      <c r="Q101" s="1">
        <f t="array" ref="Q101">FVSCHEDULE(1,P99:P101*0.01)-1</f>
        <v>1.2132163174999988E-2</v>
      </c>
      <c r="R101" s="14">
        <v>0.63</v>
      </c>
      <c r="S101" s="1">
        <f t="array" ref="S101">FVSCHEDULE(1,R99:R101*0.01)-1</f>
        <v>1.264955173999982E-2</v>
      </c>
      <c r="T101" s="1" t="s">
        <v>82</v>
      </c>
      <c r="U101" s="1">
        <v>2088.42</v>
      </c>
      <c r="V101" s="1">
        <v>2952.453</v>
      </c>
      <c r="W101" s="1">
        <v>5837.9030000000002</v>
      </c>
      <c r="X101" s="1">
        <v>1838.62</v>
      </c>
      <c r="Y101">
        <v>4518.7299999999996</v>
      </c>
      <c r="Z101" s="1" t="s">
        <v>82</v>
      </c>
      <c r="AA101" s="1">
        <v>2.12</v>
      </c>
      <c r="AB101" s="1"/>
      <c r="AC101" s="1" t="s">
        <v>82</v>
      </c>
      <c r="AD101" s="1">
        <v>3.347</v>
      </c>
      <c r="AE101" s="1">
        <v>2.2090000000000001</v>
      </c>
      <c r="AG101" s="1" t="s">
        <v>82</v>
      </c>
      <c r="AH101">
        <v>677.28099999999995</v>
      </c>
    </row>
    <row r="102" spans="1:34" x14ac:dyDescent="0.25">
      <c r="A102" s="3">
        <v>39629</v>
      </c>
      <c r="B102" s="1" t="s">
        <v>83</v>
      </c>
      <c r="C102" s="5">
        <v>0.32</v>
      </c>
      <c r="D102" s="5">
        <v>0.93</v>
      </c>
      <c r="E102" s="5">
        <f t="shared" si="18"/>
        <v>-1.7737054196116462</v>
      </c>
      <c r="F102" s="5">
        <f t="shared" si="19"/>
        <v>2.8760926233701349</v>
      </c>
      <c r="G102" s="5">
        <f t="shared" si="16"/>
        <v>2.3894212984999941</v>
      </c>
      <c r="H102" s="5">
        <f t="shared" si="20"/>
        <v>-2.726941898660229</v>
      </c>
      <c r="I102" s="5">
        <f t="shared" si="21"/>
        <v>0.5834809224736226</v>
      </c>
      <c r="J102" s="5">
        <f t="shared" si="22"/>
        <v>-1.9271303411516061</v>
      </c>
      <c r="K102" s="5">
        <f t="shared" si="23"/>
        <v>-0.80647442103316536</v>
      </c>
      <c r="L102" s="5">
        <f t="shared" si="17"/>
        <v>0.31153981877536374</v>
      </c>
      <c r="M102" s="5">
        <f t="shared" si="24"/>
        <v>-0.21317502495556273</v>
      </c>
      <c r="N102" s="5"/>
      <c r="O102" s="3">
        <v>34577</v>
      </c>
      <c r="P102" s="1">
        <v>0.71</v>
      </c>
      <c r="Q102" s="1">
        <f t="array" ref="Q102">FVSCHEDULE(1,P100:P102*0.01)-1</f>
        <v>1.880889708500022E-2</v>
      </c>
      <c r="R102" s="14">
        <v>0.63</v>
      </c>
      <c r="S102" s="1">
        <f t="array" ref="S102">FVSCHEDULE(1,R100:R102*0.01)-1</f>
        <v>1.5475081131999913E-2</v>
      </c>
      <c r="T102" s="1" t="s">
        <v>83</v>
      </c>
      <c r="U102" s="1">
        <v>2031.47</v>
      </c>
      <c r="V102" s="1">
        <v>2969.68</v>
      </c>
      <c r="W102" s="1">
        <v>5725.3990000000003</v>
      </c>
      <c r="X102" s="1">
        <v>1823.7919999999999</v>
      </c>
      <c r="Y102">
        <v>4395.51</v>
      </c>
      <c r="Z102" s="1" t="s">
        <v>83</v>
      </c>
      <c r="AA102" s="1">
        <v>2.2400000000000002</v>
      </c>
      <c r="AB102" s="1"/>
      <c r="AC102" s="1" t="s">
        <v>83</v>
      </c>
      <c r="AD102" s="1">
        <v>3.5710000000000002</v>
      </c>
      <c r="AE102" s="1">
        <v>2.3159999999999998</v>
      </c>
      <c r="AG102" s="1" t="s">
        <v>83</v>
      </c>
      <c r="AH102">
        <v>679.39099999999996</v>
      </c>
    </row>
    <row r="103" spans="1:34" x14ac:dyDescent="0.25">
      <c r="A103" s="3">
        <v>39721</v>
      </c>
      <c r="B103" s="1" t="s">
        <v>84</v>
      </c>
      <c r="C103" s="5">
        <v>-0.63</v>
      </c>
      <c r="D103" s="5">
        <v>-6.59</v>
      </c>
      <c r="E103" s="5">
        <f t="shared" si="18"/>
        <v>-1.8823914692787695</v>
      </c>
      <c r="F103" s="5">
        <f t="shared" si="19"/>
        <v>-10.981966621852715</v>
      </c>
      <c r="G103" s="5">
        <f t="shared" si="16"/>
        <v>-9.220873407999985</v>
      </c>
      <c r="H103" s="5">
        <f t="shared" si="20"/>
        <v>-8.3698011784569815</v>
      </c>
      <c r="I103" s="5">
        <f t="shared" si="21"/>
        <v>-1.1127798281296286</v>
      </c>
      <c r="J103" s="5">
        <f t="shared" si="22"/>
        <v>-20.498973084670602</v>
      </c>
      <c r="K103" s="5">
        <f t="shared" si="23"/>
        <v>-26.857777641309976</v>
      </c>
      <c r="L103" s="5">
        <f t="shared" si="17"/>
        <v>0.62703215085275765</v>
      </c>
      <c r="M103" s="5">
        <f t="shared" si="24"/>
        <v>-9.0229007754999806</v>
      </c>
      <c r="N103" s="5"/>
      <c r="O103" s="3">
        <v>34607</v>
      </c>
      <c r="P103" s="1">
        <v>0.01</v>
      </c>
      <c r="Q103" s="1">
        <f t="array" ref="Q103">FVSCHEDULE(1,P101:P103*0.01)-1</f>
        <v>1.576191603499999E-2</v>
      </c>
      <c r="R103" s="14">
        <v>0.08</v>
      </c>
      <c r="S103" s="1">
        <f t="array" ref="S103">FVSCHEDULE(1,R101:R103*0.01)-1</f>
        <v>1.3449801751999724E-2</v>
      </c>
      <c r="T103" s="1" t="s">
        <v>84</v>
      </c>
      <c r="U103" s="1">
        <v>1861.44</v>
      </c>
      <c r="V103" s="1">
        <v>2936.634</v>
      </c>
      <c r="W103" s="1">
        <v>4551.7510000000002</v>
      </c>
      <c r="X103" s="1">
        <v>1333.962</v>
      </c>
      <c r="Y103">
        <v>4027.61</v>
      </c>
      <c r="Z103" s="1" t="s">
        <v>84</v>
      </c>
      <c r="AA103" s="1">
        <v>2.4500000000000002</v>
      </c>
      <c r="AB103" s="1"/>
      <c r="AC103" s="1" t="s">
        <v>84</v>
      </c>
      <c r="AD103" s="1">
        <v>4.125</v>
      </c>
      <c r="AE103" s="1">
        <v>3.1629999999999998</v>
      </c>
      <c r="AG103" s="1" t="s">
        <v>84</v>
      </c>
      <c r="AH103">
        <v>683.65099999999995</v>
      </c>
    </row>
    <row r="104" spans="1:34" x14ac:dyDescent="0.25">
      <c r="A104" s="3">
        <v>39813</v>
      </c>
      <c r="B104" s="1" t="s">
        <v>85</v>
      </c>
      <c r="C104" s="5">
        <v>-10.94</v>
      </c>
      <c r="D104" s="5">
        <v>-15.95</v>
      </c>
      <c r="E104" s="5">
        <f t="shared" si="18"/>
        <v>-33.342903292624989</v>
      </c>
      <c r="F104" s="5">
        <f t="shared" si="19"/>
        <v>-21.440086114433697</v>
      </c>
      <c r="G104" s="5">
        <f t="shared" si="16"/>
        <v>-21.587046126400001</v>
      </c>
      <c r="H104" s="5">
        <f t="shared" si="20"/>
        <v>-21.943226749183431</v>
      </c>
      <c r="I104" s="5">
        <f t="shared" si="21"/>
        <v>-26.117963627745233</v>
      </c>
      <c r="J104" s="5">
        <f t="shared" si="22"/>
        <v>-19.900363618308646</v>
      </c>
      <c r="K104" s="5">
        <f t="shared" si="23"/>
        <v>-27.558356235035177</v>
      </c>
      <c r="L104" s="5">
        <f t="shared" si="17"/>
        <v>0.22248193888403378</v>
      </c>
      <c r="M104" s="5">
        <f t="shared" si="24"/>
        <v>-25.739174501699104</v>
      </c>
      <c r="N104" s="5"/>
      <c r="O104" s="3">
        <v>34638</v>
      </c>
      <c r="P104" s="1">
        <v>0.24</v>
      </c>
      <c r="Q104" s="1">
        <f t="array" ref="Q104">FVSCHEDULE(1,P102:P104*0.01)-1</f>
        <v>9.6179917040000174E-3</v>
      </c>
      <c r="R104" s="14">
        <v>0.12</v>
      </c>
      <c r="S104" s="1">
        <f t="array" ref="S104">FVSCHEDULE(1,R102:R104*0.01)-1</f>
        <v>8.3135660480000428E-3</v>
      </c>
      <c r="T104" s="1" t="s">
        <v>85</v>
      </c>
      <c r="U104" s="1">
        <v>1452.98</v>
      </c>
      <c r="V104" s="1">
        <v>2169.645</v>
      </c>
      <c r="W104" s="1">
        <v>3645.9360000000001</v>
      </c>
      <c r="X104" s="1">
        <v>966.34400000000005</v>
      </c>
      <c r="Y104">
        <v>3143.82</v>
      </c>
      <c r="Z104" s="1" t="s">
        <v>85</v>
      </c>
      <c r="AA104" s="1">
        <v>2.98</v>
      </c>
      <c r="AB104" s="1"/>
      <c r="AC104" s="1" t="s">
        <v>85</v>
      </c>
      <c r="AD104" s="1">
        <v>4.8360000000000003</v>
      </c>
      <c r="AE104" s="1">
        <v>4.1319999999999997</v>
      </c>
      <c r="AG104" s="1" t="s">
        <v>85</v>
      </c>
      <c r="AH104">
        <v>685.17200000000003</v>
      </c>
    </row>
    <row r="105" spans="1:34" x14ac:dyDescent="0.25">
      <c r="A105" s="3">
        <v>39903</v>
      </c>
      <c r="B105" s="1" t="s">
        <v>86</v>
      </c>
      <c r="C105" s="5">
        <v>-13.69</v>
      </c>
      <c r="D105" s="5">
        <v>-3.35</v>
      </c>
      <c r="E105" s="5">
        <f t="shared" si="18"/>
        <v>-12.580150670979712</v>
      </c>
      <c r="F105" s="5">
        <f t="shared" si="19"/>
        <v>4.2657313078915147</v>
      </c>
      <c r="G105" s="5">
        <f t="shared" si="16"/>
        <v>6.1785948212000008</v>
      </c>
      <c r="H105" s="5">
        <f t="shared" si="20"/>
        <v>-11.011851505182458</v>
      </c>
      <c r="I105" s="5">
        <f t="shared" si="21"/>
        <v>-14.953183585333086</v>
      </c>
      <c r="J105" s="5">
        <f t="shared" si="22"/>
        <v>-13.850462542403385</v>
      </c>
      <c r="K105" s="5">
        <f t="shared" si="23"/>
        <v>1.0236520328164689</v>
      </c>
      <c r="L105" s="5">
        <f t="shared" si="17"/>
        <v>4.7579293958310842E-2</v>
      </c>
      <c r="M105" s="5">
        <f t="shared" si="24"/>
        <v>-5.9613792084747095</v>
      </c>
      <c r="N105" s="5"/>
      <c r="O105" s="3">
        <v>34668</v>
      </c>
      <c r="P105" s="1">
        <v>-1.26</v>
      </c>
      <c r="Q105" s="1">
        <f t="array" ref="Q105">FVSCHEDULE(1,P103:P105*0.01)-1</f>
        <v>-1.0131263023999915E-2</v>
      </c>
      <c r="R105" s="14">
        <v>-1.4</v>
      </c>
      <c r="S105" s="1">
        <f t="array" ref="S105">FVSCHEDULE(1,R103:R105*0.01)-1</f>
        <v>-1.2027053440000102E-2</v>
      </c>
      <c r="T105" s="1" t="s">
        <v>86</v>
      </c>
      <c r="U105" s="1">
        <v>1292.98</v>
      </c>
      <c r="V105" s="1">
        <v>1845.2139999999999</v>
      </c>
      <c r="W105" s="1">
        <v>3140.9569999999999</v>
      </c>
      <c r="X105" s="1">
        <v>976.23599999999999</v>
      </c>
      <c r="Y105">
        <v>2797.63</v>
      </c>
      <c r="Z105" s="1" t="s">
        <v>86</v>
      </c>
      <c r="AA105" s="1">
        <v>3.01</v>
      </c>
      <c r="AB105" s="1"/>
      <c r="AC105" s="1" t="s">
        <v>86</v>
      </c>
      <c r="AD105" s="1">
        <v>4.8529999999999998</v>
      </c>
      <c r="AE105" s="1">
        <v>3.851</v>
      </c>
      <c r="AG105" s="1" t="s">
        <v>86</v>
      </c>
      <c r="AH105">
        <v>685.49800000000005</v>
      </c>
    </row>
    <row r="106" spans="1:34" x14ac:dyDescent="0.25">
      <c r="A106" s="3">
        <v>39994</v>
      </c>
      <c r="B106" s="1" t="s">
        <v>87</v>
      </c>
      <c r="C106" s="5">
        <v>-9.0299999999999994</v>
      </c>
      <c r="D106" s="5">
        <v>4.4000000000000004</v>
      </c>
      <c r="E106" s="5">
        <f t="shared" si="18"/>
        <v>10.856733046148335</v>
      </c>
      <c r="F106" s="5">
        <f t="shared" si="19"/>
        <v>9.1212315584253378</v>
      </c>
      <c r="G106" s="5">
        <f t="shared" si="16"/>
        <v>23.520061699999985</v>
      </c>
      <c r="H106" s="5">
        <f t="shared" si="20"/>
        <v>15.929094030843483</v>
      </c>
      <c r="I106" s="5">
        <f t="shared" si="21"/>
        <v>20.686218509072663</v>
      </c>
      <c r="J106" s="5">
        <f t="shared" si="22"/>
        <v>25.848937123303493</v>
      </c>
      <c r="K106" s="5">
        <f t="shared" si="23"/>
        <v>34.843316575090434</v>
      </c>
      <c r="L106" s="5">
        <f t="shared" si="17"/>
        <v>5.2078926561405225E-2</v>
      </c>
      <c r="M106" s="5">
        <f t="shared" si="24"/>
        <v>17.743736749474564</v>
      </c>
      <c r="N106" s="5"/>
      <c r="O106" s="3">
        <v>34698</v>
      </c>
      <c r="P106" s="1">
        <v>0.74</v>
      </c>
      <c r="Q106" s="1">
        <f t="array" ref="Q106">FVSCHEDULE(1,P104:P106*0.01)-1</f>
        <v>-2.9059437759998419E-3</v>
      </c>
      <c r="R106" s="14">
        <v>0.64</v>
      </c>
      <c r="S106" s="1">
        <f t="array" ref="S106">FVSCHEDULE(1,R104:R106*0.01)-1</f>
        <v>-6.4988275199999723E-3</v>
      </c>
      <c r="T106" s="1" t="s">
        <v>87</v>
      </c>
      <c r="U106" s="1">
        <v>1498.94</v>
      </c>
      <c r="V106" s="1">
        <v>2226.9189999999999</v>
      </c>
      <c r="W106" s="1">
        <v>3952.8609999999999</v>
      </c>
      <c r="X106" s="1">
        <v>1316.3889999999999</v>
      </c>
      <c r="Y106">
        <v>3243.26</v>
      </c>
      <c r="Z106" s="1" t="s">
        <v>87</v>
      </c>
      <c r="AA106" s="1">
        <v>2.33</v>
      </c>
      <c r="AB106" s="1"/>
      <c r="AC106" s="1" t="s">
        <v>87</v>
      </c>
      <c r="AD106" s="1">
        <v>3.7959999999999998</v>
      </c>
      <c r="AE106" s="1">
        <v>2.8519999999999999</v>
      </c>
      <c r="AG106" s="1" t="s">
        <v>87</v>
      </c>
      <c r="AH106">
        <v>685.85500000000002</v>
      </c>
    </row>
    <row r="107" spans="1:34" x14ac:dyDescent="0.25">
      <c r="A107" s="3">
        <v>40086</v>
      </c>
      <c r="B107" s="1" t="s">
        <v>88</v>
      </c>
      <c r="C107" s="5">
        <v>-7.32</v>
      </c>
      <c r="D107" s="5">
        <v>5.79</v>
      </c>
      <c r="E107" s="5">
        <f t="shared" si="18"/>
        <v>3.0220943714549211</v>
      </c>
      <c r="F107" s="5">
        <f t="shared" si="19"/>
        <v>6.7155576601562865</v>
      </c>
      <c r="G107" s="5">
        <f t="shared" si="16"/>
        <v>15.673750035800026</v>
      </c>
      <c r="H107" s="5">
        <f t="shared" si="20"/>
        <v>15.605694690914905</v>
      </c>
      <c r="I107" s="5">
        <f t="shared" si="21"/>
        <v>19.279147557679476</v>
      </c>
      <c r="J107" s="5">
        <f t="shared" si="22"/>
        <v>19.520949509734862</v>
      </c>
      <c r="K107" s="5">
        <f t="shared" si="23"/>
        <v>21.036562900480039</v>
      </c>
      <c r="L107" s="5">
        <f t="shared" si="17"/>
        <v>6.6048946205832237E-2</v>
      </c>
      <c r="M107" s="5">
        <f t="shared" si="24"/>
        <v>11.831658737938261</v>
      </c>
      <c r="N107" s="5"/>
      <c r="O107" s="3">
        <v>34730</v>
      </c>
      <c r="P107" s="1">
        <v>1.36</v>
      </c>
      <c r="Q107" s="1">
        <f t="array" ref="Q107">FVSCHEDULE(1,P105:P107*0.01)-1</f>
        <v>8.2347719360000848E-3</v>
      </c>
      <c r="R107" s="14">
        <v>1.27</v>
      </c>
      <c r="S107" s="1">
        <f t="array" ref="S107">FVSCHEDULE(1,R105:R107*0.01)-1</f>
        <v>4.9127420799999211E-3</v>
      </c>
      <c r="T107" s="1" t="s">
        <v>88</v>
      </c>
      <c r="U107" s="1">
        <v>1732.86</v>
      </c>
      <c r="V107" s="1">
        <v>2656.25</v>
      </c>
      <c r="W107" s="1">
        <v>4724.4970000000003</v>
      </c>
      <c r="X107" s="1">
        <v>1593.3119999999999</v>
      </c>
      <c r="Y107">
        <v>3749.41</v>
      </c>
      <c r="Z107" s="1" t="s">
        <v>88</v>
      </c>
      <c r="AA107" s="1">
        <v>2.0299999999999998</v>
      </c>
      <c r="AB107" s="1"/>
      <c r="AC107" s="1" t="s">
        <v>88</v>
      </c>
      <c r="AD107" s="1">
        <v>3.12</v>
      </c>
      <c r="AE107" s="1">
        <v>2.2959999999999998</v>
      </c>
      <c r="AG107" s="1" t="s">
        <v>88</v>
      </c>
      <c r="AH107">
        <v>686.30799999999999</v>
      </c>
    </row>
    <row r="108" spans="1:34" x14ac:dyDescent="0.25">
      <c r="A108" s="3">
        <v>40178</v>
      </c>
      <c r="B108" s="1" t="s">
        <v>89</v>
      </c>
      <c r="C108" s="5">
        <v>-3.48</v>
      </c>
      <c r="D108" s="5">
        <v>6.07</v>
      </c>
      <c r="E108" s="5">
        <f t="shared" si="18"/>
        <v>10.808130996443005</v>
      </c>
      <c r="F108" s="5">
        <f t="shared" si="19"/>
        <v>6.333105140175368</v>
      </c>
      <c r="G108" s="5">
        <f t="shared" si="16"/>
        <v>6.4533332761999906</v>
      </c>
      <c r="H108" s="5">
        <f t="shared" si="20"/>
        <v>6.0385720716041646</v>
      </c>
      <c r="I108" s="5">
        <f t="shared" si="21"/>
        <v>3.874823529411775</v>
      </c>
      <c r="J108" s="5">
        <f t="shared" si="22"/>
        <v>2.220892509826955</v>
      </c>
      <c r="K108" s="5">
        <f t="shared" si="23"/>
        <v>8.5765374264425311</v>
      </c>
      <c r="L108" s="5">
        <f t="shared" si="17"/>
        <v>4.0943716232377803E-2</v>
      </c>
      <c r="M108" s="5">
        <f t="shared" si="24"/>
        <v>7.1549383716864137</v>
      </c>
      <c r="N108" s="5"/>
      <c r="O108" s="3">
        <v>34758</v>
      </c>
      <c r="P108" s="1">
        <v>3.43</v>
      </c>
      <c r="Q108" s="1">
        <f t="array" ref="Q108">FVSCHEDULE(1,P106:P108*0.01)-1</f>
        <v>5.6124391952000252E-2</v>
      </c>
      <c r="R108" s="14">
        <v>3.61</v>
      </c>
      <c r="S108" s="1">
        <f t="array" ref="S108">FVSCHEDULE(1,R106:R108*0.01)-1</f>
        <v>5.5973724208000064E-2</v>
      </c>
      <c r="T108" s="1" t="s">
        <v>89</v>
      </c>
      <c r="U108" s="1">
        <v>1837.5</v>
      </c>
      <c r="V108" s="1">
        <v>2759.1750000000002</v>
      </c>
      <c r="W108" s="1">
        <v>4829.4229999999998</v>
      </c>
      <c r="X108" s="1">
        <v>1729.963</v>
      </c>
      <c r="Y108">
        <v>3975.82</v>
      </c>
      <c r="Z108" s="1" t="s">
        <v>89</v>
      </c>
      <c r="AA108" s="1">
        <v>1.93</v>
      </c>
      <c r="AB108" s="1"/>
      <c r="AC108" s="1" t="s">
        <v>89</v>
      </c>
      <c r="AD108" s="1">
        <v>2.9470000000000001</v>
      </c>
      <c r="AE108" s="1">
        <v>2.0289999999999999</v>
      </c>
      <c r="AG108" s="1" t="s">
        <v>89</v>
      </c>
      <c r="AH108">
        <v>686.58900000000006</v>
      </c>
    </row>
    <row r="109" spans="1:34" x14ac:dyDescent="0.25">
      <c r="A109" s="3">
        <v>40268</v>
      </c>
      <c r="B109" s="1" t="s">
        <v>90</v>
      </c>
      <c r="C109" s="5">
        <v>0.75</v>
      </c>
      <c r="D109" s="5">
        <v>4.4400000000000004</v>
      </c>
      <c r="E109" s="5">
        <f t="shared" si="18"/>
        <v>13.713510964394148</v>
      </c>
      <c r="F109" s="5">
        <f t="shared" si="19"/>
        <v>3.5632093625505434</v>
      </c>
      <c r="G109" s="5">
        <f t="shared" si="16"/>
        <v>4.2933095438000057</v>
      </c>
      <c r="H109" s="5">
        <f t="shared" si="20"/>
        <v>5.3866666666666729</v>
      </c>
      <c r="I109" s="5">
        <f t="shared" si="21"/>
        <v>8.8500004530339673</v>
      </c>
      <c r="J109" s="5">
        <f t="shared" si="22"/>
        <v>0.94205870970507366</v>
      </c>
      <c r="K109" s="5">
        <f t="shared" si="23"/>
        <v>2.4514975175769615</v>
      </c>
      <c r="L109" s="5">
        <f t="shared" si="17"/>
        <v>1.3545221376976002E-2</v>
      </c>
      <c r="M109" s="5">
        <f t="shared" si="24"/>
        <v>6.9932881409010923</v>
      </c>
      <c r="N109" s="5"/>
      <c r="O109" s="3">
        <v>34789</v>
      </c>
      <c r="P109" s="1">
        <v>1.08</v>
      </c>
      <c r="Q109" s="1">
        <f t="array" ref="Q109">FVSCHEDULE(1,P107:P109*0.01)-1</f>
        <v>5.9688837983999932E-2</v>
      </c>
      <c r="R109" s="14">
        <v>1.04</v>
      </c>
      <c r="S109" s="1">
        <f t="array" ref="S109">FVSCHEDULE(1,R107:R109*0.01)-1</f>
        <v>6.0170758087999987E-2</v>
      </c>
      <c r="T109" s="1" t="s">
        <v>90</v>
      </c>
      <c r="U109" s="1">
        <v>1936.48</v>
      </c>
      <c r="V109" s="1">
        <v>3003.3620000000001</v>
      </c>
      <c r="W109" s="1">
        <v>4874.9189999999999</v>
      </c>
      <c r="X109" s="1">
        <v>1772.373</v>
      </c>
      <c r="Y109">
        <v>4189.97</v>
      </c>
      <c r="Z109" s="1" t="s">
        <v>90</v>
      </c>
      <c r="AA109" s="1">
        <v>1.87</v>
      </c>
      <c r="AB109" s="1"/>
      <c r="AC109" s="1" t="s">
        <v>90</v>
      </c>
      <c r="AD109" s="1">
        <v>2.875</v>
      </c>
      <c r="AE109" s="1">
        <v>1.9710000000000001</v>
      </c>
      <c r="AG109" s="1" t="s">
        <v>90</v>
      </c>
      <c r="AH109">
        <v>686.68200000000002</v>
      </c>
    </row>
    <row r="110" spans="1:34" x14ac:dyDescent="0.25">
      <c r="A110" s="3">
        <v>40359</v>
      </c>
      <c r="B110" s="1" t="s">
        <v>91</v>
      </c>
      <c r="C110" s="5">
        <v>4.32</v>
      </c>
      <c r="D110" s="5">
        <v>1.61</v>
      </c>
      <c r="E110" s="5">
        <f t="shared" si="18"/>
        <v>13.298010912806758</v>
      </c>
      <c r="F110" s="5">
        <f t="shared" si="19"/>
        <v>1.7044476084683513E-2</v>
      </c>
      <c r="G110" s="5">
        <f t="shared" si="16"/>
        <v>-0.50633544160000321</v>
      </c>
      <c r="H110" s="5">
        <f t="shared" si="20"/>
        <v>-11.425369743038916</v>
      </c>
      <c r="I110" s="5">
        <f t="shared" si="21"/>
        <v>-9.922080654946031</v>
      </c>
      <c r="J110" s="5">
        <f t="shared" si="22"/>
        <v>-13.745048892094403</v>
      </c>
      <c r="K110" s="5">
        <f t="shared" si="23"/>
        <v>-8.2892258006638571</v>
      </c>
      <c r="L110" s="5">
        <f t="shared" si="17"/>
        <v>3.5824442755161279E-2</v>
      </c>
      <c r="M110" s="5">
        <f t="shared" si="24"/>
        <v>-0.49315259463965533</v>
      </c>
      <c r="N110" s="5"/>
      <c r="O110" s="3">
        <v>34817</v>
      </c>
      <c r="P110" s="1">
        <v>2.54</v>
      </c>
      <c r="Q110" s="1">
        <f t="array" ref="Q110">FVSCHEDULE(1,P108:P110*0.01)-1</f>
        <v>7.2025389175999877E-2</v>
      </c>
      <c r="R110" s="14">
        <v>2.76</v>
      </c>
      <c r="S110" s="1">
        <f t="array" ref="S110">FVSCHEDULE(1,R108:R110*0.01)-1</f>
        <v>7.5769202143999959E-2</v>
      </c>
      <c r="T110" s="1" t="s">
        <v>91</v>
      </c>
      <c r="U110" s="1">
        <v>1715.23</v>
      </c>
      <c r="V110" s="1">
        <v>2705.366</v>
      </c>
      <c r="W110" s="1">
        <v>4204.8590000000004</v>
      </c>
      <c r="X110" s="1">
        <v>1625.4570000000001</v>
      </c>
      <c r="Y110">
        <v>3711.26</v>
      </c>
      <c r="Z110" s="1" t="s">
        <v>91</v>
      </c>
      <c r="AA110" s="1">
        <v>2.19</v>
      </c>
      <c r="AB110" s="1"/>
      <c r="AC110" s="1" t="s">
        <v>91</v>
      </c>
      <c r="AD110" s="1">
        <v>3.2120000000000002</v>
      </c>
      <c r="AE110" s="1">
        <v>2.2040000000000002</v>
      </c>
      <c r="AG110" s="1" t="s">
        <v>91</v>
      </c>
      <c r="AH110">
        <v>686.928</v>
      </c>
    </row>
    <row r="111" spans="1:34" x14ac:dyDescent="0.25">
      <c r="A111" s="3">
        <v>40451</v>
      </c>
      <c r="B111" s="1" t="s">
        <v>92</v>
      </c>
      <c r="C111" s="5">
        <v>5.45</v>
      </c>
      <c r="D111" s="5">
        <v>5.14</v>
      </c>
      <c r="E111" s="5">
        <f t="shared" si="18"/>
        <v>6.6985220263295666</v>
      </c>
      <c r="F111" s="5">
        <f t="shared" si="19"/>
        <v>7.3427183743537334</v>
      </c>
      <c r="G111" s="5">
        <f t="shared" si="16"/>
        <v>7.4802989119999941</v>
      </c>
      <c r="H111" s="5">
        <f t="shared" si="20"/>
        <v>11.294112159885273</v>
      </c>
      <c r="I111" s="5">
        <f t="shared" si="21"/>
        <v>11.289341257338204</v>
      </c>
      <c r="J111" s="5">
        <f t="shared" si="22"/>
        <v>16.529377084939089</v>
      </c>
      <c r="K111" s="5">
        <f t="shared" si="23"/>
        <v>18.160431189505456</v>
      </c>
      <c r="L111" s="5">
        <f t="shared" si="17"/>
        <v>3.5083735122154458E-2</v>
      </c>
      <c r="M111" s="5">
        <f t="shared" si="24"/>
        <v>9.7818109697644129</v>
      </c>
      <c r="N111" s="5"/>
      <c r="O111" s="3">
        <v>34850</v>
      </c>
      <c r="P111" s="1">
        <v>2.8</v>
      </c>
      <c r="Q111" s="1">
        <f t="array" ref="Q111">FVSCHEDULE(1,P109:P111*0.01)-1</f>
        <v>6.5495600960000067E-2</v>
      </c>
      <c r="R111" s="14">
        <v>2.35</v>
      </c>
      <c r="S111" s="1">
        <f t="array" ref="S111">FVSCHEDULE(1,R109:R111*0.01)-1</f>
        <v>6.2686785439999948E-2</v>
      </c>
      <c r="T111" s="1" t="s">
        <v>92</v>
      </c>
      <c r="U111" s="1">
        <v>1908.95</v>
      </c>
      <c r="V111" s="1">
        <v>3010.7840000000001</v>
      </c>
      <c r="W111" s="1">
        <v>4899.8959999999997</v>
      </c>
      <c r="X111" s="1">
        <v>1920.6469999999999</v>
      </c>
      <c r="Y111">
        <v>4130.41</v>
      </c>
      <c r="Z111" s="1" t="s">
        <v>92</v>
      </c>
      <c r="AA111" s="1">
        <v>2.0299999999999998</v>
      </c>
      <c r="AB111" s="1"/>
      <c r="AC111" s="1" t="s">
        <v>92</v>
      </c>
      <c r="AD111" s="1">
        <v>3.0870000000000002</v>
      </c>
      <c r="AE111" s="1">
        <v>2.1579999999999999</v>
      </c>
      <c r="AG111" s="1" t="s">
        <v>92</v>
      </c>
      <c r="AH111">
        <v>687.16899999999998</v>
      </c>
    </row>
    <row r="112" spans="1:34" x14ac:dyDescent="0.25">
      <c r="A112" s="3">
        <v>40543</v>
      </c>
      <c r="B112" s="1" t="s">
        <v>93</v>
      </c>
      <c r="C112" s="5">
        <v>4.99</v>
      </c>
      <c r="D112" s="5">
        <v>9.11</v>
      </c>
      <c r="E112" s="5">
        <f t="shared" si="18"/>
        <v>1.8960866978102699</v>
      </c>
      <c r="F112" s="5">
        <f t="shared" si="19"/>
        <v>11.575312166057882</v>
      </c>
      <c r="G112" s="5">
        <f t="shared" si="16"/>
        <v>3.5114319200000077</v>
      </c>
      <c r="H112" s="5">
        <f t="shared" si="20"/>
        <v>10.756698708714207</v>
      </c>
      <c r="I112" s="5">
        <f t="shared" si="21"/>
        <v>16.253706675736289</v>
      </c>
      <c r="J112" s="5">
        <f t="shared" si="22"/>
        <v>6.6530187579491473</v>
      </c>
      <c r="K112" s="5">
        <f t="shared" si="23"/>
        <v>7.3618421292408254</v>
      </c>
      <c r="L112" s="5">
        <f t="shared" si="17"/>
        <v>4.10379397208116E-2</v>
      </c>
      <c r="M112" s="5">
        <f t="shared" si="24"/>
        <v>6.8032812620590066</v>
      </c>
      <c r="N112" s="5"/>
      <c r="O112" s="3">
        <v>34880</v>
      </c>
      <c r="P112" s="1">
        <v>0.64</v>
      </c>
      <c r="Q112" s="1">
        <f t="array" ref="Q112">FVSCHEDULE(1,P110:P112*0.01)-1</f>
        <v>6.0857511680000087E-2</v>
      </c>
      <c r="R112" s="14">
        <v>0.42</v>
      </c>
      <c r="S112" s="1">
        <f t="array" ref="S112">FVSCHEDULE(1,R110:R112*0.01)-1</f>
        <v>5.61659441200002E-2</v>
      </c>
      <c r="T112" s="1" t="s">
        <v>93</v>
      </c>
      <c r="U112" s="1">
        <v>2114.29</v>
      </c>
      <c r="V112" s="1">
        <v>3500.1480000000001</v>
      </c>
      <c r="W112" s="1">
        <v>5225.8869999999997</v>
      </c>
      <c r="X112" s="1">
        <v>2062.0419999999999</v>
      </c>
      <c r="Y112">
        <v>4574.71</v>
      </c>
      <c r="Z112" s="1" t="s">
        <v>93</v>
      </c>
      <c r="AA112" s="1">
        <v>1.87</v>
      </c>
      <c r="AB112" s="1"/>
      <c r="AC112" s="1" t="s">
        <v>93</v>
      </c>
      <c r="AD112" s="1">
        <v>2.9319999999999999</v>
      </c>
      <c r="AE112" s="1">
        <v>2.0840000000000001</v>
      </c>
      <c r="AG112" s="1" t="s">
        <v>93</v>
      </c>
      <c r="AH112">
        <v>687.45100000000002</v>
      </c>
    </row>
    <row r="113" spans="1:34" x14ac:dyDescent="0.25">
      <c r="A113" s="3">
        <v>40633</v>
      </c>
      <c r="B113" s="1" t="s">
        <v>94</v>
      </c>
      <c r="C113" s="5">
        <v>4.01</v>
      </c>
      <c r="D113" s="5">
        <v>5.19</v>
      </c>
      <c r="E113" s="5">
        <f t="shared" si="18"/>
        <v>-2.2576080213733585E-2</v>
      </c>
      <c r="F113" s="5">
        <f t="shared" si="19"/>
        <v>2.9465280375448635</v>
      </c>
      <c r="G113" s="5">
        <f t="shared" si="16"/>
        <v>4.6270024184000169</v>
      </c>
      <c r="H113" s="5">
        <f t="shared" si="20"/>
        <v>5.9192447582876673</v>
      </c>
      <c r="I113" s="5">
        <f t="shared" si="21"/>
        <v>7.9390357207752338</v>
      </c>
      <c r="J113" s="5">
        <f t="shared" si="22"/>
        <v>3.4493474504902144</v>
      </c>
      <c r="K113" s="5">
        <f t="shared" si="23"/>
        <v>2.0966110292612861</v>
      </c>
      <c r="L113" s="5">
        <f t="shared" si="17"/>
        <v>4.9021675726712566E-2</v>
      </c>
      <c r="M113" s="5">
        <f t="shared" si="24"/>
        <v>3.1619321100261111</v>
      </c>
      <c r="N113" s="5"/>
      <c r="O113" s="3">
        <v>34911</v>
      </c>
      <c r="P113" s="1">
        <v>1.26</v>
      </c>
      <c r="Q113" s="1">
        <f t="array" ref="Q113">FVSCHEDULE(1,P111:P113*0.01)-1</f>
        <v>4.7614897919999954E-2</v>
      </c>
      <c r="R113" s="14">
        <v>1.59</v>
      </c>
      <c r="S113" s="1">
        <f t="array" ref="S113">FVSCHEDULE(1,R111:R113*0.01)-1</f>
        <v>4.4140699329999977E-2</v>
      </c>
      <c r="T113" s="1" t="s">
        <v>94</v>
      </c>
      <c r="U113" s="1">
        <v>2239.44</v>
      </c>
      <c r="V113" s="1">
        <v>3778.0259999999998</v>
      </c>
      <c r="W113" s="1">
        <v>5406.1459999999997</v>
      </c>
      <c r="X113" s="1">
        <v>2105.2750000000001</v>
      </c>
      <c r="Y113">
        <v>4845.5</v>
      </c>
      <c r="Z113" s="1" t="s">
        <v>94</v>
      </c>
      <c r="AA113" s="1">
        <v>1.88</v>
      </c>
      <c r="AB113" s="1"/>
      <c r="AC113" s="1" t="s">
        <v>94</v>
      </c>
      <c r="AD113" s="1">
        <v>3.0830000000000002</v>
      </c>
      <c r="AE113" s="1">
        <v>2.157</v>
      </c>
      <c r="AG113" s="1" t="s">
        <v>94</v>
      </c>
      <c r="AH113">
        <v>687.78800000000001</v>
      </c>
    </row>
    <row r="114" spans="1:34" x14ac:dyDescent="0.25">
      <c r="A114" s="3">
        <v>40724</v>
      </c>
      <c r="B114" s="1" t="s">
        <v>95</v>
      </c>
      <c r="C114" s="5">
        <v>4.62</v>
      </c>
      <c r="D114" s="5">
        <v>4.66</v>
      </c>
      <c r="E114" s="5">
        <f t="shared" si="18"/>
        <v>4.8427941360494771</v>
      </c>
      <c r="F114" s="5">
        <f t="shared" si="19"/>
        <v>4.4396938418109126</v>
      </c>
      <c r="G114" s="5">
        <f t="shared" si="16"/>
        <v>0.94737825439998868</v>
      </c>
      <c r="H114" s="5">
        <f t="shared" si="20"/>
        <v>9.9131925838591428E-2</v>
      </c>
      <c r="I114" s="5">
        <f t="shared" si="21"/>
        <v>-1.6058915423027731</v>
      </c>
      <c r="J114" s="5">
        <f t="shared" si="22"/>
        <v>1.8339127356161056</v>
      </c>
      <c r="K114" s="5">
        <f t="shared" si="23"/>
        <v>-1.0433316312595808</v>
      </c>
      <c r="L114" s="5">
        <f t="shared" si="17"/>
        <v>3.5912228768153476E-2</v>
      </c>
      <c r="M114" s="5">
        <f t="shared" si="24"/>
        <v>2.1905457326782591</v>
      </c>
      <c r="N114" s="5"/>
      <c r="O114" s="3">
        <v>34942</v>
      </c>
      <c r="P114" s="1">
        <v>0.31</v>
      </c>
      <c r="Q114" s="1">
        <f t="array" ref="Q114">FVSCHEDULE(1,P112:P114*0.01)-1</f>
        <v>2.2239789983999891E-2</v>
      </c>
      <c r="R114" s="14">
        <v>0</v>
      </c>
      <c r="S114" s="1">
        <f t="array" ref="S114">FVSCHEDULE(1,R112:R114*0.01)-1</f>
        <v>2.0166780000000051E-2</v>
      </c>
      <c r="T114" s="1" t="s">
        <v>95</v>
      </c>
      <c r="U114" s="1">
        <v>2241.66</v>
      </c>
      <c r="V114" s="1">
        <v>3717.355</v>
      </c>
      <c r="W114" s="1">
        <v>5505.29</v>
      </c>
      <c r="X114" s="1">
        <v>2083.31</v>
      </c>
      <c r="Y114">
        <v>4850.3100000000004</v>
      </c>
      <c r="Z114" s="1" t="s">
        <v>95</v>
      </c>
      <c r="AA114" s="1">
        <v>1.99</v>
      </c>
      <c r="AB114" s="1"/>
      <c r="AC114" s="1" t="s">
        <v>95</v>
      </c>
      <c r="AD114" s="1">
        <v>3.24</v>
      </c>
      <c r="AE114" s="1">
        <v>2.387</v>
      </c>
      <c r="AG114" s="1" t="s">
        <v>95</v>
      </c>
      <c r="AH114">
        <v>688.03499999999997</v>
      </c>
    </row>
    <row r="115" spans="1:34" x14ac:dyDescent="0.25">
      <c r="A115" s="3">
        <v>40816</v>
      </c>
      <c r="B115" s="1" t="s">
        <v>96</v>
      </c>
      <c r="C115" s="5">
        <v>3.52</v>
      </c>
      <c r="D115" s="5">
        <v>-4.1500000000000004</v>
      </c>
      <c r="E115" s="5">
        <f t="shared" si="18"/>
        <v>-0.57604526743035533</v>
      </c>
      <c r="F115" s="5">
        <f t="shared" si="19"/>
        <v>-9.3118438748035128</v>
      </c>
      <c r="G115" s="5">
        <f t="shared" si="16"/>
        <v>-6.9273061138000021</v>
      </c>
      <c r="H115" s="5">
        <f t="shared" si="20"/>
        <v>-13.867847934120247</v>
      </c>
      <c r="I115" s="5">
        <f t="shared" si="21"/>
        <v>-21.865224063884135</v>
      </c>
      <c r="J115" s="5">
        <f t="shared" si="22"/>
        <v>-18.953097838624299</v>
      </c>
      <c r="K115" s="5">
        <f t="shared" si="23"/>
        <v>-22.459019541018854</v>
      </c>
      <c r="L115" s="5">
        <f t="shared" si="17"/>
        <v>1.7876997536458994E-2</v>
      </c>
      <c r="M115" s="5">
        <f t="shared" si="24"/>
        <v>-10.010158707890858</v>
      </c>
      <c r="N115" s="5"/>
      <c r="O115" s="3">
        <v>34971</v>
      </c>
      <c r="P115" s="1">
        <v>1.23</v>
      </c>
      <c r="Q115" s="1">
        <f t="array" ref="Q115">FVSCHEDULE(1,P113:P115*0.01)-1</f>
        <v>2.823265043799994E-2</v>
      </c>
      <c r="R115" s="14">
        <v>1.26</v>
      </c>
      <c r="S115" s="1">
        <f t="array" ref="S115">FVSCHEDULE(1,R113:R115*0.01)-1</f>
        <v>2.870033999999988E-2</v>
      </c>
      <c r="T115" s="1" t="s">
        <v>96</v>
      </c>
      <c r="U115" s="1">
        <v>1930.79</v>
      </c>
      <c r="V115" s="1">
        <v>2904.547</v>
      </c>
      <c r="W115" s="1">
        <v>4461.8670000000002</v>
      </c>
      <c r="X115" s="1">
        <v>1615.4190000000001</v>
      </c>
      <c r="Y115">
        <v>4177.66</v>
      </c>
      <c r="Z115" s="1" t="s">
        <v>96</v>
      </c>
      <c r="AA115" s="1">
        <v>2.38</v>
      </c>
      <c r="AB115" s="1"/>
      <c r="AC115" s="1" t="s">
        <v>96</v>
      </c>
      <c r="AD115" s="1">
        <v>3.93</v>
      </c>
      <c r="AE115" s="1">
        <v>3.0049999999999999</v>
      </c>
      <c r="AG115" s="1" t="s">
        <v>96</v>
      </c>
      <c r="AH115">
        <v>688.15800000000002</v>
      </c>
    </row>
    <row r="116" spans="1:34" x14ac:dyDescent="0.25">
      <c r="A116" s="3">
        <v>40908</v>
      </c>
      <c r="B116" s="1" t="s">
        <v>97</v>
      </c>
      <c r="C116" s="5">
        <v>2.97</v>
      </c>
      <c r="D116" s="5">
        <v>5.34</v>
      </c>
      <c r="E116" s="5">
        <f t="shared" si="18"/>
        <v>0.78765212741904267</v>
      </c>
      <c r="F116" s="5">
        <f t="shared" si="19"/>
        <v>11.099670643800833</v>
      </c>
      <c r="G116" s="5">
        <f t="shared" si="16"/>
        <v>7.5328089415999999</v>
      </c>
      <c r="H116" s="5">
        <f t="shared" si="20"/>
        <v>11.816406755783904</v>
      </c>
      <c r="I116" s="5">
        <f t="shared" si="21"/>
        <v>15.47391038946866</v>
      </c>
      <c r="J116" s="5">
        <f t="shared" si="22"/>
        <v>3.3807148442569046</v>
      </c>
      <c r="K116" s="5">
        <f t="shared" si="23"/>
        <v>4.4496814758276271</v>
      </c>
      <c r="L116" s="5">
        <f t="shared" si="17"/>
        <v>0</v>
      </c>
      <c r="M116" s="5">
        <f t="shared" si="24"/>
        <v>6.6179924066286935</v>
      </c>
      <c r="N116" s="5"/>
      <c r="O116" s="3">
        <v>35003</v>
      </c>
      <c r="P116" s="1">
        <v>0.62</v>
      </c>
      <c r="Q116" s="1">
        <f t="array" ref="Q116">FVSCHEDULE(1,P114:P116*0.01)-1</f>
        <v>2.1733846406000179E-2</v>
      </c>
      <c r="R116" s="14">
        <v>0.64</v>
      </c>
      <c r="S116" s="1">
        <f t="array" ref="S116">FVSCHEDULE(1,R114:R116*0.01)-1</f>
        <v>1.9080639999999871E-2</v>
      </c>
      <c r="T116" s="1" t="s">
        <v>97</v>
      </c>
      <c r="U116" s="1">
        <v>2158.94</v>
      </c>
      <c r="V116" s="1">
        <v>3353.9940000000001</v>
      </c>
      <c r="W116" s="1">
        <v>4612.71</v>
      </c>
      <c r="X116" s="1">
        <v>1687.3</v>
      </c>
      <c r="Y116">
        <v>4671.3100000000004</v>
      </c>
      <c r="Z116" s="1" t="s">
        <v>97</v>
      </c>
      <c r="AA116" s="1">
        <v>2.21</v>
      </c>
      <c r="AB116" s="1"/>
      <c r="AC116" s="1" t="s">
        <v>97</v>
      </c>
      <c r="AD116" s="1">
        <v>3.895</v>
      </c>
      <c r="AE116" s="1">
        <v>2.952</v>
      </c>
      <c r="AG116" s="1" t="s">
        <v>97</v>
      </c>
      <c r="AH116">
        <v>688.15800000000002</v>
      </c>
    </row>
    <row r="117" spans="1:34" x14ac:dyDescent="0.25">
      <c r="A117" s="3">
        <v>40999</v>
      </c>
      <c r="B117" s="1" t="s">
        <v>98</v>
      </c>
      <c r="C117" s="5">
        <v>2.82</v>
      </c>
      <c r="D117" s="5">
        <v>5.45</v>
      </c>
      <c r="E117" s="5">
        <f t="shared" si="18"/>
        <v>1.8843235305190624</v>
      </c>
      <c r="F117" s="5">
        <f t="shared" si="19"/>
        <v>5.6116484479260382</v>
      </c>
      <c r="G117" s="5">
        <f t="shared" si="16"/>
        <v>5.8269384367999777</v>
      </c>
      <c r="H117" s="5">
        <f t="shared" si="20"/>
        <v>12.586269187656907</v>
      </c>
      <c r="I117" s="5">
        <f t="shared" si="21"/>
        <v>12.436307280215765</v>
      </c>
      <c r="J117" s="5">
        <f t="shared" si="22"/>
        <v>10.980096299138676</v>
      </c>
      <c r="K117" s="5">
        <f t="shared" si="23"/>
        <v>14.125644520832115</v>
      </c>
      <c r="L117" s="5">
        <f t="shared" ref="L117:L138" si="25">100*(AH117/AH116-1)</f>
        <v>1.1043975366131775E-2</v>
      </c>
      <c r="M117" s="5">
        <f t="shared" si="24"/>
        <v>7.2044283446438788</v>
      </c>
      <c r="N117" s="5"/>
      <c r="O117" s="3">
        <v>35033</v>
      </c>
      <c r="P117" s="1">
        <v>0.88</v>
      </c>
      <c r="Q117" s="1">
        <f t="array" ref="Q117">FVSCHEDULE(1,P115:P117*0.01)-1</f>
        <v>2.7539731087999897E-2</v>
      </c>
      <c r="R117" s="14">
        <v>0.64</v>
      </c>
      <c r="S117" s="1">
        <f t="array" ref="S117">FVSCHEDULE(1,R115:R117*0.01)-1</f>
        <v>2.5602756095999935E-2</v>
      </c>
      <c r="T117" s="1" t="s">
        <v>98</v>
      </c>
      <c r="U117" s="1">
        <v>2430.67</v>
      </c>
      <c r="V117" s="1">
        <v>3771.107</v>
      </c>
      <c r="W117" s="1">
        <v>5119.1899999999996</v>
      </c>
      <c r="X117" s="1">
        <v>1925.6420000000001</v>
      </c>
      <c r="Y117">
        <v>5259.27</v>
      </c>
      <c r="Z117" s="1" t="s">
        <v>98</v>
      </c>
      <c r="AA117" s="1">
        <v>2.0499999999999998</v>
      </c>
      <c r="AB117" s="1"/>
      <c r="AC117" s="1" t="s">
        <v>98</v>
      </c>
      <c r="AD117" s="1">
        <v>3.6280000000000001</v>
      </c>
      <c r="AE117" s="1">
        <v>2.7050000000000001</v>
      </c>
      <c r="AG117" s="1" t="s">
        <v>98</v>
      </c>
      <c r="AH117">
        <v>688.23400000000004</v>
      </c>
    </row>
    <row r="118" spans="1:34" x14ac:dyDescent="0.25">
      <c r="A118" s="3">
        <v>41090</v>
      </c>
      <c r="B118" s="1" t="s">
        <v>99</v>
      </c>
      <c r="C118" s="5">
        <v>2.58</v>
      </c>
      <c r="D118" s="5">
        <v>-0.01</v>
      </c>
      <c r="E118" s="5">
        <f t="shared" si="18"/>
        <v>1.5227162946889212</v>
      </c>
      <c r="F118" s="5">
        <f t="shared" si="19"/>
        <v>-3.1725502334196563</v>
      </c>
      <c r="G118" s="5">
        <f t="shared" si="16"/>
        <v>1.8795376159999932</v>
      </c>
      <c r="H118" s="5">
        <f t="shared" si="20"/>
        <v>-2.7515047291487571</v>
      </c>
      <c r="I118" s="5">
        <f t="shared" si="21"/>
        <v>-3.4736749713015325</v>
      </c>
      <c r="J118" s="5">
        <f t="shared" si="22"/>
        <v>-6.8519043051732726</v>
      </c>
      <c r="K118" s="5">
        <f t="shared" si="23"/>
        <v>-8.7696466944530709</v>
      </c>
      <c r="L118" s="5">
        <f t="shared" si="25"/>
        <v>2.6008595913595833E-2</v>
      </c>
      <c r="M118" s="5">
        <f t="shared" si="24"/>
        <v>-1.6915686416122138</v>
      </c>
      <c r="N118" s="5"/>
      <c r="O118" s="3">
        <v>35062</v>
      </c>
      <c r="P118" s="1">
        <v>1.57</v>
      </c>
      <c r="Q118" s="1">
        <f t="array" ref="Q118">FVSCHEDULE(1,P116:P118*0.01)-1</f>
        <v>3.0990916591999929E-2</v>
      </c>
      <c r="R118" s="14">
        <v>1.58</v>
      </c>
      <c r="S118" s="1">
        <f t="array" ref="S118">FVSCHEDULE(1,R116:R118*0.01)-1</f>
        <v>2.8843847167999925E-2</v>
      </c>
      <c r="T118" s="1" t="s">
        <v>99</v>
      </c>
      <c r="U118" s="1">
        <v>2363.79</v>
      </c>
      <c r="V118" s="1">
        <v>3640.1109999999999</v>
      </c>
      <c r="W118" s="1">
        <v>4768.4279999999999</v>
      </c>
      <c r="X118" s="1">
        <v>1756.77</v>
      </c>
      <c r="Y118">
        <v>5114.55</v>
      </c>
      <c r="Z118" s="1" t="s">
        <v>99</v>
      </c>
      <c r="AA118" s="1">
        <v>2.2000000000000002</v>
      </c>
      <c r="AB118" s="1"/>
      <c r="AC118" s="1" t="s">
        <v>99</v>
      </c>
      <c r="AD118" s="1">
        <v>3.8279999999999998</v>
      </c>
      <c r="AE118" s="1">
        <v>3.09</v>
      </c>
      <c r="AG118" s="1" t="s">
        <v>99</v>
      </c>
      <c r="AH118">
        <v>688.41300000000001</v>
      </c>
    </row>
    <row r="119" spans="1:34" x14ac:dyDescent="0.25">
      <c r="A119" s="3">
        <v>41182</v>
      </c>
      <c r="B119" s="1" t="s">
        <v>100</v>
      </c>
      <c r="C119" s="5">
        <v>2.77</v>
      </c>
      <c r="D119" s="5">
        <v>3.7</v>
      </c>
      <c r="E119" s="5">
        <f t="shared" si="18"/>
        <v>2.8490105818217701</v>
      </c>
      <c r="F119" s="5">
        <f t="shared" si="19"/>
        <v>6.0101431073236133</v>
      </c>
      <c r="G119" s="5">
        <f t="shared" si="16"/>
        <v>5.515332608000012</v>
      </c>
      <c r="H119" s="5">
        <f t="shared" si="20"/>
        <v>6.3516640649126987</v>
      </c>
      <c r="I119" s="5">
        <f t="shared" si="21"/>
        <v>5.2531639831862265</v>
      </c>
      <c r="J119" s="5">
        <f t="shared" si="22"/>
        <v>6.9828253671860185</v>
      </c>
      <c r="K119" s="5">
        <f t="shared" si="23"/>
        <v>7.886405164022614</v>
      </c>
      <c r="L119" s="5">
        <f t="shared" si="25"/>
        <v>3.3845961653833356E-2</v>
      </c>
      <c r="M119" s="5">
        <f t="shared" si="24"/>
        <v>5.2153046295837209</v>
      </c>
      <c r="N119" s="5"/>
      <c r="O119" s="3">
        <v>35095</v>
      </c>
      <c r="P119" s="1">
        <v>1.76</v>
      </c>
      <c r="Q119" s="1">
        <f t="array" ref="Q119">FVSCHEDULE(1,P117:P119*0.01)-1</f>
        <v>4.267179161600021E-2</v>
      </c>
      <c r="R119" s="14">
        <v>1.91</v>
      </c>
      <c r="S119" s="1">
        <f t="array" ref="S119">FVSCHEDULE(1,R117:R119*0.01)-1</f>
        <v>4.1827071391999926E-2</v>
      </c>
      <c r="T119" s="1" t="s">
        <v>100</v>
      </c>
      <c r="U119" s="1">
        <v>2513.9299999999998</v>
      </c>
      <c r="V119" s="1">
        <v>3831.3319999999999</v>
      </c>
      <c r="W119" s="1">
        <v>5101.3990000000003</v>
      </c>
      <c r="X119" s="1">
        <v>1895.316</v>
      </c>
      <c r="Y119">
        <v>5439.41</v>
      </c>
      <c r="Z119" s="1" t="s">
        <v>100</v>
      </c>
      <c r="AA119" s="1">
        <v>2.2200000000000002</v>
      </c>
      <c r="AB119" s="1"/>
      <c r="AC119" s="1" t="s">
        <v>100</v>
      </c>
      <c r="AD119" s="1">
        <v>3.6850000000000001</v>
      </c>
      <c r="AE119" s="1">
        <v>2.8740000000000001</v>
      </c>
      <c r="AG119" s="1" t="s">
        <v>100</v>
      </c>
      <c r="AH119">
        <v>688.64599999999996</v>
      </c>
    </row>
    <row r="120" spans="1:34" x14ac:dyDescent="0.25">
      <c r="A120" s="3">
        <v>41274</v>
      </c>
      <c r="B120" s="1" t="s">
        <v>101</v>
      </c>
      <c r="C120" s="5">
        <v>2.35</v>
      </c>
      <c r="D120" s="5">
        <v>3.74</v>
      </c>
      <c r="E120" s="5">
        <f t="shared" si="18"/>
        <v>0.90439330260181983</v>
      </c>
      <c r="F120" s="5">
        <f t="shared" si="19"/>
        <v>3.8598721628821955</v>
      </c>
      <c r="G120" s="5">
        <f t="shared" si="16"/>
        <v>3.8239879490000073</v>
      </c>
      <c r="H120" s="5">
        <f t="shared" si="20"/>
        <v>-0.37749658900605443</v>
      </c>
      <c r="I120" s="5">
        <f t="shared" si="21"/>
        <v>1.8540549344196799</v>
      </c>
      <c r="J120" s="5">
        <f t="shared" si="22"/>
        <v>6.6040119582883028</v>
      </c>
      <c r="K120" s="5">
        <f t="shared" si="23"/>
        <v>5.6075081938842919</v>
      </c>
      <c r="L120" s="5">
        <f t="shared" si="25"/>
        <v>4.0078647084285102E-2</v>
      </c>
      <c r="M120" s="5">
        <f t="shared" si="24"/>
        <v>2.7309589832879841</v>
      </c>
      <c r="N120" s="5"/>
      <c r="O120" s="3">
        <v>35124</v>
      </c>
      <c r="P120" s="1">
        <v>0.08</v>
      </c>
      <c r="Q120" s="1">
        <f t="array" ref="Q120">FVSCHEDULE(1,P118:P120*0.01)-1</f>
        <v>3.4403181055999932E-2</v>
      </c>
      <c r="R120" s="14">
        <v>0.23</v>
      </c>
      <c r="S120" s="1">
        <f t="array" ref="S120">FVSCHEDULE(1,R118:R120*0.01)-1</f>
        <v>3.7582744093999976E-2</v>
      </c>
      <c r="T120" s="1" t="s">
        <v>101</v>
      </c>
      <c r="U120" s="1">
        <v>2504.44</v>
      </c>
      <c r="V120" s="1">
        <v>3902.3670000000002</v>
      </c>
      <c r="W120" s="1">
        <v>5438.2960000000003</v>
      </c>
      <c r="X120" s="1">
        <v>2001.596</v>
      </c>
      <c r="Y120">
        <v>5418.89</v>
      </c>
      <c r="Z120" s="1" t="s">
        <v>101</v>
      </c>
      <c r="AA120" s="1">
        <v>2.29</v>
      </c>
      <c r="AB120" s="1"/>
      <c r="AC120" s="1" t="s">
        <v>101</v>
      </c>
      <c r="AD120" s="1">
        <v>3.43</v>
      </c>
      <c r="AE120" s="1">
        <v>2.7090000000000001</v>
      </c>
      <c r="AG120" s="1" t="s">
        <v>101</v>
      </c>
      <c r="AH120">
        <v>688.92200000000003</v>
      </c>
    </row>
    <row r="121" spans="1:34" x14ac:dyDescent="0.25">
      <c r="A121" s="3">
        <v>41364</v>
      </c>
      <c r="B121" s="1" t="s">
        <v>102</v>
      </c>
      <c r="C121" s="5">
        <v>2.68</v>
      </c>
      <c r="D121" s="5">
        <v>4.63</v>
      </c>
      <c r="E121" s="5">
        <f t="shared" si="18"/>
        <v>3.2171118509707997</v>
      </c>
      <c r="F121" s="5">
        <f t="shared" si="19"/>
        <v>5.2571556241288455</v>
      </c>
      <c r="G121" s="5">
        <f t="shared" si="16"/>
        <v>3.2203163200000162</v>
      </c>
      <c r="H121" s="5">
        <f t="shared" si="20"/>
        <v>10.605564517417076</v>
      </c>
      <c r="I121" s="5">
        <f t="shared" si="21"/>
        <v>12.391914958280426</v>
      </c>
      <c r="J121" s="5">
        <f t="shared" si="22"/>
        <v>5.2335143213977142</v>
      </c>
      <c r="K121" s="5">
        <f t="shared" si="23"/>
        <v>-1.5679987370078696</v>
      </c>
      <c r="L121" s="5">
        <f t="shared" si="25"/>
        <v>1.5966974490577712E-2</v>
      </c>
      <c r="M121" s="5">
        <f t="shared" si="24"/>
        <v>5.038400945020598</v>
      </c>
      <c r="N121" s="5"/>
      <c r="O121" s="3">
        <v>35153</v>
      </c>
      <c r="P121" s="1">
        <v>-7.0000000000000007E-2</v>
      </c>
      <c r="Q121" s="1">
        <f t="array" ref="Q121">FVSCHEDULE(1,P119:P121*0.01)-1</f>
        <v>1.7701190143999845E-2</v>
      </c>
      <c r="R121" s="14">
        <v>-0.25</v>
      </c>
      <c r="S121" s="1">
        <f t="array" ref="S121">FVSCHEDULE(1,R119:R121*0.01)-1</f>
        <v>1.8890320174999919E-2</v>
      </c>
      <c r="T121" s="1" t="s">
        <v>102</v>
      </c>
      <c r="U121" s="1">
        <v>2770.05</v>
      </c>
      <c r="V121" s="1">
        <v>4385.9449999999997</v>
      </c>
      <c r="W121" s="1">
        <v>5722.91</v>
      </c>
      <c r="X121" s="1">
        <v>1970.211</v>
      </c>
      <c r="Y121">
        <v>5993.59</v>
      </c>
      <c r="Z121" s="1" t="s">
        <v>102</v>
      </c>
      <c r="AA121" s="1">
        <v>2.16</v>
      </c>
      <c r="AB121" s="1"/>
      <c r="AC121" s="1" t="s">
        <v>102</v>
      </c>
      <c r="AD121" s="1">
        <v>3.2530000000000001</v>
      </c>
      <c r="AE121" s="1">
        <v>2.7530000000000001</v>
      </c>
      <c r="AG121" s="1" t="s">
        <v>102</v>
      </c>
      <c r="AH121">
        <v>689.03200000000004</v>
      </c>
    </row>
    <row r="122" spans="1:34" x14ac:dyDescent="0.25">
      <c r="A122" s="3">
        <v>41455</v>
      </c>
      <c r="B122" s="1" t="s">
        <v>103</v>
      </c>
      <c r="C122" s="5">
        <v>3.86</v>
      </c>
      <c r="D122" s="5">
        <v>3.11</v>
      </c>
      <c r="E122" s="5">
        <f t="shared" si="18"/>
        <v>6.1763630025995946</v>
      </c>
      <c r="F122" s="5">
        <f t="shared" si="19"/>
        <v>2.2988578104765796</v>
      </c>
      <c r="G122" s="5">
        <f t="shared" si="16"/>
        <v>-2.2361843703000095</v>
      </c>
      <c r="H122" s="5">
        <f t="shared" si="20"/>
        <v>2.9100557751664979</v>
      </c>
      <c r="I122" s="5">
        <f t="shared" si="21"/>
        <v>3.0846032040985571</v>
      </c>
      <c r="J122" s="5">
        <f t="shared" si="22"/>
        <v>-0.72987343851291797</v>
      </c>
      <c r="K122" s="5">
        <f t="shared" si="23"/>
        <v>-7.9538689003360581</v>
      </c>
      <c r="L122" s="5">
        <f t="shared" si="25"/>
        <v>2.3656375901270899E-2</v>
      </c>
      <c r="M122" s="5">
        <f t="shared" si="24"/>
        <v>1.6633339348773513</v>
      </c>
      <c r="N122" s="5"/>
      <c r="O122" s="3">
        <v>35185</v>
      </c>
      <c r="P122" s="1">
        <v>0.22</v>
      </c>
      <c r="Q122" s="1">
        <f t="array" ref="Q122">FVSCHEDULE(1,P120:P122*0.01)-1</f>
        <v>2.2996587679997571E-3</v>
      </c>
      <c r="R122" s="14">
        <v>0.38</v>
      </c>
      <c r="S122" s="1">
        <f t="array" ref="S122">FVSCHEDULE(1,R120:R122*0.01)-1</f>
        <v>3.5934681500000565E-3</v>
      </c>
      <c r="T122" s="1" t="s">
        <v>103</v>
      </c>
      <c r="U122" s="1">
        <v>2850.66</v>
      </c>
      <c r="V122" s="1">
        <v>4521.2340000000004</v>
      </c>
      <c r="W122" s="1">
        <v>5681.14</v>
      </c>
      <c r="X122" s="1">
        <v>1813.5029999999999</v>
      </c>
      <c r="Y122">
        <v>6168.01</v>
      </c>
      <c r="Z122" s="1" t="s">
        <v>103</v>
      </c>
      <c r="AA122" s="1">
        <v>2.2000000000000002</v>
      </c>
      <c r="AB122" s="1"/>
      <c r="AC122" s="1" t="s">
        <v>103</v>
      </c>
      <c r="AD122" s="1">
        <v>3.274</v>
      </c>
      <c r="AE122" s="1">
        <v>2.9260000000000002</v>
      </c>
      <c r="AG122" s="1" t="s">
        <v>103</v>
      </c>
      <c r="AH122">
        <v>689.19500000000005</v>
      </c>
    </row>
    <row r="123" spans="1:34" x14ac:dyDescent="0.25">
      <c r="A123" s="3">
        <v>41547</v>
      </c>
      <c r="B123" s="1" t="s">
        <v>104</v>
      </c>
      <c r="C123" s="5">
        <v>3.56</v>
      </c>
      <c r="D123" s="5">
        <v>5.03</v>
      </c>
      <c r="E123" s="5">
        <f t="shared" si="18"/>
        <v>1.7599499509892207</v>
      </c>
      <c r="F123" s="5">
        <f t="shared" si="19"/>
        <v>6.2718638183453752</v>
      </c>
      <c r="G123" s="5">
        <f t="shared" si="16"/>
        <v>1.7679411869000017</v>
      </c>
      <c r="H123" s="5">
        <f t="shared" si="20"/>
        <v>5.2451011344741172</v>
      </c>
      <c r="I123" s="5">
        <f t="shared" si="21"/>
        <v>10.209911718791798</v>
      </c>
      <c r="J123" s="5">
        <f t="shared" si="22"/>
        <v>11.608462386070384</v>
      </c>
      <c r="K123" s="5">
        <f t="shared" si="23"/>
        <v>5.8980327024548584</v>
      </c>
      <c r="L123" s="5">
        <f t="shared" si="25"/>
        <v>1.813710198128593E-2</v>
      </c>
      <c r="M123" s="5">
        <f t="shared" si="24"/>
        <v>4.9088528652043255</v>
      </c>
      <c r="N123" s="5"/>
      <c r="O123" s="3">
        <v>35216</v>
      </c>
      <c r="P123" s="1">
        <v>0.6</v>
      </c>
      <c r="Q123" s="1">
        <f t="array" ref="Q123">FVSCHEDULE(1,P121:P123*0.01)-1</f>
        <v>7.507450759999923E-3</v>
      </c>
      <c r="R123" s="14">
        <v>0.7</v>
      </c>
      <c r="S123" s="1">
        <f t="array" ref="S123">FVSCHEDULE(1,R121:R123*0.01)-1</f>
        <v>8.2995335000000114E-3</v>
      </c>
      <c r="T123" s="1" t="s">
        <v>104</v>
      </c>
      <c r="U123" s="1">
        <v>3000.18</v>
      </c>
      <c r="V123" s="1">
        <v>4982.848</v>
      </c>
      <c r="W123" s="1">
        <v>6340.6329999999998</v>
      </c>
      <c r="X123" s="1">
        <v>1920.4639999999999</v>
      </c>
      <c r="Y123">
        <v>6491.52</v>
      </c>
      <c r="Z123" s="1" t="s">
        <v>104</v>
      </c>
      <c r="AA123" s="1">
        <v>2.14</v>
      </c>
      <c r="AB123" s="1"/>
      <c r="AC123" s="1" t="s">
        <v>104</v>
      </c>
      <c r="AD123" s="1">
        <v>3.0790000000000002</v>
      </c>
      <c r="AE123" s="1">
        <v>2.742</v>
      </c>
      <c r="AG123" s="1" t="s">
        <v>104</v>
      </c>
      <c r="AH123">
        <v>689.32</v>
      </c>
    </row>
    <row r="124" spans="1:34" x14ac:dyDescent="0.25">
      <c r="A124" s="3">
        <v>41639</v>
      </c>
      <c r="B124" s="1" t="s">
        <v>105</v>
      </c>
      <c r="C124" s="5">
        <v>3.17</v>
      </c>
      <c r="D124" s="5">
        <v>7.02</v>
      </c>
      <c r="E124" s="5">
        <f t="shared" si="18"/>
        <v>1.335407827415164</v>
      </c>
      <c r="F124" s="5">
        <f t="shared" si="19"/>
        <v>8.3036401033892151</v>
      </c>
      <c r="G124" s="5">
        <f t="shared" si="16"/>
        <v>4.1478445504000039</v>
      </c>
      <c r="H124" s="5">
        <f t="shared" si="20"/>
        <v>10.513035884513599</v>
      </c>
      <c r="I124" s="5">
        <f t="shared" si="21"/>
        <v>8.7200532707399461</v>
      </c>
      <c r="J124" s="5">
        <f t="shared" si="22"/>
        <v>5.7483219735316782</v>
      </c>
      <c r="K124" s="5">
        <f t="shared" si="23"/>
        <v>1.8620500045822164</v>
      </c>
      <c r="L124" s="5">
        <f t="shared" si="25"/>
        <v>1.5232402947829016E-2</v>
      </c>
      <c r="M124" s="5">
        <f t="shared" si="24"/>
        <v>5.0624907102759709</v>
      </c>
      <c r="N124" s="5"/>
      <c r="O124" s="3">
        <v>35244</v>
      </c>
      <c r="P124" s="1">
        <v>0.83</v>
      </c>
      <c r="Q124" s="1">
        <f t="array" ref="Q124">FVSCHEDULE(1,P122:P124*0.01)-1</f>
        <v>1.6581369559999892E-2</v>
      </c>
      <c r="R124" s="14">
        <v>0.8</v>
      </c>
      <c r="S124" s="1">
        <f t="array" ref="S124">FVSCHEDULE(1,R122:R124*0.01)-1</f>
        <v>1.8913212800000023E-2</v>
      </c>
      <c r="T124" s="1" t="s">
        <v>105</v>
      </c>
      <c r="U124" s="1">
        <v>3315.59</v>
      </c>
      <c r="V124" s="1">
        <v>5417.3549999999996</v>
      </c>
      <c r="W124" s="1">
        <v>6705.1130000000003</v>
      </c>
      <c r="X124" s="1">
        <v>1956.2239999999999</v>
      </c>
      <c r="Y124">
        <v>7173.97</v>
      </c>
      <c r="Z124" s="1" t="s">
        <v>105</v>
      </c>
      <c r="AA124" s="1">
        <v>1.98</v>
      </c>
      <c r="AB124" s="1"/>
      <c r="AC124" s="1" t="s">
        <v>105</v>
      </c>
      <c r="AD124" s="1">
        <v>2.9569999999999999</v>
      </c>
      <c r="AE124" s="1">
        <v>2.5979999999999999</v>
      </c>
      <c r="AG124" s="1" t="s">
        <v>105</v>
      </c>
      <c r="AH124">
        <v>689.42499999999995</v>
      </c>
    </row>
    <row r="125" spans="1:34" x14ac:dyDescent="0.25">
      <c r="A125" s="3">
        <v>41729</v>
      </c>
      <c r="B125" s="1" t="s">
        <v>106</v>
      </c>
      <c r="C125" s="5">
        <v>2.52</v>
      </c>
      <c r="D125" s="5">
        <v>3.09</v>
      </c>
      <c r="E125" s="5">
        <f t="shared" si="18"/>
        <v>0.30894589147632523</v>
      </c>
      <c r="F125" s="5">
        <f t="shared" si="19"/>
        <v>0.84055999682431348</v>
      </c>
      <c r="G125" s="5">
        <f t="shared" si="16"/>
        <v>3.9070887777999941</v>
      </c>
      <c r="H125" s="5">
        <f t="shared" si="20"/>
        <v>1.8072198311612775</v>
      </c>
      <c r="I125" s="5">
        <f t="shared" si="21"/>
        <v>1.1187378342383036</v>
      </c>
      <c r="J125" s="5">
        <f t="shared" si="22"/>
        <v>0.76962163053775345</v>
      </c>
      <c r="K125" s="5">
        <f t="shared" si="23"/>
        <v>-0.36503999541973586</v>
      </c>
      <c r="L125" s="5">
        <f t="shared" si="25"/>
        <v>1.1458824382648558E-2</v>
      </c>
      <c r="M125" s="5">
        <f t="shared" si="24"/>
        <v>1.2685359481662264</v>
      </c>
      <c r="N125" s="5"/>
      <c r="O125" s="3">
        <v>35277</v>
      </c>
      <c r="P125" s="1">
        <v>0.46</v>
      </c>
      <c r="Q125" s="1">
        <f t="array" ref="Q125">FVSCHEDULE(1,P123:P125*0.01)-1</f>
        <v>1.901580907999989E-2</v>
      </c>
      <c r="R125" s="14">
        <v>0.46</v>
      </c>
      <c r="S125" s="1">
        <f t="array" ref="S125">FVSCHEDULE(1,R123:R125*0.01)-1</f>
        <v>1.972525759999999E-2</v>
      </c>
      <c r="T125" s="1" t="s">
        <v>106</v>
      </c>
      <c r="U125" s="1">
        <v>3375.51</v>
      </c>
      <c r="V125" s="1">
        <v>5477.9610000000002</v>
      </c>
      <c r="W125" s="1">
        <v>6756.7169999999996</v>
      </c>
      <c r="X125" s="1">
        <v>1949.0830000000001</v>
      </c>
      <c r="Y125">
        <v>7303.63</v>
      </c>
      <c r="Z125" s="1" t="s">
        <v>106</v>
      </c>
      <c r="AA125" s="1">
        <v>2.0299999999999998</v>
      </c>
      <c r="AB125" s="1"/>
      <c r="AC125" s="1" t="s">
        <v>106</v>
      </c>
      <c r="AD125" s="1">
        <v>3.07</v>
      </c>
      <c r="AE125" s="1">
        <v>2.706</v>
      </c>
      <c r="AG125" s="1" t="s">
        <v>106</v>
      </c>
      <c r="AH125">
        <v>689.50400000000002</v>
      </c>
    </row>
    <row r="126" spans="1:34" x14ac:dyDescent="0.25">
      <c r="A126" s="3">
        <v>41820</v>
      </c>
      <c r="B126" s="1" t="s">
        <v>107</v>
      </c>
      <c r="C126" s="5">
        <v>2.93</v>
      </c>
      <c r="D126" s="5">
        <v>5.47</v>
      </c>
      <c r="E126" s="5">
        <f t="shared" si="18"/>
        <v>3.5539245887127722</v>
      </c>
      <c r="F126" s="5">
        <f t="shared" si="19"/>
        <v>6.98639369149062</v>
      </c>
      <c r="G126" s="5">
        <f t="shared" si="16"/>
        <v>3.1816966544000014</v>
      </c>
      <c r="H126" s="5">
        <f t="shared" si="20"/>
        <v>5.2338757698836558</v>
      </c>
      <c r="I126" s="5">
        <f t="shared" si="21"/>
        <v>2.047477154364552</v>
      </c>
      <c r="J126" s="5">
        <f t="shared" si="22"/>
        <v>4.3400663369503212</v>
      </c>
      <c r="K126" s="5">
        <f t="shared" si="23"/>
        <v>6.7060766524565496</v>
      </c>
      <c r="L126" s="5">
        <f t="shared" si="25"/>
        <v>1.0007193576822004E-2</v>
      </c>
      <c r="M126" s="5">
        <f t="shared" si="24"/>
        <v>4.3609628370080422</v>
      </c>
      <c r="N126" s="5"/>
      <c r="O126" s="3">
        <v>35307</v>
      </c>
      <c r="P126" s="1">
        <v>1.08</v>
      </c>
      <c r="Q126" s="1">
        <f t="array" ref="Q126">FVSCHEDULE(1,P124:P126*0.01)-1</f>
        <v>2.387791234399983E-2</v>
      </c>
      <c r="R126" s="14">
        <v>1.24</v>
      </c>
      <c r="S126" s="1">
        <f t="array" ref="S126">FVSCHEDULE(1,R124:R126*0.01)-1</f>
        <v>2.5193496319999786E-2</v>
      </c>
      <c r="T126" s="1" t="s">
        <v>107</v>
      </c>
      <c r="U126" s="1">
        <v>3552.18</v>
      </c>
      <c r="V126" s="1">
        <v>5590.1210000000001</v>
      </c>
      <c r="W126" s="1">
        <v>7049.9629999999997</v>
      </c>
      <c r="X126" s="1">
        <v>2079.79</v>
      </c>
      <c r="Y126">
        <v>7685.89</v>
      </c>
      <c r="Z126" s="1" t="s">
        <v>107</v>
      </c>
      <c r="AA126" s="1">
        <v>2.0099999999999998</v>
      </c>
      <c r="AB126" s="1"/>
      <c r="AC126" s="1" t="s">
        <v>107</v>
      </c>
      <c r="AD126" s="1">
        <v>3.036</v>
      </c>
      <c r="AE126" s="1">
        <v>2.72</v>
      </c>
      <c r="AG126" s="1" t="s">
        <v>107</v>
      </c>
      <c r="AH126">
        <v>689.57299999999998</v>
      </c>
    </row>
    <row r="127" spans="1:34" x14ac:dyDescent="0.25">
      <c r="A127" s="3">
        <v>41912</v>
      </c>
      <c r="B127" s="1" t="s">
        <v>108</v>
      </c>
      <c r="C127" s="5">
        <v>3.24</v>
      </c>
      <c r="D127" s="5">
        <v>1.35</v>
      </c>
      <c r="E127" s="5">
        <f t="shared" si="18"/>
        <v>3.3940884506725402</v>
      </c>
      <c r="F127" s="5">
        <f t="shared" si="19"/>
        <v>-1.0128327768661143</v>
      </c>
      <c r="G127" s="5">
        <f t="shared" si="16"/>
        <v>-2.55970025090001</v>
      </c>
      <c r="H127" s="5">
        <f t="shared" si="20"/>
        <v>1.1280396826737427</v>
      </c>
      <c r="I127" s="5">
        <f t="shared" si="21"/>
        <v>-7.3595902485831699</v>
      </c>
      <c r="J127" s="5">
        <f t="shared" si="22"/>
        <v>-5.830342655699039</v>
      </c>
      <c r="K127" s="5">
        <f t="shared" si="23"/>
        <v>-3.357983257925079</v>
      </c>
      <c r="L127" s="5">
        <f t="shared" si="25"/>
        <v>9.8611749590027387E-3</v>
      </c>
      <c r="M127" s="5">
        <f t="shared" si="24"/>
        <v>-0.99965450022083946</v>
      </c>
      <c r="N127" s="5"/>
      <c r="O127" s="3">
        <v>35338</v>
      </c>
      <c r="P127" s="1">
        <v>2.41</v>
      </c>
      <c r="Q127" s="1">
        <f t="array" ref="Q127">FVSCHEDULE(1,P125:P127*0.01)-1</f>
        <v>3.9922017287999934E-2</v>
      </c>
      <c r="R127" s="14">
        <v>2.72</v>
      </c>
      <c r="S127" s="1">
        <f t="array" ref="S127">FVSCHEDULE(1,R125:R127*0.01)-1</f>
        <v>4.4720991488000017E-2</v>
      </c>
      <c r="T127" s="1" t="s">
        <v>108</v>
      </c>
      <c r="U127" s="1">
        <v>3592.25</v>
      </c>
      <c r="V127" s="1">
        <v>5178.7110000000002</v>
      </c>
      <c r="W127" s="1">
        <v>6638.9260000000004</v>
      </c>
      <c r="X127" s="1">
        <v>2009.951</v>
      </c>
      <c r="Y127">
        <v>7772.58</v>
      </c>
      <c r="Z127" s="1" t="s">
        <v>108</v>
      </c>
      <c r="AA127" s="1">
        <v>2.04</v>
      </c>
      <c r="AB127" s="1"/>
      <c r="AC127" s="1" t="s">
        <v>108</v>
      </c>
      <c r="AD127" s="1">
        <v>3.0569999999999999</v>
      </c>
      <c r="AE127" s="1">
        <v>2.774</v>
      </c>
      <c r="AG127" s="1" t="s">
        <v>108</v>
      </c>
      <c r="AH127">
        <v>689.64099999999996</v>
      </c>
    </row>
    <row r="128" spans="1:34" x14ac:dyDescent="0.25">
      <c r="A128" s="3">
        <v>42004</v>
      </c>
      <c r="B128" s="1" t="s">
        <v>109</v>
      </c>
      <c r="C128" s="5">
        <v>3.26</v>
      </c>
      <c r="D128" s="5">
        <v>0.89</v>
      </c>
      <c r="E128" s="5">
        <f t="shared" si="18"/>
        <v>2.5617652081765412</v>
      </c>
      <c r="F128" s="5">
        <f t="shared" si="19"/>
        <v>0.7114701268547543</v>
      </c>
      <c r="G128" s="5">
        <f t="shared" si="16"/>
        <v>-1.700217299300022</v>
      </c>
      <c r="H128" s="5">
        <f t="shared" si="20"/>
        <v>4.9325631567958883</v>
      </c>
      <c r="I128" s="5">
        <f t="shared" si="21"/>
        <v>9.7280771218938291</v>
      </c>
      <c r="J128" s="5">
        <f t="shared" si="22"/>
        <v>-3.5309476261672468</v>
      </c>
      <c r="K128" s="5">
        <f t="shared" si="23"/>
        <v>-4.440804775837826</v>
      </c>
      <c r="L128" s="5">
        <f t="shared" si="25"/>
        <v>3.4800715154714723E-3</v>
      </c>
      <c r="M128" s="5">
        <f t="shared" si="24"/>
        <v>1.2939582945774908</v>
      </c>
      <c r="N128" s="5"/>
      <c r="O128" s="3">
        <v>35369</v>
      </c>
      <c r="P128" s="1">
        <v>0.77</v>
      </c>
      <c r="Q128" s="1">
        <f t="array" ref="Q128">FVSCHEDULE(1,P126:P128*0.01)-1</f>
        <v>4.3131014155999958E-2</v>
      </c>
      <c r="R128" s="14">
        <v>0.8</v>
      </c>
      <c r="S128" s="1">
        <f t="array" ref="S128">FVSCHEDULE(1,R126:R128*0.01)-1</f>
        <v>4.8256778240000298E-2</v>
      </c>
      <c r="T128" s="1" t="s">
        <v>109</v>
      </c>
      <c r="U128" s="1">
        <v>3769.44</v>
      </c>
      <c r="V128" s="1">
        <v>5682.5</v>
      </c>
      <c r="W128" s="1">
        <v>6404.509</v>
      </c>
      <c r="X128" s="1">
        <v>1920.693</v>
      </c>
      <c r="Y128">
        <v>8155.98</v>
      </c>
      <c r="Z128" s="1" t="s">
        <v>109</v>
      </c>
      <c r="AA128" s="1">
        <v>2.0099999999999998</v>
      </c>
      <c r="AB128" s="1"/>
      <c r="AC128" s="1" t="s">
        <v>109</v>
      </c>
      <c r="AD128" s="1">
        <v>3.0640000000000001</v>
      </c>
      <c r="AE128" s="1">
        <v>2.948</v>
      </c>
      <c r="AG128" s="1" t="s">
        <v>109</v>
      </c>
      <c r="AH128">
        <v>689.66499999999996</v>
      </c>
    </row>
    <row r="129" spans="1:34" x14ac:dyDescent="0.25">
      <c r="A129" s="3">
        <v>42094</v>
      </c>
      <c r="B129" s="1" t="s">
        <v>110</v>
      </c>
      <c r="C129" s="5">
        <v>3.39</v>
      </c>
      <c r="D129" s="5">
        <v>2.67</v>
      </c>
      <c r="E129" s="5">
        <f t="shared" si="18"/>
        <v>2.9352005075366829</v>
      </c>
      <c r="F129" s="5">
        <f t="shared" si="19"/>
        <v>3.8283112482576906</v>
      </c>
      <c r="G129" s="5">
        <f t="shared" si="16"/>
        <v>2.7820148559999813</v>
      </c>
      <c r="H129" s="5">
        <f t="shared" si="20"/>
        <v>0.95053907211681832</v>
      </c>
      <c r="I129" s="5">
        <f t="shared" si="21"/>
        <v>4.3152661680598392</v>
      </c>
      <c r="J129" s="5">
        <f t="shared" si="22"/>
        <v>4.9955742118560575</v>
      </c>
      <c r="K129" s="5">
        <f t="shared" si="23"/>
        <v>2.2804789729540254</v>
      </c>
      <c r="L129" s="5">
        <f t="shared" si="25"/>
        <v>3.3349524769299421E-3</v>
      </c>
      <c r="M129" s="5">
        <f t="shared" si="24"/>
        <v>3.0889609923214674</v>
      </c>
      <c r="N129" s="5"/>
      <c r="O129" s="3">
        <v>35398</v>
      </c>
      <c r="P129" s="1">
        <v>1.97</v>
      </c>
      <c r="Q129" s="1">
        <f t="array" ref="Q129">FVSCHEDULE(1,P127:P129*0.01)-1</f>
        <v>5.2315685729000139E-2</v>
      </c>
      <c r="R129" s="14">
        <v>2.0699999999999998</v>
      </c>
      <c r="S129" s="1">
        <f t="array" ref="S129">FVSCHEDULE(1,R127:R129*0.01)-1</f>
        <v>5.6850744320000146E-2</v>
      </c>
      <c r="T129" s="1" t="s">
        <v>110</v>
      </c>
      <c r="U129" s="1">
        <v>3805.27</v>
      </c>
      <c r="V129" s="1">
        <v>5927.7150000000001</v>
      </c>
      <c r="W129" s="1">
        <v>6724.451</v>
      </c>
      <c r="X129" s="1">
        <v>1964.4939999999999</v>
      </c>
      <c r="Y129">
        <v>8233.5</v>
      </c>
      <c r="Z129" s="1" t="s">
        <v>110</v>
      </c>
      <c r="AA129" s="1">
        <v>2.02</v>
      </c>
      <c r="AB129" s="1"/>
      <c r="AC129" s="1" t="s">
        <v>110</v>
      </c>
      <c r="AD129" s="1">
        <v>2.8849999999999998</v>
      </c>
      <c r="AE129" s="1">
        <v>2.597</v>
      </c>
      <c r="AG129" s="1" t="s">
        <v>110</v>
      </c>
      <c r="AH129">
        <v>689.68799999999999</v>
      </c>
    </row>
    <row r="130" spans="1:34" x14ac:dyDescent="0.25">
      <c r="A130" s="3">
        <v>42185</v>
      </c>
      <c r="B130" s="1" t="s">
        <v>111</v>
      </c>
      <c r="C130" s="5">
        <v>3.82</v>
      </c>
      <c r="D130" s="5">
        <v>3.91</v>
      </c>
      <c r="E130" s="5">
        <f t="shared" si="18"/>
        <v>3.9853185705355108</v>
      </c>
      <c r="F130" s="5">
        <f t="shared" si="19"/>
        <v>4.7460370493480548</v>
      </c>
      <c r="G130" s="5">
        <f t="shared" si="16"/>
        <v>-0.5347515889999932</v>
      </c>
      <c r="H130" s="5">
        <f t="shared" si="20"/>
        <v>0.27803546134701485</v>
      </c>
      <c r="I130" s="5">
        <f t="shared" si="21"/>
        <v>0.42095478611909876</v>
      </c>
      <c r="J130" s="5">
        <f t="shared" si="22"/>
        <v>0.83978602862895269</v>
      </c>
      <c r="K130" s="5">
        <f t="shared" si="23"/>
        <v>0.8165461436889121</v>
      </c>
      <c r="L130" s="5">
        <f t="shared" si="25"/>
        <v>5.3647446381699382E-3</v>
      </c>
      <c r="M130" s="5">
        <f t="shared" si="24"/>
        <v>1.9642285818490615</v>
      </c>
      <c r="N130" s="5"/>
      <c r="O130" s="3">
        <v>35430</v>
      </c>
      <c r="P130" s="1">
        <v>0.72</v>
      </c>
      <c r="Q130" s="1">
        <f t="array" ref="Q130">FVSCHEDULE(1,P128:P130*0.01)-1</f>
        <v>3.4950062168000118E-2</v>
      </c>
      <c r="R130" s="14">
        <v>0.89</v>
      </c>
      <c r="S130" s="1">
        <f t="array" ref="S130">FVSCHEDULE(1,R128:R130*0.01)-1</f>
        <v>3.8022503839999944E-2</v>
      </c>
      <c r="T130" s="1" t="s">
        <v>111</v>
      </c>
      <c r="U130" s="1">
        <v>3815.85</v>
      </c>
      <c r="V130" s="1">
        <v>5952.6679999999997</v>
      </c>
      <c r="W130" s="1">
        <v>6780.9219999999996</v>
      </c>
      <c r="X130" s="1">
        <v>1980.5350000000001</v>
      </c>
      <c r="Y130">
        <v>8256.4</v>
      </c>
      <c r="Z130" s="1" t="s">
        <v>111</v>
      </c>
      <c r="AA130" s="1">
        <v>2.1</v>
      </c>
      <c r="AB130" s="1"/>
      <c r="AC130" s="1" t="s">
        <v>111</v>
      </c>
      <c r="AD130" s="1">
        <v>3.0379999999999998</v>
      </c>
      <c r="AE130" s="1">
        <v>2.601</v>
      </c>
      <c r="AG130" s="1" t="s">
        <v>111</v>
      </c>
      <c r="AH130">
        <v>689.72500000000002</v>
      </c>
    </row>
    <row r="131" spans="1:34" x14ac:dyDescent="0.25">
      <c r="A131" s="3">
        <v>42277</v>
      </c>
      <c r="B131" s="1" t="s">
        <v>112</v>
      </c>
      <c r="C131" s="5">
        <v>3.68</v>
      </c>
      <c r="D131" s="5">
        <v>-1.51</v>
      </c>
      <c r="E131" s="5">
        <f t="shared" si="18"/>
        <v>2.2741403775219236</v>
      </c>
      <c r="F131" s="5">
        <f t="shared" si="19"/>
        <v>-4.6486780705374615</v>
      </c>
      <c r="G131" s="5">
        <f t="shared" si="16"/>
        <v>-6.1374514719999995</v>
      </c>
      <c r="H131" s="5">
        <f t="shared" si="20"/>
        <v>-6.4384082183523983</v>
      </c>
      <c r="I131" s="5">
        <f t="shared" si="21"/>
        <v>-11.917849273636616</v>
      </c>
      <c r="J131" s="5">
        <f t="shared" si="22"/>
        <v>-10.186299149289724</v>
      </c>
      <c r="K131" s="5">
        <f t="shared" si="23"/>
        <v>-17.780296738002612</v>
      </c>
      <c r="L131" s="5">
        <f t="shared" si="25"/>
        <v>1.2758708180782286E-2</v>
      </c>
      <c r="M131" s="5">
        <f t="shared" si="24"/>
        <v>-5.3406216109845293</v>
      </c>
      <c r="N131" s="5"/>
      <c r="O131" s="3">
        <v>35461</v>
      </c>
      <c r="P131" s="1">
        <v>0.98</v>
      </c>
      <c r="Q131" s="1">
        <f t="array" ref="Q131">FVSCHEDULE(1,P129:P131*0.01)-1</f>
        <v>3.7106850032000205E-2</v>
      </c>
      <c r="R131" s="14">
        <v>0.96</v>
      </c>
      <c r="S131" s="1">
        <f t="array" ref="S131">FVSCHEDULE(1,R129:R131*0.01)-1</f>
        <v>3.9670158607999717E-2</v>
      </c>
      <c r="T131" s="1" t="s">
        <v>112</v>
      </c>
      <c r="U131" s="1">
        <v>3570.17</v>
      </c>
      <c r="V131" s="1">
        <v>5243.2380000000003</v>
      </c>
      <c r="W131" s="1">
        <v>6090.1970000000001</v>
      </c>
      <c r="X131" s="1">
        <v>1628.39</v>
      </c>
      <c r="Y131">
        <v>7724.82</v>
      </c>
      <c r="Z131" s="1" t="s">
        <v>112</v>
      </c>
      <c r="AA131" s="1">
        <v>2.29</v>
      </c>
      <c r="AB131" s="1"/>
      <c r="AC131" s="1" t="s">
        <v>112</v>
      </c>
      <c r="AD131" s="1">
        <v>3.323</v>
      </c>
      <c r="AE131" s="1">
        <v>2.9809999999999999</v>
      </c>
      <c r="AG131" s="1" t="s">
        <v>112</v>
      </c>
      <c r="AH131">
        <v>689.81299999999999</v>
      </c>
    </row>
    <row r="132" spans="1:34" x14ac:dyDescent="0.25">
      <c r="A132" s="3">
        <v>42369</v>
      </c>
      <c r="B132" s="1" t="s">
        <v>113</v>
      </c>
      <c r="C132" s="5">
        <v>3.34</v>
      </c>
      <c r="D132" s="5">
        <v>0.49</v>
      </c>
      <c r="E132" s="5">
        <f t="shared" si="18"/>
        <v>1.5516848198804221</v>
      </c>
      <c r="F132" s="5">
        <f t="shared" si="19"/>
        <v>1.7796081441097644</v>
      </c>
      <c r="G132" s="5">
        <f t="shared" si="16"/>
        <v>-2.4827082399999978</v>
      </c>
      <c r="H132" s="5">
        <f t="shared" si="20"/>
        <v>7.042521784676925</v>
      </c>
      <c r="I132" s="5">
        <f t="shared" si="21"/>
        <v>3.5937716350087356</v>
      </c>
      <c r="J132" s="5">
        <f t="shared" si="22"/>
        <v>4.7475968347165054</v>
      </c>
      <c r="K132" s="5">
        <f t="shared" si="23"/>
        <v>0.73115162829542335</v>
      </c>
      <c r="L132" s="5">
        <f t="shared" si="25"/>
        <v>3.1602767706595536E-2</v>
      </c>
      <c r="M132" s="5">
        <f t="shared" si="24"/>
        <v>1.9604611546015023</v>
      </c>
      <c r="N132" s="5"/>
      <c r="O132" s="3">
        <v>35489</v>
      </c>
      <c r="P132" s="1">
        <v>1.65</v>
      </c>
      <c r="Q132" s="1">
        <f t="array" ref="Q132">FVSCHEDULE(1,P130:P132*0.01)-1</f>
        <v>3.3852224240000117E-2</v>
      </c>
      <c r="R132" s="14">
        <v>1.94</v>
      </c>
      <c r="S132" s="1">
        <f t="array" ref="S132">FVSCHEDULE(1,R130:R132*0.01)-1</f>
        <v>3.8345997536000098E-2</v>
      </c>
      <c r="T132" s="1" t="s">
        <v>113</v>
      </c>
      <c r="U132" s="1">
        <v>3821.6</v>
      </c>
      <c r="V132" s="1">
        <v>5431.6679999999997</v>
      </c>
      <c r="W132" s="1">
        <v>6379.335</v>
      </c>
      <c r="X132" s="1">
        <v>1640.296</v>
      </c>
      <c r="Y132">
        <v>8268.84</v>
      </c>
      <c r="Z132" s="1" t="s">
        <v>113</v>
      </c>
      <c r="AA132" s="1">
        <v>2.2000000000000002</v>
      </c>
      <c r="AB132" s="1"/>
      <c r="AC132" s="1" t="s">
        <v>113</v>
      </c>
      <c r="AD132" s="1">
        <v>3.165</v>
      </c>
      <c r="AE132" s="1">
        <v>2.8130000000000002</v>
      </c>
      <c r="AG132" s="1" t="s">
        <v>113</v>
      </c>
      <c r="AH132">
        <v>690.03099999999995</v>
      </c>
    </row>
    <row r="133" spans="1:34" x14ac:dyDescent="0.25">
      <c r="A133" s="3">
        <v>42460</v>
      </c>
      <c r="B133" s="1" t="s">
        <v>114</v>
      </c>
      <c r="C133" s="5">
        <v>2.1800000000000002</v>
      </c>
      <c r="D133" s="5">
        <v>0.06</v>
      </c>
      <c r="E133" s="5">
        <f t="shared" si="18"/>
        <v>-1.3122045415692225</v>
      </c>
      <c r="F133" s="5">
        <f t="shared" si="19"/>
        <v>-0.10062575098359933</v>
      </c>
      <c r="G133" s="5">
        <f t="shared" si="16"/>
        <v>4.0595134783999898</v>
      </c>
      <c r="H133" s="5">
        <f t="shared" si="20"/>
        <v>1.3478647686832712</v>
      </c>
      <c r="I133" s="5">
        <f t="shared" si="21"/>
        <v>-1.5185022354090805</v>
      </c>
      <c r="J133" s="5">
        <f t="shared" si="22"/>
        <v>-2.8816326466630127</v>
      </c>
      <c r="K133" s="5">
        <f t="shared" si="23"/>
        <v>5.7548149846125218</v>
      </c>
      <c r="L133" s="5">
        <f t="shared" si="25"/>
        <v>7.318511777008041E-2</v>
      </c>
      <c r="M133" s="5">
        <f t="shared" si="24"/>
        <v>0.49200317859116377</v>
      </c>
      <c r="N133" s="5"/>
      <c r="O133" s="3">
        <v>35520</v>
      </c>
      <c r="P133" s="1">
        <v>-1.49</v>
      </c>
      <c r="Q133" s="1">
        <f t="array" ref="Q133">FVSCHEDULE(1,P131:P133*0.01)-1</f>
        <v>1.1167420670000094E-2</v>
      </c>
      <c r="R133" s="14">
        <v>-1.8</v>
      </c>
      <c r="S133" s="1">
        <f t="array" ref="S133">FVSCHEDULE(1,R131:R133*0.01)-1</f>
        <v>1.0660887680000064E-2</v>
      </c>
      <c r="T133" s="1" t="s">
        <v>114</v>
      </c>
      <c r="U133" s="1">
        <v>3873.11</v>
      </c>
      <c r="V133" s="1">
        <v>5349.1880000000001</v>
      </c>
      <c r="W133" s="1">
        <v>6195.5060000000003</v>
      </c>
      <c r="X133" s="1">
        <v>1734.692</v>
      </c>
      <c r="Y133">
        <v>8380.2900000000009</v>
      </c>
      <c r="Z133" s="1" t="s">
        <v>114</v>
      </c>
      <c r="AA133" s="1">
        <v>2.17</v>
      </c>
      <c r="AB133" s="1"/>
      <c r="AC133" s="1" t="s">
        <v>114</v>
      </c>
      <c r="AD133" s="1">
        <v>3.4359999999999999</v>
      </c>
      <c r="AE133" s="1">
        <v>2.8039999999999998</v>
      </c>
      <c r="AG133" s="1" t="s">
        <v>114</v>
      </c>
      <c r="AH133">
        <v>690.53599999999994</v>
      </c>
    </row>
    <row r="134" spans="1:34" x14ac:dyDescent="0.25">
      <c r="A134" s="3">
        <v>42551</v>
      </c>
      <c r="B134" s="1" t="s">
        <v>115</v>
      </c>
      <c r="C134" s="5">
        <v>2.13</v>
      </c>
      <c r="D134" s="5">
        <v>3.99</v>
      </c>
      <c r="E134" s="5">
        <f t="shared" si="18"/>
        <v>1.8847246196080529</v>
      </c>
      <c r="F134" s="5">
        <f t="shared" si="19"/>
        <v>6.4314400031756875</v>
      </c>
      <c r="G134" s="5">
        <f t="shared" si="16"/>
        <v>6.2022041899999936</v>
      </c>
      <c r="H134" s="5">
        <f t="shared" si="20"/>
        <v>2.4553911456168365</v>
      </c>
      <c r="I134" s="5">
        <f t="shared" si="21"/>
        <v>3.7918278437774067</v>
      </c>
      <c r="J134" s="5">
        <f t="shared" si="22"/>
        <v>-1.1905242283681061</v>
      </c>
      <c r="K134" s="5">
        <f t="shared" si="23"/>
        <v>0.79737498068821466</v>
      </c>
      <c r="L134" s="5">
        <f t="shared" si="25"/>
        <v>7.2407521114037365E-2</v>
      </c>
      <c r="M134" s="5">
        <f t="shared" si="24"/>
        <v>3.1355154251950732</v>
      </c>
      <c r="N134" s="5"/>
      <c r="O134" s="3">
        <v>35550</v>
      </c>
      <c r="P134" s="1">
        <v>1.05</v>
      </c>
      <c r="Q134" s="1">
        <f t="array" ref="Q134">FVSCHEDULE(1,P132:P134*0.01)-1</f>
        <v>1.1868368574999844E-2</v>
      </c>
      <c r="R134" s="14">
        <v>0.97</v>
      </c>
      <c r="S134" s="1">
        <f t="array" ref="S134">FVSCHEDULE(1,R132:R134*0.01)-1</f>
        <v>1.0760992760000088E-2</v>
      </c>
      <c r="T134" s="1" t="s">
        <v>115</v>
      </c>
      <c r="U134" s="1">
        <v>3968.21</v>
      </c>
      <c r="V134" s="1">
        <v>5552.02</v>
      </c>
      <c r="W134" s="1">
        <v>6121.7470000000003</v>
      </c>
      <c r="X134" s="1">
        <v>1748.5239999999999</v>
      </c>
      <c r="Y134">
        <v>8586.0499999999993</v>
      </c>
      <c r="Z134" s="1" t="s">
        <v>115</v>
      </c>
      <c r="AA134" s="1">
        <v>2.17</v>
      </c>
      <c r="AB134" s="1"/>
      <c r="AC134" s="1" t="s">
        <v>115</v>
      </c>
      <c r="AD134" s="1">
        <v>3.4889999999999999</v>
      </c>
      <c r="AE134" s="1">
        <v>2.7570000000000001</v>
      </c>
      <c r="AG134" s="1" t="s">
        <v>115</v>
      </c>
      <c r="AH134">
        <v>691.03599999999994</v>
      </c>
    </row>
    <row r="135" spans="1:34" x14ac:dyDescent="0.25">
      <c r="A135" s="3">
        <v>42643</v>
      </c>
      <c r="B135" s="1" t="s">
        <v>116</v>
      </c>
      <c r="C135" s="5">
        <v>2.0699999999999998</v>
      </c>
      <c r="D135" s="5">
        <v>3.91</v>
      </c>
      <c r="E135" s="5">
        <f t="shared" si="18"/>
        <v>1.8305605072393907</v>
      </c>
      <c r="F135" s="5">
        <f t="shared" si="19"/>
        <v>3.9582556742356103</v>
      </c>
      <c r="G135" s="5">
        <f t="shared" si="16"/>
        <v>6.5986981315999893</v>
      </c>
      <c r="H135" s="5">
        <f t="shared" si="20"/>
        <v>3.8518626786384846</v>
      </c>
      <c r="I135" s="5">
        <f t="shared" si="21"/>
        <v>9.0458968087290703</v>
      </c>
      <c r="J135" s="5">
        <f t="shared" si="22"/>
        <v>6.5036990257846261</v>
      </c>
      <c r="K135" s="5">
        <f t="shared" si="23"/>
        <v>9.153834891599999</v>
      </c>
      <c r="L135" s="5">
        <f t="shared" si="25"/>
        <v>9.6087613380513304E-2</v>
      </c>
      <c r="M135" s="5">
        <f t="shared" si="24"/>
        <v>4.916082009416975</v>
      </c>
      <c r="N135" s="5"/>
      <c r="O135" s="3">
        <v>35580</v>
      </c>
      <c r="P135" s="1">
        <v>2.14</v>
      </c>
      <c r="Q135" s="1">
        <f t="array" ref="Q135">FVSCHEDULE(1,P133:P135*0.01)-1</f>
        <v>1.674604197000007E-2</v>
      </c>
      <c r="R135" s="14">
        <v>2.38</v>
      </c>
      <c r="S135" s="1">
        <f t="array" ref="S135">FVSCHEDULE(1,R133:R135*0.01)-1</f>
        <v>1.5123704520000114E-2</v>
      </c>
      <c r="T135" s="1" t="s">
        <v>116</v>
      </c>
      <c r="U135" s="1">
        <v>4121.0600000000004</v>
      </c>
      <c r="V135" s="1">
        <v>6054.25</v>
      </c>
      <c r="W135" s="1">
        <v>6519.8869999999997</v>
      </c>
      <c r="X135" s="1">
        <v>1908.5809999999999</v>
      </c>
      <c r="Y135">
        <v>8916.7900000000009</v>
      </c>
      <c r="Z135" s="1" t="s">
        <v>116</v>
      </c>
      <c r="AA135" s="1">
        <v>2.12</v>
      </c>
      <c r="AB135" s="1"/>
      <c r="AC135" s="1" t="s">
        <v>116</v>
      </c>
      <c r="AD135" s="1">
        <v>3.2909999999999999</v>
      </c>
      <c r="AE135" s="1">
        <v>2.552</v>
      </c>
      <c r="AG135" s="1" t="s">
        <v>116</v>
      </c>
      <c r="AH135">
        <v>691.7</v>
      </c>
    </row>
    <row r="136" spans="1:34" x14ac:dyDescent="0.25">
      <c r="A136" s="3">
        <v>42735</v>
      </c>
      <c r="B136" s="1" t="s">
        <v>117</v>
      </c>
      <c r="C136" s="5">
        <v>2.11</v>
      </c>
      <c r="D136" s="5">
        <v>4.51</v>
      </c>
      <c r="E136" s="5">
        <f t="shared" si="18"/>
        <v>2.1372447166820838</v>
      </c>
      <c r="F136" s="5">
        <f t="shared" si="19"/>
        <v>4.9640824432329289</v>
      </c>
      <c r="G136" s="5">
        <f t="shared" si="16"/>
        <v>1.503148789200015</v>
      </c>
      <c r="H136" s="5">
        <f t="shared" si="20"/>
        <v>3.824258807200076</v>
      </c>
      <c r="I136" s="5">
        <f t="shared" si="21"/>
        <v>8.8334806127926768</v>
      </c>
      <c r="J136" s="5">
        <f t="shared" si="22"/>
        <v>-0.67616202550749849</v>
      </c>
      <c r="K136" s="5">
        <f t="shared" si="23"/>
        <v>-4.0838193401275591</v>
      </c>
      <c r="L136" s="5">
        <f t="shared" si="25"/>
        <v>8.3851380656341234E-2</v>
      </c>
      <c r="M136" s="5">
        <f t="shared" si="24"/>
        <v>2.4558221463528458</v>
      </c>
      <c r="N136" s="5"/>
      <c r="O136" s="3">
        <v>35611</v>
      </c>
      <c r="P136" s="1">
        <v>1.39</v>
      </c>
      <c r="Q136" s="1">
        <f t="array" ref="Q136">FVSCHEDULE(1,P134:P136*0.01)-1</f>
        <v>4.6471233330000139E-2</v>
      </c>
      <c r="R136" s="14">
        <v>1.29</v>
      </c>
      <c r="S136" s="1">
        <f t="array" ref="S136">FVSCHEDULE(1,R134:R136*0.01)-1</f>
        <v>4.7065988094000089E-2</v>
      </c>
      <c r="T136" s="1" t="s">
        <v>117</v>
      </c>
      <c r="U136" s="1">
        <v>4278.66</v>
      </c>
      <c r="V136" s="1">
        <v>6589.0510000000004</v>
      </c>
      <c r="W136" s="1">
        <v>6475.8019999999997</v>
      </c>
      <c r="X136" s="1">
        <v>1830.6379999999999</v>
      </c>
      <c r="Y136">
        <v>9257.7900000000009</v>
      </c>
      <c r="Z136" s="1" t="s">
        <v>117</v>
      </c>
      <c r="AA136" s="1">
        <v>2.1</v>
      </c>
      <c r="AB136" s="1"/>
      <c r="AC136" s="1" t="s">
        <v>117</v>
      </c>
      <c r="AD136" s="1">
        <v>3.1280000000000001</v>
      </c>
      <c r="AE136" s="1">
        <v>2.5990000000000002</v>
      </c>
      <c r="AG136" s="1" t="s">
        <v>117</v>
      </c>
      <c r="AH136">
        <v>692.28</v>
      </c>
    </row>
    <row r="137" spans="1:34" x14ac:dyDescent="0.25">
      <c r="A137" s="13">
        <v>42825</v>
      </c>
      <c r="B137" s="1" t="s">
        <v>118</v>
      </c>
      <c r="C137" s="5">
        <v>1.77</v>
      </c>
      <c r="D137" s="5">
        <v>3.89</v>
      </c>
      <c r="E137" s="5">
        <f t="shared" si="18"/>
        <v>0.892966328160815</v>
      </c>
      <c r="F137" s="5">
        <f t="shared" si="19"/>
        <v>3.6159814753259742</v>
      </c>
      <c r="G137" s="5">
        <f t="shared" si="16"/>
        <v>2.9202187060999751</v>
      </c>
      <c r="H137" s="5">
        <f t="shared" si="20"/>
        <v>6.0661515521214682</v>
      </c>
      <c r="I137" s="5">
        <f t="shared" si="21"/>
        <v>2.4657875618203651</v>
      </c>
      <c r="J137" s="5">
        <f t="shared" si="22"/>
        <v>7.3876409439325164</v>
      </c>
      <c r="K137" s="5">
        <f t="shared" si="23"/>
        <v>11.485831715500282</v>
      </c>
      <c r="L137" s="5">
        <f t="shared" si="25"/>
        <v>0.10414861038885448</v>
      </c>
      <c r="M137" s="5">
        <f t="shared" si="24"/>
        <v>3.877051405619397</v>
      </c>
      <c r="N137" s="5"/>
      <c r="O137" s="3">
        <v>35642</v>
      </c>
      <c r="P137" s="1">
        <v>2.75</v>
      </c>
      <c r="Q137" s="1">
        <f t="array" ref="Q137">FVSCHEDULE(1,P135:P137*0.01)-1</f>
        <v>6.4076390150000329E-2</v>
      </c>
      <c r="R137" s="14">
        <v>3.11</v>
      </c>
      <c r="S137" s="1">
        <f t="array" ref="S137">FVSCHEDULE(1,R135:R137*0.01)-1</f>
        <v>6.9257938321999779E-2</v>
      </c>
      <c r="T137" s="1" t="s">
        <v>118</v>
      </c>
      <c r="U137" s="1">
        <v>4538.21</v>
      </c>
      <c r="V137" s="1">
        <v>6751.5230000000001</v>
      </c>
      <c r="W137" s="1">
        <v>6954.2110000000002</v>
      </c>
      <c r="X137" s="1">
        <v>2040.902</v>
      </c>
      <c r="Y137">
        <v>9819.3799999999992</v>
      </c>
      <c r="Z137" s="1" t="s">
        <v>118</v>
      </c>
      <c r="AA137" s="1">
        <v>2.02</v>
      </c>
      <c r="AB137" s="1"/>
      <c r="AC137" s="1" t="s">
        <v>118</v>
      </c>
      <c r="AD137" s="1">
        <v>3.0680000000000001</v>
      </c>
      <c r="AE137" s="1">
        <v>2.4409999999999998</v>
      </c>
      <c r="AG137" s="1" t="s">
        <v>118</v>
      </c>
      <c r="AH137">
        <v>693.00099999999998</v>
      </c>
    </row>
    <row r="138" spans="1:34" x14ac:dyDescent="0.25">
      <c r="A138" s="3">
        <v>42916</v>
      </c>
      <c r="B138" s="1" t="s">
        <v>119</v>
      </c>
      <c r="C138">
        <v>1.7</v>
      </c>
      <c r="D138" t="s">
        <v>121</v>
      </c>
      <c r="G138" s="5">
        <f t="shared" si="16"/>
        <v>2.4853953976999854</v>
      </c>
      <c r="H138" s="5">
        <f t="shared" si="20"/>
        <v>3.0882220082367295</v>
      </c>
      <c r="I138" s="5">
        <f t="shared" si="21"/>
        <v>2.463621911678282</v>
      </c>
      <c r="J138" s="5">
        <f t="shared" si="22"/>
        <v>6.3670055452732077</v>
      </c>
      <c r="K138" s="5">
        <f t="shared" si="23"/>
        <v>6.3840889959439595</v>
      </c>
      <c r="L138" s="5">
        <f t="shared" si="25"/>
        <v>0.20187561056910219</v>
      </c>
      <c r="M138" s="5"/>
      <c r="N138" s="5"/>
      <c r="O138" s="3">
        <v>35671</v>
      </c>
      <c r="P138" s="1">
        <v>-0.23</v>
      </c>
      <c r="Q138" s="1">
        <f t="array" ref="Q138">FVSCHEDULE(1,P136:P138*0.01)-1</f>
        <v>3.9386150824999966E-2</v>
      </c>
      <c r="R138" s="14">
        <v>-0.04</v>
      </c>
      <c r="S138" s="1">
        <f t="array" ref="S138">FVSCHEDULE(1,R136:R138*0.01)-1</f>
        <v>4.3983429523999806E-2</v>
      </c>
      <c r="T138" s="1" t="s">
        <v>119</v>
      </c>
      <c r="U138" s="1">
        <v>4678.3599999999997</v>
      </c>
      <c r="V138" s="1">
        <v>6917.8549999999996</v>
      </c>
      <c r="W138" s="1">
        <v>7396.9859999999999</v>
      </c>
      <c r="X138" s="1">
        <v>2171.1950000000002</v>
      </c>
      <c r="Y138">
        <v>10122.620000000001</v>
      </c>
      <c r="Z138" s="1" t="s">
        <v>119</v>
      </c>
      <c r="AA138" s="1">
        <v>2.0099999999999998</v>
      </c>
      <c r="AB138" s="1"/>
      <c r="AC138" s="1" t="s">
        <v>119</v>
      </c>
      <c r="AD138" s="1">
        <v>3.0670000000000002</v>
      </c>
      <c r="AE138" s="1">
        <v>2.4260000000000002</v>
      </c>
      <c r="AG138" s="1" t="s">
        <v>119</v>
      </c>
      <c r="AH138">
        <v>694.4</v>
      </c>
    </row>
    <row r="139" spans="1:34" x14ac:dyDescent="0.25">
      <c r="A139" s="3">
        <v>43008</v>
      </c>
      <c r="B139" s="1" t="s">
        <v>120</v>
      </c>
      <c r="C139" t="s">
        <v>121</v>
      </c>
      <c r="H139" s="5"/>
      <c r="I139" s="5"/>
      <c r="J139" s="5"/>
      <c r="K139" s="5"/>
      <c r="L139" s="5"/>
      <c r="M139" s="5"/>
      <c r="N139" s="5"/>
      <c r="O139" s="3">
        <v>35703</v>
      </c>
      <c r="P139" s="1">
        <v>1.98</v>
      </c>
      <c r="Q139" s="1">
        <f t="array" ref="Q139">FVSCHEDULE(1,P137:P139*0.01)-1</f>
        <v>4.5434457650000093E-2</v>
      </c>
      <c r="R139" s="14">
        <v>2.2799999999999998</v>
      </c>
      <c r="S139" s="1">
        <f t="array" ref="S139">FVSCHEDULE(1,R137:R139*0.01)-1</f>
        <v>5.4187236368000047E-2</v>
      </c>
      <c r="T139" s="1"/>
      <c r="U139" s="1"/>
      <c r="V139" s="1"/>
      <c r="W139" s="1"/>
      <c r="X139" s="1"/>
    </row>
    <row r="140" spans="1:34" x14ac:dyDescent="0.25">
      <c r="H140" s="5"/>
      <c r="I140" s="5"/>
      <c r="J140" s="5"/>
      <c r="K140" s="5"/>
      <c r="L140" s="5"/>
      <c r="M140" s="5"/>
      <c r="N140" s="5"/>
      <c r="O140" s="3">
        <v>35734</v>
      </c>
      <c r="P140" s="1">
        <v>0.09</v>
      </c>
      <c r="Q140" s="1">
        <f t="array" ref="Q140">FVSCHEDULE(1,P138:P140*0.01)-1</f>
        <v>1.8370169014000126E-2</v>
      </c>
      <c r="R140" s="14">
        <v>-0.17</v>
      </c>
      <c r="S140" s="1">
        <f t="array" ref="S140">FVSCHEDULE(1,R138:R140*0.01)-1</f>
        <v>2.0652815503999777E-2</v>
      </c>
    </row>
    <row r="141" spans="1:34" x14ac:dyDescent="0.25">
      <c r="H141" s="5"/>
      <c r="I141" s="5"/>
      <c r="J141" s="5"/>
      <c r="K141" s="5"/>
      <c r="L141" s="5"/>
      <c r="M141" s="5"/>
      <c r="N141" s="5"/>
      <c r="O141" s="3">
        <v>35762</v>
      </c>
      <c r="P141" s="1">
        <v>0.96</v>
      </c>
      <c r="Q141" s="1">
        <f t="array" ref="Q141">FVSCHEDULE(1,P139:P141*0.01)-1</f>
        <v>3.0516711072000158E-2</v>
      </c>
      <c r="R141" s="14">
        <v>0.92</v>
      </c>
      <c r="S141" s="1">
        <f t="array" ref="S141">FVSCHEDULE(1,R139:R141*0.01)-1</f>
        <v>3.0455003408000003E-2</v>
      </c>
    </row>
    <row r="142" spans="1:34" x14ac:dyDescent="0.25">
      <c r="H142" s="5"/>
      <c r="I142" s="5"/>
      <c r="J142" s="5"/>
      <c r="K142" s="5"/>
      <c r="L142" s="5"/>
      <c r="M142" s="5"/>
      <c r="N142" s="5"/>
      <c r="O142" s="3">
        <v>35795</v>
      </c>
      <c r="P142" s="1">
        <v>0.88</v>
      </c>
      <c r="Q142" s="1">
        <f t="array" ref="Q142">FVSCHEDULE(1,P140:P142*0.01)-1</f>
        <v>1.9401116031999788E-2</v>
      </c>
      <c r="R142" s="14">
        <v>0.73</v>
      </c>
      <c r="S142" s="1">
        <f t="array" ref="S142">FVSCHEDULE(1,R140:R142*0.01)-1</f>
        <v>1.483899582800019E-2</v>
      </c>
    </row>
    <row r="143" spans="1:34" x14ac:dyDescent="0.25">
      <c r="H143" s="5"/>
      <c r="I143" s="5"/>
      <c r="J143" s="5"/>
      <c r="K143" s="5"/>
      <c r="L143" s="5"/>
      <c r="M143" s="5"/>
      <c r="N143" s="5"/>
      <c r="O143" s="3">
        <v>35825</v>
      </c>
      <c r="P143" s="1">
        <v>1.8</v>
      </c>
      <c r="Q143" s="1">
        <f t="array" ref="Q143">FVSCHEDULE(1,P141:P143*0.01)-1</f>
        <v>3.6817200639999825E-2</v>
      </c>
      <c r="R143" s="14">
        <v>2.16</v>
      </c>
      <c r="S143" s="1">
        <f t="array" ref="S143">FVSCHEDULE(1,R141:R143*0.01)-1</f>
        <v>3.8525010656000225E-2</v>
      </c>
    </row>
    <row r="144" spans="1:34" x14ac:dyDescent="0.25">
      <c r="H144" s="5"/>
      <c r="I144" s="5"/>
      <c r="J144" s="5"/>
      <c r="K144" s="5"/>
      <c r="L144" s="5"/>
      <c r="M144" s="5"/>
      <c r="N144" s="5"/>
      <c r="O144" s="3">
        <v>35853</v>
      </c>
      <c r="P144" s="1">
        <v>0.59</v>
      </c>
      <c r="Q144" s="1">
        <f t="array" ref="Q144">FVSCHEDULE(1,P142:P144*0.01)-1</f>
        <v>3.3017454559999937E-2</v>
      </c>
      <c r="R144" s="14">
        <v>0.59</v>
      </c>
      <c r="S144" s="1">
        <f t="array" ref="S144">FVSCHEDULE(1,R142:R144*0.01)-1</f>
        <v>3.5129120312000106E-2</v>
      </c>
    </row>
    <row r="145" spans="8:19" x14ac:dyDescent="0.25">
      <c r="H145" s="5"/>
      <c r="I145" s="5"/>
      <c r="J145" s="5"/>
      <c r="K145" s="5"/>
      <c r="L145" s="5"/>
      <c r="M145" s="5"/>
      <c r="N145" s="5"/>
      <c r="O145" s="3">
        <v>35885</v>
      </c>
      <c r="P145" s="1">
        <v>0.94</v>
      </c>
      <c r="Q145" s="1">
        <f t="array" ref="Q145">FVSCHEDULE(1,P143:P145*0.01)-1</f>
        <v>3.3631858280000149E-2</v>
      </c>
      <c r="R145" s="14">
        <v>1.02</v>
      </c>
      <c r="S145" s="1">
        <f t="array" ref="S145">FVSCHEDULE(1,R143:R145*0.01)-1</f>
        <v>3.8109239888000079E-2</v>
      </c>
    </row>
    <row r="146" spans="8:19" x14ac:dyDescent="0.25">
      <c r="H146" s="5"/>
      <c r="I146" s="5"/>
      <c r="J146" s="5"/>
      <c r="K146" s="5"/>
      <c r="L146" s="5"/>
      <c r="M146" s="5"/>
      <c r="N146" s="5"/>
      <c r="O146" s="3">
        <v>35915</v>
      </c>
      <c r="P146" s="1">
        <v>0.39</v>
      </c>
      <c r="Q146" s="1">
        <f t="array" ref="Q146">FVSCHEDULE(1,P144:P146*0.01)-1</f>
        <v>1.9315346294000113E-2</v>
      </c>
      <c r="R146" s="14">
        <v>0.3</v>
      </c>
      <c r="S146" s="1">
        <f t="array" ref="S146">FVSCHEDULE(1,R144:R146*0.01)-1</f>
        <v>1.9208660539999922E-2</v>
      </c>
    </row>
    <row r="147" spans="8:19" x14ac:dyDescent="0.25">
      <c r="H147" s="5"/>
      <c r="I147" s="5"/>
      <c r="J147" s="5"/>
      <c r="K147" s="5"/>
      <c r="L147" s="5"/>
      <c r="M147" s="5"/>
      <c r="N147" s="5"/>
      <c r="O147" s="3">
        <v>35944</v>
      </c>
      <c r="P147" s="1">
        <v>0.35</v>
      </c>
      <c r="Q147" s="1">
        <f t="array" ref="Q147">FVSCHEDULE(1,P145:P147*0.01)-1</f>
        <v>1.6883338309999996E-2</v>
      </c>
      <c r="R147" s="14">
        <v>0.11</v>
      </c>
      <c r="S147" s="1">
        <f t="array" ref="S147">FVSCHEDULE(1,R145:R147*0.01)-1</f>
        <v>1.4345153660000109E-2</v>
      </c>
    </row>
    <row r="148" spans="8:19" x14ac:dyDescent="0.25">
      <c r="H148" s="5"/>
      <c r="I148" s="5"/>
      <c r="J148" s="5"/>
      <c r="K148" s="5"/>
      <c r="L148" s="5"/>
      <c r="M148" s="5"/>
      <c r="N148" s="5"/>
      <c r="O148" s="3">
        <v>35976</v>
      </c>
      <c r="P148" s="1">
        <v>0.36</v>
      </c>
      <c r="Q148" s="1">
        <f t="array" ref="Q148">FVSCHEDULE(1,P146:P148*0.01)-1</f>
        <v>1.1040339140000244E-2</v>
      </c>
      <c r="R148" s="14">
        <v>0.14000000000000001</v>
      </c>
      <c r="S148" s="1">
        <f t="array" ref="S148">FVSCHEDULE(1,R146:R148*0.01)-1</f>
        <v>5.5090446199999032E-3</v>
      </c>
    </row>
    <row r="149" spans="8:19" x14ac:dyDescent="0.25">
      <c r="H149" s="5"/>
      <c r="I149" s="5"/>
      <c r="J149" s="5"/>
      <c r="K149" s="5"/>
      <c r="L149" s="5"/>
      <c r="M149" s="5"/>
      <c r="N149" s="5"/>
      <c r="O149" s="3">
        <v>36007</v>
      </c>
      <c r="P149" s="1">
        <v>0.56999999999999995</v>
      </c>
      <c r="Q149" s="1">
        <f t="array" ref="Q149">FVSCHEDULE(1,P147:P149*0.01)-1</f>
        <v>1.2853141820000191E-2</v>
      </c>
      <c r="R149" s="14">
        <v>0.6</v>
      </c>
      <c r="S149" s="1">
        <f t="array" ref="S149">FVSCHEDULE(1,R147:R149*0.01)-1</f>
        <v>8.5165492400001153E-3</v>
      </c>
    </row>
    <row r="150" spans="8:19" x14ac:dyDescent="0.25">
      <c r="H150" s="5"/>
      <c r="I150" s="5"/>
      <c r="J150" s="5"/>
      <c r="K150" s="5"/>
      <c r="L150" s="5"/>
      <c r="M150" s="5"/>
      <c r="N150" s="5"/>
      <c r="O150" s="3">
        <v>36038</v>
      </c>
      <c r="P150" s="1">
        <v>-5.52</v>
      </c>
      <c r="Q150" s="1">
        <f t="array" ref="Q150">FVSCHEDULE(1,P148:P150*0.01)-1</f>
        <v>-4.6393972703999919E-2</v>
      </c>
      <c r="R150" s="14">
        <v>-6.94</v>
      </c>
      <c r="S150" s="1">
        <f t="array" ref="S150">FVSCHEDULE(1,R148:R150*0.01)-1</f>
        <v>-6.2505742959999888E-2</v>
      </c>
    </row>
    <row r="151" spans="8:19" x14ac:dyDescent="0.25">
      <c r="H151" s="5"/>
      <c r="I151" s="5"/>
      <c r="J151" s="5"/>
      <c r="K151" s="5"/>
      <c r="L151" s="5"/>
      <c r="M151" s="5"/>
      <c r="N151" s="5"/>
      <c r="O151" s="3">
        <v>36068</v>
      </c>
      <c r="P151" s="1">
        <v>0.45</v>
      </c>
      <c r="Q151" s="1">
        <f t="array" ref="Q151">FVSCHEDULE(1,P149:P151*0.01)-1</f>
        <v>-4.5538805880000033E-2</v>
      </c>
      <c r="R151" s="14">
        <v>0.31</v>
      </c>
      <c r="S151" s="1">
        <f t="array" ref="S151">FVSCHEDULE(1,R149:R151*0.01)-1</f>
        <v>-6.0914230839999917E-2</v>
      </c>
    </row>
    <row r="152" spans="8:19" x14ac:dyDescent="0.25">
      <c r="H152" s="5"/>
      <c r="I152" s="5"/>
      <c r="J152" s="5"/>
      <c r="K152" s="5"/>
      <c r="L152" s="5"/>
      <c r="M152" s="5"/>
      <c r="N152" s="5"/>
      <c r="O152" s="3">
        <v>36098</v>
      </c>
      <c r="P152" s="1">
        <v>-2.0499999999999998</v>
      </c>
      <c r="Q152" s="1">
        <f t="array" ref="Q152">FVSCHEDULE(1,P150:P152*0.01)-1</f>
        <v>-7.0403957800000083E-2</v>
      </c>
      <c r="R152" s="14">
        <v>-2.19</v>
      </c>
      <c r="S152" s="1">
        <f t="array" ref="S152">FVSCHEDULE(1,R150:R152*0.01)-1</f>
        <v>-8.6958458433999963E-2</v>
      </c>
    </row>
    <row r="153" spans="8:19" x14ac:dyDescent="0.25">
      <c r="H153" s="5"/>
      <c r="I153" s="5"/>
      <c r="J153" s="5"/>
      <c r="K153" s="5"/>
      <c r="L153" s="5"/>
      <c r="M153" s="5"/>
      <c r="N153" s="5"/>
      <c r="O153" s="3">
        <v>36129</v>
      </c>
      <c r="P153" s="1">
        <v>4.1500000000000004</v>
      </c>
      <c r="Q153" s="1">
        <f t="array" ref="Q153">FVSCHEDULE(1,P151:P153*0.01)-1</f>
        <v>2.4739921625000161E-2</v>
      </c>
      <c r="R153" s="14">
        <v>5.24</v>
      </c>
      <c r="S153" s="1">
        <f t="array" ref="S153">FVSCHEDULE(1,R151:R153*0.01)-1</f>
        <v>3.2543432564000163E-2</v>
      </c>
    </row>
    <row r="154" spans="8:19" x14ac:dyDescent="0.25">
      <c r="H154" s="5"/>
      <c r="I154" s="5"/>
      <c r="J154" s="5"/>
      <c r="K154" s="5"/>
      <c r="L154" s="5"/>
      <c r="M154" s="5"/>
      <c r="N154" s="5"/>
      <c r="O154" s="3">
        <v>36160</v>
      </c>
      <c r="P154" s="1">
        <v>0.11</v>
      </c>
      <c r="Q154" s="1">
        <f t="array" ref="Q154">FVSCHEDULE(1,P152:P154*0.01)-1</f>
        <v>2.1271414175000336E-2</v>
      </c>
      <c r="R154" s="14">
        <v>-0.4</v>
      </c>
      <c r="S154" s="1">
        <f t="array" ref="S154">FVSCHEDULE(1,R152:R154*0.01)-1</f>
        <v>2.5235030239999956E-2</v>
      </c>
    </row>
    <row r="155" spans="8:19" x14ac:dyDescent="0.25">
      <c r="H155" s="5"/>
      <c r="I155" s="5"/>
      <c r="J155" s="5"/>
      <c r="K155" s="5"/>
      <c r="L155" s="5"/>
      <c r="M155" s="5"/>
      <c r="N155" s="5"/>
      <c r="O155" s="3">
        <v>36189</v>
      </c>
      <c r="P155" s="1">
        <v>1.48</v>
      </c>
      <c r="Q155" s="1">
        <f t="array" ref="Q155">FVSCHEDULE(1,P153:P155*0.01)-1</f>
        <v>5.807680562000006E-2</v>
      </c>
      <c r="R155" s="14">
        <v>1.69</v>
      </c>
      <c r="S155" s="1">
        <f t="array" ref="S155">FVSCHEDULE(1,R153:R155*0.01)-1</f>
        <v>6.5904817759999901E-2</v>
      </c>
    </row>
    <row r="156" spans="8:19" x14ac:dyDescent="0.25">
      <c r="H156" s="5"/>
      <c r="I156" s="5"/>
      <c r="J156" s="5"/>
      <c r="K156" s="5"/>
      <c r="L156" s="5"/>
      <c r="M156" s="5"/>
      <c r="N156" s="5"/>
      <c r="O156" s="3">
        <v>36217</v>
      </c>
      <c r="P156" s="1">
        <v>-0.59</v>
      </c>
      <c r="Q156" s="1">
        <f t="array" ref="Q156">FVSCHEDULE(1,P154:P156*0.01)-1</f>
        <v>9.9223739480001072E-3</v>
      </c>
      <c r="R156" s="14">
        <v>-0.74</v>
      </c>
      <c r="S156" s="1">
        <f t="array" ref="S156">FVSCHEDULE(1,R154:R156*0.01)-1</f>
        <v>5.3374402399999354E-3</v>
      </c>
    </row>
    <row r="157" spans="8:19" x14ac:dyDescent="0.25">
      <c r="H157" s="5"/>
      <c r="I157" s="5"/>
      <c r="J157" s="5"/>
      <c r="K157" s="5"/>
      <c r="L157" s="5"/>
      <c r="M157" s="5"/>
      <c r="N157" s="5"/>
      <c r="O157" s="3">
        <v>36250</v>
      </c>
      <c r="P157" s="1">
        <v>0.95</v>
      </c>
      <c r="Q157" s="1">
        <f t="array" ref="Q157">FVSCHEDULE(1,P155:P157*0.01)-1</f>
        <v>1.8396400459999906E-2</v>
      </c>
      <c r="R157" s="14">
        <v>0.97</v>
      </c>
      <c r="S157" s="1">
        <f t="array" ref="S157">FVSCHEDULE(1,R155:R157*0.01)-1</f>
        <v>1.9165876918000091E-2</v>
      </c>
    </row>
    <row r="158" spans="8:19" x14ac:dyDescent="0.25">
      <c r="H158" s="5"/>
      <c r="I158" s="5"/>
      <c r="J158" s="5"/>
      <c r="K158" s="5"/>
      <c r="L158" s="5"/>
      <c r="M158" s="5"/>
      <c r="N158" s="5"/>
      <c r="O158" s="3">
        <v>36280</v>
      </c>
      <c r="P158" s="1">
        <v>1.94</v>
      </c>
      <c r="Q158" s="1">
        <f t="array" ref="Q158">FVSCHEDULE(1,P156:P158*0.01)-1</f>
        <v>2.3012702630000215E-2</v>
      </c>
      <c r="R158" s="14">
        <v>2.34</v>
      </c>
      <c r="S158" s="1">
        <f t="array" ref="S158">FVSCHEDULE(1,R156:R158*0.01)-1</f>
        <v>2.5680360348000253E-2</v>
      </c>
    </row>
    <row r="159" spans="8:19" x14ac:dyDescent="0.25">
      <c r="H159" s="5"/>
      <c r="I159" s="5"/>
      <c r="J159" s="5"/>
      <c r="K159" s="5"/>
      <c r="L159" s="5"/>
      <c r="M159" s="5"/>
      <c r="N159" s="5"/>
      <c r="O159" s="3">
        <v>36311</v>
      </c>
      <c r="P159" s="1">
        <v>-1.35</v>
      </c>
      <c r="Q159" s="1">
        <f t="array" ref="Q159">FVSCHEDULE(1,P157:P159*0.01)-1</f>
        <v>1.5191661950000102E-2</v>
      </c>
      <c r="R159" s="14">
        <v>-1.75</v>
      </c>
      <c r="S159" s="1">
        <f t="array" ref="S159">FVSCHEDULE(1,R157:R159*0.01)-1</f>
        <v>1.5243757850000206E-2</v>
      </c>
    </row>
    <row r="160" spans="8:19" x14ac:dyDescent="0.25">
      <c r="H160" s="5"/>
      <c r="I160" s="5"/>
      <c r="J160" s="5"/>
      <c r="K160" s="5"/>
      <c r="L160" s="5"/>
      <c r="M160" s="5"/>
      <c r="N160" s="5"/>
      <c r="O160" s="3">
        <v>36341</v>
      </c>
      <c r="P160" s="1">
        <v>-0.21</v>
      </c>
      <c r="Q160" s="1">
        <f t="array" ref="Q160">FVSCHEDULE(1,P158:P160*0.01)-1</f>
        <v>3.5262599900001135E-3</v>
      </c>
      <c r="R160" s="14">
        <v>-0.23</v>
      </c>
      <c r="S160" s="1">
        <f t="array" ref="S160">FVSCHEDULE(1,R158:R160*0.01)-1</f>
        <v>3.1778718500001801E-3</v>
      </c>
    </row>
    <row r="161" spans="8:19" x14ac:dyDescent="0.25">
      <c r="H161" s="5"/>
      <c r="I161" s="5"/>
      <c r="J161" s="5"/>
      <c r="K161" s="5"/>
      <c r="L161" s="5"/>
      <c r="M161" s="5"/>
      <c r="N161" s="5"/>
      <c r="O161" s="3">
        <v>36371</v>
      </c>
      <c r="P161" s="1">
        <v>0.4</v>
      </c>
      <c r="Q161" s="1">
        <f t="array" ref="Q161">FVSCHEDULE(1,P159:P161*0.01)-1</f>
        <v>-1.1633936599999894E-2</v>
      </c>
      <c r="R161" s="14">
        <v>0.47</v>
      </c>
      <c r="S161" s="1">
        <f t="array" ref="S161">FVSCHEDULE(1,R159:R161*0.01)-1</f>
        <v>-1.5152620825000018E-2</v>
      </c>
    </row>
    <row r="162" spans="8:19" x14ac:dyDescent="0.25">
      <c r="H162" s="5"/>
      <c r="I162" s="5"/>
      <c r="J162" s="5"/>
      <c r="K162" s="5"/>
      <c r="L162" s="5"/>
      <c r="M162" s="5"/>
      <c r="N162" s="5"/>
      <c r="O162" s="3">
        <v>36403</v>
      </c>
      <c r="P162" s="1">
        <v>-1.1100000000000001</v>
      </c>
      <c r="Q162" s="1">
        <f t="array" ref="Q162">FVSCHEDULE(1,P160:P162*0.01)-1</f>
        <v>-9.2293967600000082E-3</v>
      </c>
      <c r="R162" s="14">
        <v>-1.36</v>
      </c>
      <c r="S162" s="1">
        <f t="array" ref="S162">FVSCHEDULE(1,R160:R162*0.01)-1</f>
        <v>-1.1243302984000114E-2</v>
      </c>
    </row>
    <row r="163" spans="8:19" x14ac:dyDescent="0.25">
      <c r="H163" s="5"/>
      <c r="I163" s="5"/>
      <c r="J163" s="5"/>
      <c r="K163" s="5"/>
      <c r="L163" s="5"/>
      <c r="M163" s="5"/>
      <c r="N163" s="5"/>
      <c r="O163" s="3">
        <v>36433</v>
      </c>
      <c r="P163" s="1">
        <v>-0.72</v>
      </c>
      <c r="Q163" s="1">
        <f t="array" ref="Q163">FVSCHEDULE(1,P161:P163*0.01)-1</f>
        <v>-1.4292960320000048E-2</v>
      </c>
      <c r="R163" s="14">
        <v>-1.01</v>
      </c>
      <c r="S163" s="1">
        <f t="array" ref="S163">FVSCHEDULE(1,R161:R163*0.01)-1</f>
        <v>-1.8973384408000116E-2</v>
      </c>
    </row>
    <row r="164" spans="8:19" x14ac:dyDescent="0.25">
      <c r="H164" s="5"/>
      <c r="I164" s="5"/>
      <c r="J164" s="5"/>
      <c r="K164" s="5"/>
      <c r="L164" s="5"/>
      <c r="M164" s="5"/>
      <c r="N164" s="5"/>
      <c r="O164" s="3">
        <v>36462</v>
      </c>
      <c r="P164" s="1">
        <v>-0.66</v>
      </c>
      <c r="Q164" s="1">
        <f t="array" ref="Q164">FVSCHEDULE(1,P162:P164*0.01)-1</f>
        <v>-2.4699827472000058E-2</v>
      </c>
      <c r="R164" s="14">
        <v>-0.76</v>
      </c>
      <c r="S164" s="1">
        <f t="array" ref="S164">FVSCHEDULE(1,R162:R164*0.01)-1</f>
        <v>-3.0983563936000103E-2</v>
      </c>
    </row>
    <row r="165" spans="8:19" x14ac:dyDescent="0.25">
      <c r="H165" s="5"/>
      <c r="I165" s="5"/>
      <c r="J165" s="5"/>
      <c r="K165" s="5"/>
      <c r="L165" s="5"/>
      <c r="M165" s="5"/>
      <c r="N165" s="5"/>
      <c r="O165" s="3">
        <v>36494</v>
      </c>
      <c r="P165" s="1">
        <v>1.18</v>
      </c>
      <c r="Q165" s="1">
        <f t="array" ref="Q165">FVSCHEDULE(1,P163:P165*0.01)-1</f>
        <v>-2.1147592640000656E-3</v>
      </c>
      <c r="R165" s="14">
        <v>1.28</v>
      </c>
      <c r="S165" s="1">
        <f t="array" ref="S165">FVSCHEDULE(1,R163:R165*0.01)-1</f>
        <v>-5.0488174720001444E-3</v>
      </c>
    </row>
    <row r="166" spans="8:19" x14ac:dyDescent="0.25">
      <c r="H166" s="5"/>
      <c r="I166" s="5"/>
      <c r="J166" s="5"/>
      <c r="K166" s="5"/>
      <c r="L166" s="5"/>
      <c r="M166" s="5"/>
      <c r="N166" s="5"/>
      <c r="O166" s="3">
        <v>36525</v>
      </c>
      <c r="P166" s="1">
        <v>1.1200000000000001</v>
      </c>
      <c r="Q166" s="1">
        <f t="array" ref="Q166">FVSCHEDULE(1,P164:P166*0.01)-1</f>
        <v>1.6379487743999999E-2</v>
      </c>
      <c r="R166" s="14">
        <v>1.3</v>
      </c>
      <c r="S166" s="1">
        <f t="array" ref="S166">FVSCHEDULE(1,R164:R166*0.01)-1</f>
        <v>1.8169055359999575E-2</v>
      </c>
    </row>
    <row r="167" spans="8:19" x14ac:dyDescent="0.25">
      <c r="H167" s="5"/>
      <c r="I167" s="5"/>
      <c r="J167" s="5"/>
      <c r="K167" s="5"/>
      <c r="L167" s="5"/>
      <c r="M167" s="5"/>
      <c r="N167" s="5"/>
      <c r="O167" s="3">
        <v>36556</v>
      </c>
      <c r="P167" s="1">
        <v>-0.43</v>
      </c>
      <c r="Q167" s="1">
        <f t="array" ref="Q167">FVSCHEDULE(1,P165:P167*0.01)-1</f>
        <v>1.8732691712000094E-2</v>
      </c>
      <c r="R167" s="14">
        <v>-0.74</v>
      </c>
      <c r="S167" s="1">
        <f t="array" ref="S167">FVSCHEDULE(1,R165:R167*0.01)-1</f>
        <v>1.8374248639999813E-2</v>
      </c>
    </row>
    <row r="168" spans="8:19" x14ac:dyDescent="0.25">
      <c r="H168" s="5"/>
      <c r="I168" s="5"/>
      <c r="J168" s="5"/>
      <c r="K168" s="5"/>
      <c r="L168" s="5"/>
      <c r="M168" s="5"/>
      <c r="N168" s="5"/>
      <c r="O168" s="3">
        <v>36585</v>
      </c>
      <c r="P168" s="1">
        <v>0.19</v>
      </c>
      <c r="Q168" s="1">
        <f t="array" ref="Q168">FVSCHEDULE(1,P166:P168*0.01)-1</f>
        <v>8.7648584960002829E-3</v>
      </c>
      <c r="R168" s="14">
        <v>0.19</v>
      </c>
      <c r="S168" s="1">
        <f t="array" ref="S168">FVSCHEDULE(1,R166:R168*0.01)-1</f>
        <v>7.4142572199997758E-3</v>
      </c>
    </row>
    <row r="169" spans="8:19" x14ac:dyDescent="0.25">
      <c r="H169" s="5"/>
      <c r="I169" s="5"/>
      <c r="J169" s="5"/>
      <c r="K169" s="5"/>
      <c r="L169" s="5"/>
      <c r="M169" s="5"/>
      <c r="N169" s="5"/>
      <c r="O169" s="3">
        <v>36616</v>
      </c>
      <c r="P169" s="1">
        <v>-2.1</v>
      </c>
      <c r="Q169" s="1">
        <f t="array" ref="Q169">FVSCHEDULE(1,P167:P169*0.01)-1</f>
        <v>-2.3357598429999959E-2</v>
      </c>
      <c r="R169" s="14">
        <v>-2.42</v>
      </c>
      <c r="S169" s="1">
        <f t="array" ref="S169">FVSCHEDULE(1,R167:R169*0.01)-1</f>
        <v>-2.958061974799997E-2</v>
      </c>
    </row>
    <row r="170" spans="8:19" x14ac:dyDescent="0.25">
      <c r="H170" s="5"/>
      <c r="I170" s="5"/>
      <c r="J170" s="5"/>
      <c r="K170" s="5"/>
      <c r="L170" s="5"/>
      <c r="M170" s="5"/>
      <c r="N170" s="5"/>
      <c r="O170" s="3">
        <v>36644</v>
      </c>
      <c r="P170" s="1">
        <v>0.16</v>
      </c>
      <c r="Q170" s="1">
        <f t="array" ref="Q170">FVSCHEDULE(1,P168:P170*0.01)-1</f>
        <v>-1.7570523839999908E-2</v>
      </c>
      <c r="R170" s="14">
        <v>0.41</v>
      </c>
      <c r="S170" s="1">
        <f t="array" ref="S170">FVSCHEDULE(1,R168:R170*0.01)-1</f>
        <v>-1.8337598517999987E-2</v>
      </c>
    </row>
    <row r="171" spans="8:19" x14ac:dyDescent="0.25">
      <c r="H171" s="5"/>
      <c r="I171" s="5"/>
      <c r="J171" s="5"/>
      <c r="K171" s="5"/>
      <c r="L171" s="5"/>
      <c r="M171" s="5"/>
      <c r="N171" s="5"/>
      <c r="O171" s="3">
        <v>36677</v>
      </c>
      <c r="P171" s="1">
        <v>-1.03</v>
      </c>
      <c r="Q171" s="1">
        <f t="array" ref="Q171">FVSCHEDULE(1,P169:P171*0.01)-1</f>
        <v>-2.9533433919999963E-2</v>
      </c>
      <c r="R171" s="14">
        <v>-1.44</v>
      </c>
      <c r="S171" s="1">
        <f t="array" ref="S171">FVSCHEDULE(1,R169:R171*0.01)-1</f>
        <v>-3.4308351231999934E-2</v>
      </c>
    </row>
    <row r="172" spans="8:19" x14ac:dyDescent="0.25">
      <c r="H172" s="5"/>
      <c r="I172" s="5"/>
      <c r="J172" s="5"/>
      <c r="K172" s="5"/>
      <c r="L172" s="5"/>
      <c r="M172" s="5"/>
      <c r="N172" s="5"/>
      <c r="O172" s="3">
        <v>36707</v>
      </c>
      <c r="P172" s="1">
        <v>2.04</v>
      </c>
      <c r="Q172" s="1">
        <f t="array" ref="Q172">FVSCHEDULE(1,P170:P172*0.01)-1</f>
        <v>1.1505703807999978E-2</v>
      </c>
      <c r="R172" s="14">
        <v>2.08</v>
      </c>
      <c r="S172" s="1">
        <f t="array" ref="S172">FVSCHEDULE(1,R170:R172*0.01)-1</f>
        <v>1.0225491968000044E-2</v>
      </c>
    </row>
    <row r="173" spans="8:19" x14ac:dyDescent="0.25">
      <c r="H173" s="5"/>
      <c r="I173" s="5"/>
      <c r="J173" s="5"/>
      <c r="K173" s="5"/>
      <c r="L173" s="5"/>
      <c r="M173" s="5"/>
      <c r="N173" s="5"/>
      <c r="O173" s="3">
        <v>36738</v>
      </c>
      <c r="P173" s="1">
        <v>0.76</v>
      </c>
      <c r="Q173" s="1">
        <f t="array" ref="Q173">FVSCHEDULE(1,P171:P173*0.01)-1</f>
        <v>1.756504308800011E-2</v>
      </c>
      <c r="R173" s="14">
        <v>0.59</v>
      </c>
      <c r="S173" s="1">
        <f t="array" ref="S173">FVSCHEDULE(1,R171:R173*0.01)-1</f>
        <v>1.2036472831999934E-2</v>
      </c>
    </row>
    <row r="174" spans="8:19" x14ac:dyDescent="0.25">
      <c r="H174" s="5"/>
      <c r="I174" s="5"/>
      <c r="J174" s="5"/>
      <c r="K174" s="5"/>
      <c r="L174" s="5"/>
      <c r="M174" s="5"/>
      <c r="N174" s="5"/>
      <c r="O174" s="3">
        <v>36769</v>
      </c>
      <c r="P174" s="1">
        <v>0.68</v>
      </c>
      <c r="Q174" s="1">
        <f t="array" ref="Q174">FVSCHEDULE(1,P172:P174*0.01)-1</f>
        <v>3.5146494272000117E-2</v>
      </c>
      <c r="R174" s="14">
        <v>0.61</v>
      </c>
      <c r="S174" s="1">
        <f t="array" ref="S174">FVSCHEDULE(1,R172:R174*0.01)-1</f>
        <v>3.3086338591999942E-2</v>
      </c>
    </row>
    <row r="175" spans="8:19" x14ac:dyDescent="0.25">
      <c r="H175" s="5"/>
      <c r="I175" s="5"/>
      <c r="J175" s="5"/>
      <c r="K175" s="5"/>
      <c r="L175" s="5"/>
      <c r="M175" s="5"/>
      <c r="N175" s="5"/>
      <c r="O175" s="3">
        <v>36798</v>
      </c>
      <c r="P175" s="1">
        <v>-0.87</v>
      </c>
      <c r="Q175" s="1">
        <f t="array" ref="Q175">FVSCHEDULE(1,P173:P175*0.01)-1</f>
        <v>5.6259503839999336E-3</v>
      </c>
      <c r="R175" s="14">
        <v>-1.33</v>
      </c>
      <c r="S175" s="1">
        <f t="array" ref="S175">FVSCHEDULE(1,R173:R175*0.01)-1</f>
        <v>-1.4240886669999453E-3</v>
      </c>
    </row>
    <row r="176" spans="8:19" x14ac:dyDescent="0.25">
      <c r="H176" s="5"/>
      <c r="I176" s="5"/>
      <c r="J176" s="5"/>
      <c r="K176" s="5"/>
      <c r="L176" s="5"/>
      <c r="M176" s="5"/>
      <c r="N176" s="5"/>
      <c r="O176" s="3">
        <v>36830</v>
      </c>
      <c r="P176" s="1">
        <v>-3.2</v>
      </c>
      <c r="Q176" s="1">
        <f t="array" ref="Q176">FVSCHEDULE(1,P174:P176*0.01)-1</f>
        <v>-3.3896466880000142E-2</v>
      </c>
      <c r="R176" s="14">
        <v>-3.56</v>
      </c>
      <c r="S176" s="1">
        <f t="array" ref="S176">FVSCHEDULE(1,R174:R176*0.01)-1</f>
        <v>-4.2621921771999971E-2</v>
      </c>
    </row>
    <row r="177" spans="8:19" x14ac:dyDescent="0.25">
      <c r="H177" s="5"/>
      <c r="I177" s="5"/>
      <c r="J177" s="5"/>
      <c r="K177" s="5"/>
      <c r="L177" s="5"/>
      <c r="M177" s="5"/>
      <c r="N177" s="5"/>
      <c r="O177" s="3">
        <v>36860</v>
      </c>
      <c r="P177" s="1">
        <v>-3.96</v>
      </c>
      <c r="Q177" s="1">
        <f t="array" ref="Q177">FVSCHEDULE(1,P175:P177*0.01)-1</f>
        <v>-7.8420904640000066E-2</v>
      </c>
      <c r="R177" s="14">
        <v>-5.15</v>
      </c>
      <c r="S177" s="1">
        <f t="array" ref="S177">FVSCHEDULE(1,R175:R177*0.01)-1</f>
        <v>-9.7432554219999967E-2</v>
      </c>
    </row>
    <row r="178" spans="8:19" x14ac:dyDescent="0.25">
      <c r="H178" s="5"/>
      <c r="I178" s="5"/>
      <c r="J178" s="5"/>
      <c r="K178" s="5"/>
      <c r="L178" s="5"/>
      <c r="M178" s="5"/>
      <c r="N178" s="5"/>
      <c r="O178" s="3">
        <v>36889</v>
      </c>
      <c r="P178" s="1">
        <v>1.93</v>
      </c>
      <c r="Q178" s="1">
        <f t="array" ref="Q178">FVSCHEDULE(1,P176:P178*0.01)-1</f>
        <v>-5.239022303999985E-2</v>
      </c>
      <c r="R178" s="14">
        <v>2.2400000000000002</v>
      </c>
      <c r="S178" s="1">
        <f t="array" ref="S178">FVSCHEDULE(1,R176:R178*0.01)-1</f>
        <v>-6.4776571839999963E-2</v>
      </c>
    </row>
    <row r="179" spans="8:19" x14ac:dyDescent="0.25">
      <c r="H179" s="5"/>
      <c r="I179" s="5"/>
      <c r="J179" s="5"/>
      <c r="K179" s="5"/>
      <c r="L179" s="5"/>
      <c r="M179" s="5"/>
      <c r="N179" s="5"/>
      <c r="O179" s="3">
        <v>36922</v>
      </c>
      <c r="P179" s="1">
        <v>7.49</v>
      </c>
      <c r="Q179" s="1">
        <f t="array" ref="Q179">FVSCHEDULE(1,P177:P179*0.01)-1</f>
        <v>5.2258005428000187E-2</v>
      </c>
      <c r="R179" s="14">
        <v>7.87</v>
      </c>
      <c r="S179" s="1">
        <f t="array" ref="S179">FVSCHEDULE(1,R177:R179*0.01)-1</f>
        <v>4.606544167999993E-2</v>
      </c>
    </row>
    <row r="180" spans="8:19" x14ac:dyDescent="0.25">
      <c r="H180" s="5"/>
      <c r="I180" s="5"/>
      <c r="J180" s="5"/>
      <c r="K180" s="5"/>
      <c r="L180" s="5"/>
      <c r="M180" s="5"/>
      <c r="N180" s="5"/>
      <c r="O180" s="3">
        <v>36950</v>
      </c>
      <c r="P180" s="1">
        <v>1.33</v>
      </c>
      <c r="Q180" s="1">
        <f t="array" ref="Q180">FVSCHEDULE(1,P178:P180*0.01)-1</f>
        <v>0.1102176560810002</v>
      </c>
      <c r="R180" s="14">
        <v>1.05</v>
      </c>
      <c r="S180" s="1">
        <f t="array" ref="S180">FVSCHEDULE(1,R178:R180*0.01)-1</f>
        <v>0.11444294024000001</v>
      </c>
    </row>
    <row r="181" spans="8:19" x14ac:dyDescent="0.25">
      <c r="H181" s="5"/>
      <c r="I181" s="5"/>
      <c r="J181" s="5"/>
      <c r="K181" s="5"/>
      <c r="L181" s="5"/>
      <c r="M181" s="5"/>
      <c r="N181" s="5"/>
      <c r="O181" s="3">
        <v>36980</v>
      </c>
      <c r="P181" s="1">
        <v>-2.36</v>
      </c>
      <c r="Q181" s="1">
        <f t="array" ref="Q181">FVSCHEDULE(1,P179:P181*0.01)-1</f>
        <v>6.3491140388000078E-2</v>
      </c>
      <c r="R181" s="14">
        <v>-3.66</v>
      </c>
      <c r="S181" s="1">
        <f t="array" ref="S181">FVSCHEDULE(1,R179:R181*0.01)-1</f>
        <v>5.0131385590000077E-2</v>
      </c>
    </row>
    <row r="182" spans="8:19" x14ac:dyDescent="0.25">
      <c r="H182" s="5"/>
      <c r="I182" s="5"/>
      <c r="J182" s="5"/>
      <c r="K182" s="5"/>
      <c r="L182" s="5"/>
      <c r="M182" s="5"/>
      <c r="N182" s="5"/>
      <c r="O182" s="3">
        <v>37011</v>
      </c>
      <c r="P182" s="1">
        <v>-1.24</v>
      </c>
      <c r="Q182" s="1">
        <f t="array" ref="Q182">FVSCHEDULE(1,P180:P182*0.01)-1</f>
        <v>-2.2882267887999852E-2</v>
      </c>
      <c r="R182" s="14">
        <v>-2.0699999999999998</v>
      </c>
      <c r="S182" s="1">
        <f t="array" ref="S182">FVSCHEDULE(1,R180:R182*0.01)-1</f>
        <v>-4.6636074990000109E-2</v>
      </c>
    </row>
    <row r="183" spans="8:19" x14ac:dyDescent="0.25">
      <c r="H183" s="5"/>
      <c r="I183" s="5"/>
      <c r="J183" s="5"/>
      <c r="K183" s="5"/>
      <c r="L183" s="5"/>
      <c r="M183" s="5"/>
      <c r="N183" s="5"/>
      <c r="O183" s="3">
        <v>37042</v>
      </c>
      <c r="P183" s="1">
        <v>1.8</v>
      </c>
      <c r="Q183" s="1">
        <f t="array" ref="Q183">FVSCHEDULE(1,P181:P183*0.01)-1</f>
        <v>-1.8350092479999969E-2</v>
      </c>
      <c r="R183" s="14">
        <v>1.4</v>
      </c>
      <c r="S183" s="1">
        <f t="array" ref="S183">FVSCHEDULE(1,R181:R183*0.01)-1</f>
        <v>-4.3333973319999997E-2</v>
      </c>
    </row>
    <row r="184" spans="8:19" x14ac:dyDescent="0.25">
      <c r="H184" s="5"/>
      <c r="I184" s="5"/>
      <c r="J184" s="5"/>
      <c r="K184" s="5"/>
      <c r="L184" s="5"/>
      <c r="M184" s="5"/>
      <c r="N184" s="5"/>
      <c r="O184" s="3">
        <v>37071</v>
      </c>
      <c r="P184" s="1">
        <v>-2.8</v>
      </c>
      <c r="Q184" s="1">
        <f t="array" ref="Q184">FVSCHEDULE(1,P182:P184*0.01)-1</f>
        <v>-2.2773750399999959E-2</v>
      </c>
      <c r="R184" s="14">
        <v>-4.32</v>
      </c>
      <c r="S184" s="1">
        <f t="array" ref="S184">FVSCHEDULE(1,R182:R184*0.01)-1</f>
        <v>-4.988784064000007E-2</v>
      </c>
    </row>
    <row r="185" spans="8:19" x14ac:dyDescent="0.25">
      <c r="H185" s="5"/>
      <c r="I185" s="5"/>
      <c r="J185" s="5"/>
      <c r="K185" s="5"/>
      <c r="L185" s="5"/>
      <c r="M185" s="5"/>
      <c r="N185" s="5"/>
      <c r="O185" s="3">
        <v>37103</v>
      </c>
      <c r="P185" s="1">
        <v>1.47</v>
      </c>
      <c r="Q185" s="1">
        <f t="array" ref="Q185">FVSCHEDULE(1,P183:P185*0.01)-1</f>
        <v>4.0415912000000276E-3</v>
      </c>
      <c r="R185" s="14">
        <v>1.51</v>
      </c>
      <c r="S185" s="1">
        <f t="array" ref="S185">FVSCHEDULE(1,R183:R185*0.01)-1</f>
        <v>-1.5154852480000036E-2</v>
      </c>
    </row>
    <row r="186" spans="8:19" x14ac:dyDescent="0.25">
      <c r="H186" s="5"/>
      <c r="I186" s="5"/>
      <c r="J186" s="5"/>
      <c r="K186" s="5"/>
      <c r="L186" s="5"/>
      <c r="M186" s="5"/>
      <c r="N186" s="5"/>
      <c r="O186" s="3">
        <v>37134</v>
      </c>
      <c r="P186" s="1">
        <v>1.18</v>
      </c>
      <c r="Q186" s="1">
        <f t="array" ref="Q186">FVSCHEDULE(1,P184:P186*0.01)-1</f>
        <v>-2.0733968799999669E-3</v>
      </c>
      <c r="R186" s="14">
        <v>0.97</v>
      </c>
      <c r="S186" s="1">
        <f t="array" ref="S186">FVSCHEDULE(1,R184:R186*0.01)-1</f>
        <v>-1.9331217504000131E-2</v>
      </c>
    </row>
    <row r="187" spans="8:19" x14ac:dyDescent="0.25">
      <c r="H187" s="5"/>
      <c r="I187" s="5"/>
      <c r="J187" s="5"/>
      <c r="K187" s="5"/>
      <c r="L187" s="5"/>
      <c r="M187" s="5"/>
      <c r="N187" s="5"/>
      <c r="O187" s="3">
        <v>37162</v>
      </c>
      <c r="P187" s="1">
        <v>-6.72</v>
      </c>
      <c r="Q187" s="1">
        <f t="array" ref="Q187">FVSCHEDULE(1,P185:P187*0.01)-1</f>
        <v>-4.2318996511999996E-2</v>
      </c>
      <c r="R187" s="14">
        <v>-8.11</v>
      </c>
      <c r="S187" s="1">
        <f t="array" ref="S187">FVSCHEDULE(1,R185:R187*0.01)-1</f>
        <v>-5.8176688716999991E-2</v>
      </c>
    </row>
    <row r="188" spans="8:19" x14ac:dyDescent="0.25">
      <c r="H188" s="5"/>
      <c r="I188" s="5"/>
      <c r="J188" s="5"/>
      <c r="K188" s="5"/>
      <c r="L188" s="5"/>
      <c r="M188" s="5"/>
      <c r="N188" s="5"/>
      <c r="O188" s="3">
        <v>37195</v>
      </c>
      <c r="P188" s="1">
        <v>2.4700000000000002</v>
      </c>
      <c r="Q188" s="1">
        <f t="array" ref="Q188">FVSCHEDULE(1,P186:P188*0.01)-1</f>
        <v>-3.2880926111999997E-2</v>
      </c>
      <c r="R188" s="14">
        <v>2.89</v>
      </c>
      <c r="S188" s="1">
        <f t="array" ref="S188">FVSCHEDULE(1,R186:R188*0.01)-1</f>
        <v>-4.5372864762999954E-2</v>
      </c>
    </row>
    <row r="189" spans="8:19" x14ac:dyDescent="0.25">
      <c r="H189" s="5"/>
      <c r="I189" s="5"/>
      <c r="J189" s="5"/>
      <c r="K189" s="5"/>
      <c r="L189" s="5"/>
      <c r="M189" s="5"/>
      <c r="N189" s="5"/>
      <c r="O189" s="3">
        <v>37225</v>
      </c>
      <c r="P189" s="1">
        <v>3.65</v>
      </c>
      <c r="Q189" s="1">
        <f t="array" ref="Q189">FVSCHEDULE(1,P187:P189*0.01)-1</f>
        <v>-9.2716741600000763E-3</v>
      </c>
      <c r="R189" s="14">
        <v>4.79</v>
      </c>
      <c r="S189" s="1">
        <f t="array" ref="S189">FVSCHEDULE(1,R187:R189*0.01)-1</f>
        <v>-9.2564375409999178E-3</v>
      </c>
    </row>
    <row r="190" spans="8:19" x14ac:dyDescent="0.25">
      <c r="H190" s="5"/>
      <c r="I190" s="5"/>
      <c r="J190" s="5"/>
      <c r="K190" s="5"/>
      <c r="L190" s="5"/>
      <c r="M190" s="5"/>
      <c r="N190" s="5"/>
      <c r="O190" s="3">
        <v>37256</v>
      </c>
      <c r="P190" s="1">
        <v>-0.41</v>
      </c>
      <c r="Q190" s="1">
        <f t="array" ref="Q190">FVSCHEDULE(1,P188:P190*0.01)-1</f>
        <v>5.7746933645000054E-2</v>
      </c>
      <c r="R190" s="14">
        <v>-0.89</v>
      </c>
      <c r="S190" s="1">
        <f t="array" ref="S190">FVSCHEDULE(1,R188:R190*0.01)-1</f>
        <v>6.8588469640999961E-2</v>
      </c>
    </row>
    <row r="191" spans="8:19" x14ac:dyDescent="0.25">
      <c r="H191" s="5"/>
      <c r="I191" s="5"/>
      <c r="J191" s="5"/>
      <c r="K191" s="5"/>
      <c r="L191" s="5"/>
      <c r="M191" s="5"/>
      <c r="N191" s="5"/>
      <c r="O191" s="3">
        <v>37287</v>
      </c>
      <c r="P191" s="1">
        <v>0.7</v>
      </c>
      <c r="Q191" s="1">
        <f t="array" ref="Q191">FVSCHEDULE(1,P189:P191*0.01)-1</f>
        <v>3.9476102449999884E-2</v>
      </c>
      <c r="R191" s="14">
        <v>0.2</v>
      </c>
      <c r="S191" s="1">
        <f t="array" ref="S191">FVSCHEDULE(1,R189:R191*0.01)-1</f>
        <v>4.0650837380000082E-2</v>
      </c>
    </row>
    <row r="192" spans="8:19" x14ac:dyDescent="0.25">
      <c r="H192" s="5"/>
      <c r="I192" s="5"/>
      <c r="J192" s="5"/>
      <c r="K192" s="5"/>
      <c r="L192" s="5"/>
      <c r="M192" s="5"/>
      <c r="N192" s="5"/>
      <c r="O192" s="3">
        <v>37315</v>
      </c>
      <c r="P192" s="1">
        <v>-1.4</v>
      </c>
      <c r="Q192" s="1">
        <f t="array" ref="Q192">FVSCHEDULE(1,P190:P192*0.01)-1</f>
        <v>-1.1168898200000221E-2</v>
      </c>
      <c r="R192" s="14">
        <v>-2.4</v>
      </c>
      <c r="S192" s="1">
        <f t="array" ref="S192">FVSCHEDULE(1,R190:R192*0.01)-1</f>
        <v>-3.0751772799999966E-2</v>
      </c>
    </row>
    <row r="193" spans="8:19" x14ac:dyDescent="0.25">
      <c r="H193" s="5"/>
      <c r="I193" s="5"/>
      <c r="J193" s="5"/>
      <c r="K193" s="5"/>
      <c r="L193" s="5"/>
      <c r="M193" s="5"/>
      <c r="N193" s="5"/>
      <c r="O193" s="3">
        <v>37344</v>
      </c>
      <c r="P193" s="1">
        <v>2.41</v>
      </c>
      <c r="Q193" s="1">
        <f t="array" ref="Q193">FVSCHEDULE(1,P191:P193*0.01)-1</f>
        <v>1.6830938199999812E-2</v>
      </c>
      <c r="R193" s="14">
        <v>2.78</v>
      </c>
      <c r="S193" s="1">
        <f t="array" ref="S193">FVSCHEDULE(1,R191:R193*0.01)-1</f>
        <v>5.1390655999998813E-3</v>
      </c>
    </row>
    <row r="194" spans="8:19" x14ac:dyDescent="0.25">
      <c r="H194" s="5"/>
      <c r="I194" s="5"/>
      <c r="J194" s="5"/>
      <c r="K194" s="5"/>
      <c r="L194" s="5"/>
      <c r="M194" s="5"/>
      <c r="N194" s="5"/>
      <c r="O194" s="3">
        <v>37376</v>
      </c>
      <c r="P194" s="1">
        <v>1.6</v>
      </c>
      <c r="Q194" s="1">
        <f t="array" ref="Q194">FVSCHEDULE(1,P192:P194*0.01)-1</f>
        <v>2.5918801600000041E-2</v>
      </c>
      <c r="R194" s="14">
        <v>1.43</v>
      </c>
      <c r="S194" s="1">
        <f t="array" ref="S194">FVSCHEDULE(1,R192:R194*0.01)-1</f>
        <v>1.7477599040000014E-2</v>
      </c>
    </row>
    <row r="195" spans="8:19" x14ac:dyDescent="0.25">
      <c r="H195" s="5"/>
      <c r="I195" s="5"/>
      <c r="J195" s="5"/>
      <c r="K195" s="5"/>
      <c r="L195" s="5"/>
      <c r="M195" s="5"/>
      <c r="N195" s="5"/>
      <c r="O195" s="3">
        <v>37407</v>
      </c>
      <c r="P195" s="1">
        <v>-0.52</v>
      </c>
      <c r="Q195" s="1">
        <f t="array" ref="Q195">FVSCHEDULE(1,P193:P195*0.01)-1</f>
        <v>3.5075074879999946E-2</v>
      </c>
      <c r="R195" s="14">
        <v>-1.05</v>
      </c>
      <c r="S195" s="1">
        <f t="array" ref="S195">FVSCHEDULE(1,R193:R195*0.01)-1</f>
        <v>3.1551315830000037E-2</v>
      </c>
    </row>
    <row r="196" spans="8:19" x14ac:dyDescent="0.25">
      <c r="H196" s="5"/>
      <c r="I196" s="5"/>
      <c r="J196" s="5"/>
      <c r="K196" s="5"/>
      <c r="L196" s="5"/>
      <c r="M196" s="5"/>
      <c r="N196" s="5"/>
      <c r="O196" s="3">
        <v>37435</v>
      </c>
      <c r="P196" s="1">
        <v>-7.37</v>
      </c>
      <c r="Q196" s="1">
        <f t="array" ref="Q196">FVSCHEDULE(1,P194:P196*0.01)-1</f>
        <v>-6.3773028159999967E-2</v>
      </c>
      <c r="R196" s="14">
        <v>-7.93</v>
      </c>
      <c r="S196" s="1">
        <f t="array" ref="S196">FVSCHEDULE(1,R194:R196*0.01)-1</f>
        <v>-7.5939583105000041E-2</v>
      </c>
    </row>
    <row r="197" spans="8:19" x14ac:dyDescent="0.25">
      <c r="H197" s="5"/>
      <c r="I197" s="5"/>
      <c r="J197" s="5"/>
      <c r="K197" s="5"/>
      <c r="L197" s="5"/>
      <c r="M197" s="5"/>
      <c r="N197" s="5"/>
      <c r="O197" s="3">
        <v>37468</v>
      </c>
      <c r="P197" s="1">
        <v>-4.37</v>
      </c>
      <c r="Q197" s="1">
        <f t="array" ref="Q197">FVSCHEDULE(1,P195:P197*0.01)-1</f>
        <v>-0.1187855775879999</v>
      </c>
      <c r="R197" s="14">
        <v>-4.22</v>
      </c>
      <c r="S197" s="1">
        <f t="array" ref="S197">FVSCHEDULE(1,R195:R197*0.01)-1</f>
        <v>-0.12741292783000002</v>
      </c>
    </row>
    <row r="198" spans="8:19" x14ac:dyDescent="0.25">
      <c r="H198" s="5"/>
      <c r="I198" s="5"/>
      <c r="J198" s="5"/>
      <c r="K198" s="5"/>
      <c r="L198" s="5"/>
      <c r="M198" s="5"/>
      <c r="N198" s="5"/>
      <c r="O198" s="3">
        <v>37498</v>
      </c>
      <c r="P198" s="1">
        <v>2.85</v>
      </c>
      <c r="Q198" s="1">
        <f t="array" ref="Q198">FVSCHEDULE(1,P196:P198*0.01)-1</f>
        <v>-8.8933420334999957E-2</v>
      </c>
      <c r="R198" s="14">
        <v>3.04</v>
      </c>
      <c r="S198" s="1">
        <f t="array" ref="S198">FVSCHEDULE(1,R196:R198*0.01)-1</f>
        <v>-9.1345407615999963E-2</v>
      </c>
    </row>
    <row r="199" spans="8:19" x14ac:dyDescent="0.25">
      <c r="H199" s="5"/>
      <c r="I199" s="5"/>
      <c r="J199" s="5"/>
      <c r="K199" s="5"/>
      <c r="L199" s="5"/>
      <c r="M199" s="5"/>
      <c r="N199" s="5"/>
      <c r="O199" s="3">
        <v>37529</v>
      </c>
      <c r="P199" s="1">
        <v>-1.31</v>
      </c>
      <c r="Q199" s="1">
        <f t="array" ref="Q199">FVSCHEDULE(1,P197:P199*0.01)-1</f>
        <v>-2.9330014604999954E-2</v>
      </c>
      <c r="R199" s="14">
        <v>-1.54</v>
      </c>
      <c r="S199" s="1">
        <f t="array" ref="S199">FVSCHEDULE(1,R197:R199*0.01)-1</f>
        <v>-2.8281403648000025E-2</v>
      </c>
    </row>
    <row r="200" spans="8:19" x14ac:dyDescent="0.25">
      <c r="H200" s="5"/>
      <c r="I200" s="5"/>
      <c r="J200" s="5"/>
      <c r="K200" s="5"/>
      <c r="L200" s="5"/>
      <c r="M200" s="5"/>
      <c r="N200" s="5"/>
      <c r="O200" s="3">
        <v>37560</v>
      </c>
      <c r="P200" s="1">
        <v>-0.87</v>
      </c>
      <c r="Q200" s="1">
        <f t="array" ref="Q200">FVSCHEDULE(1,P198:P200*0.01)-1</f>
        <v>6.1959181449999789E-3</v>
      </c>
      <c r="R200" s="14">
        <v>-1.43</v>
      </c>
      <c r="S200" s="1">
        <f t="array" ref="S200">FVSCHEDULE(1,R198:R200*0.01)-1</f>
        <v>2.4034688000051929E-5</v>
      </c>
    </row>
    <row r="201" spans="8:19" x14ac:dyDescent="0.25">
      <c r="H201" s="5"/>
      <c r="I201" s="5"/>
      <c r="J201" s="5"/>
      <c r="K201" s="5"/>
      <c r="L201" s="5"/>
      <c r="M201" s="5"/>
      <c r="N201" s="5"/>
      <c r="O201" s="3">
        <v>37589</v>
      </c>
      <c r="P201" s="1">
        <v>6.19</v>
      </c>
      <c r="Q201" s="1">
        <f t="array" ref="Q201">FVSCHEDULE(1,P199:P201*0.01)-1</f>
        <v>3.8871604742999999E-2</v>
      </c>
      <c r="R201" s="14">
        <v>6.79</v>
      </c>
      <c r="S201" s="1">
        <f t="array" ref="S201">FVSCHEDULE(1,R199:R201*0.01)-1</f>
        <v>3.6418542938000176E-2</v>
      </c>
    </row>
    <row r="202" spans="8:19" x14ac:dyDescent="0.25">
      <c r="H202" s="5"/>
      <c r="I202" s="5"/>
      <c r="J202" s="5"/>
      <c r="K202" s="5"/>
      <c r="L202" s="5"/>
      <c r="M202" s="5"/>
      <c r="N202" s="5"/>
      <c r="O202" s="3">
        <v>37621</v>
      </c>
      <c r="P202" s="1">
        <v>1.4</v>
      </c>
      <c r="Q202" s="1">
        <f t="array" ref="Q202">FVSCHEDULE(1,P200:P202*0.01)-1</f>
        <v>6.7398730580000121E-2</v>
      </c>
      <c r="R202" s="14">
        <v>1.44</v>
      </c>
      <c r="S202" s="1">
        <f t="array" ref="S202">FVSCHEDULE(1,R200:R202*0.01)-1</f>
        <v>6.7786888032000059E-2</v>
      </c>
    </row>
    <row r="203" spans="8:19" x14ac:dyDescent="0.25">
      <c r="H203" s="5"/>
      <c r="I203" s="5"/>
      <c r="J203" s="5"/>
      <c r="K203" s="5"/>
      <c r="L203" s="5"/>
      <c r="M203" s="5"/>
      <c r="N203" s="5"/>
      <c r="O203" s="3">
        <v>37652</v>
      </c>
      <c r="P203" s="1">
        <v>3.33</v>
      </c>
      <c r="Q203" s="1">
        <f t="array" ref="Q203">FVSCHEDULE(1,P201:P203*0.01)-1</f>
        <v>0.11262292778000016</v>
      </c>
      <c r="R203" s="14">
        <v>3.01</v>
      </c>
      <c r="S203" s="1">
        <f t="array" ref="S203">FVSCHEDULE(1,R201:R203*0.01)-1</f>
        <v>0.11588442057600012</v>
      </c>
    </row>
    <row r="204" spans="8:19" x14ac:dyDescent="0.25">
      <c r="H204" s="5"/>
      <c r="I204" s="5"/>
      <c r="J204" s="5"/>
      <c r="K204" s="5"/>
      <c r="L204" s="5"/>
      <c r="M204" s="5"/>
      <c r="N204" s="5"/>
      <c r="O204" s="3">
        <v>37680</v>
      </c>
      <c r="P204" s="1">
        <v>1.23</v>
      </c>
      <c r="Q204" s="1">
        <f t="array" ref="Q204">FVSCHEDULE(1,P202:P204*0.01)-1</f>
        <v>6.0653724260000041E-2</v>
      </c>
      <c r="R204" s="14">
        <v>1.3</v>
      </c>
      <c r="S204" s="1">
        <f t="array" ref="S204">FVSCHEDULE(1,R202:R204*0.01)-1</f>
        <v>5.8517574719999743E-2</v>
      </c>
    </row>
    <row r="205" spans="8:19" x14ac:dyDescent="0.25">
      <c r="H205" s="5"/>
      <c r="I205" s="5"/>
      <c r="J205" s="5"/>
      <c r="K205" s="5"/>
      <c r="L205" s="5"/>
      <c r="M205" s="5"/>
      <c r="N205" s="5"/>
      <c r="O205" s="3">
        <v>37711</v>
      </c>
      <c r="P205" s="1">
        <v>2.88</v>
      </c>
      <c r="Q205" s="1">
        <f t="array" ref="Q205">FVSCHEDULE(1,P203:P205*0.01)-1</f>
        <v>7.6134666192000156E-2</v>
      </c>
      <c r="R205" s="14">
        <v>3.13</v>
      </c>
      <c r="S205" s="1">
        <f t="array" ref="S205">FVSCHEDULE(1,R203:R205*0.01)-1</f>
        <v>7.6152577690000056E-2</v>
      </c>
    </row>
    <row r="206" spans="8:19" x14ac:dyDescent="0.25">
      <c r="H206" s="5"/>
      <c r="I206" s="5"/>
      <c r="J206" s="5"/>
      <c r="K206" s="5"/>
      <c r="L206" s="5"/>
      <c r="M206" s="5"/>
      <c r="N206" s="5"/>
      <c r="O206" s="3">
        <v>37741</v>
      </c>
      <c r="P206" s="1">
        <v>5.93</v>
      </c>
      <c r="Q206" s="1">
        <f t="array" ref="Q206">FVSCHEDULE(1,P204:P206*0.01)-1</f>
        <v>0.10321247643199993</v>
      </c>
      <c r="R206" s="14">
        <v>6.85</v>
      </c>
      <c r="S206" s="1">
        <f t="array" ref="S206">FVSCHEDULE(1,R204:R206*0.01)-1</f>
        <v>0.11626932265000001</v>
      </c>
    </row>
    <row r="207" spans="8:19" x14ac:dyDescent="0.25">
      <c r="H207" s="5"/>
      <c r="I207" s="5"/>
      <c r="J207" s="5"/>
      <c r="K207" s="5"/>
      <c r="L207" s="5"/>
      <c r="M207" s="5"/>
      <c r="N207" s="5"/>
      <c r="O207" s="3">
        <v>37771</v>
      </c>
      <c r="P207" s="1">
        <v>1.03</v>
      </c>
      <c r="Q207" s="1">
        <f t="array" ref="Q207">FVSCHEDULE(1,P205:P207*0.01)-1</f>
        <v>0.10103286075199969</v>
      </c>
      <c r="R207" s="14">
        <v>1.08</v>
      </c>
      <c r="S207" s="1">
        <f t="array" ref="S207">FVSCHEDULE(1,R205:R207*0.01)-1</f>
        <v>0.11384504573999998</v>
      </c>
    </row>
    <row r="208" spans="8:19" x14ac:dyDescent="0.25">
      <c r="H208" s="5"/>
      <c r="I208" s="5"/>
      <c r="J208" s="5"/>
      <c r="K208" s="5"/>
      <c r="L208" s="5"/>
      <c r="M208" s="5"/>
      <c r="N208" s="5"/>
      <c r="O208" s="3">
        <v>37802</v>
      </c>
      <c r="P208" s="1">
        <v>2.88</v>
      </c>
      <c r="Q208" s="1">
        <f t="array" ref="Q208">FVSCHEDULE(1,P206:P208*0.01)-1</f>
        <v>0.10103286075199991</v>
      </c>
      <c r="R208" s="14">
        <v>3.05</v>
      </c>
      <c r="S208" s="1">
        <f t="array" ref="S208">FVSCHEDULE(1,R206:R208*0.01)-1</f>
        <v>0.11298101390000004</v>
      </c>
    </row>
    <row r="209" spans="8:19" x14ac:dyDescent="0.25">
      <c r="H209" s="5"/>
      <c r="I209" s="5"/>
      <c r="J209" s="5"/>
      <c r="K209" s="5"/>
      <c r="L209" s="5"/>
      <c r="M209" s="5"/>
      <c r="N209" s="5"/>
      <c r="O209" s="3">
        <v>37833</v>
      </c>
      <c r="P209" s="1">
        <v>-1.1000000000000001</v>
      </c>
      <c r="Q209" s="1">
        <f t="array" ref="Q209">FVSCHEDULE(1,P207:P209*0.01)-1</f>
        <v>2.7963276959999783E-2</v>
      </c>
      <c r="R209" s="14">
        <v>-1.19</v>
      </c>
      <c r="S209" s="1">
        <f t="array" ref="S209">FVSCHEDULE(1,R207:R209*0.01)-1</f>
        <v>2.9234010139999933E-2</v>
      </c>
    </row>
    <row r="210" spans="8:19" x14ac:dyDescent="0.25">
      <c r="H210" s="5"/>
      <c r="I210" s="5"/>
      <c r="J210" s="5"/>
      <c r="K210" s="5"/>
      <c r="L210" s="5"/>
      <c r="M210" s="5"/>
      <c r="N210" s="5"/>
      <c r="O210" s="3">
        <v>37862</v>
      </c>
      <c r="P210" s="1">
        <v>1.1499999999999999</v>
      </c>
      <c r="Q210" s="1">
        <f t="array" ref="Q210">FVSCHEDULE(1,P208:P210*0.01)-1</f>
        <v>2.918425680000003E-2</v>
      </c>
      <c r="R210" s="14">
        <v>1.22</v>
      </c>
      <c r="S210" s="1">
        <f t="array" ref="S210">FVSCHEDULE(1,R208:R210*0.01)-1</f>
        <v>3.0659542009999985E-2</v>
      </c>
    </row>
    <row r="211" spans="8:19" x14ac:dyDescent="0.25">
      <c r="H211" s="5"/>
      <c r="I211" s="5"/>
      <c r="J211" s="5"/>
      <c r="K211" s="5"/>
      <c r="L211" s="5"/>
      <c r="M211" s="5"/>
      <c r="N211" s="5"/>
      <c r="O211" s="3">
        <v>37894</v>
      </c>
      <c r="P211" s="1">
        <v>2.73</v>
      </c>
      <c r="Q211" s="1">
        <f t="array" ref="Q211">FVSCHEDULE(1,P209:P211*0.01)-1</f>
        <v>2.7683696550000025E-2</v>
      </c>
      <c r="R211" s="14">
        <v>3.05</v>
      </c>
      <c r="S211" s="1">
        <f t="array" ref="S211">FVSCHEDULE(1,R209:R211*0.01)-1</f>
        <v>3.0659542009999763E-2</v>
      </c>
    </row>
    <row r="212" spans="8:19" x14ac:dyDescent="0.25">
      <c r="H212" s="5"/>
      <c r="I212" s="5"/>
      <c r="J212" s="5"/>
      <c r="K212" s="5"/>
      <c r="L212" s="5"/>
      <c r="M212" s="5"/>
      <c r="N212" s="5"/>
      <c r="O212" s="3">
        <v>37925</v>
      </c>
      <c r="P212" s="1">
        <v>2.02</v>
      </c>
      <c r="Q212" s="1">
        <f t="array" ref="Q212">FVSCHEDULE(1,P210:P212*0.01)-1</f>
        <v>6.0104051790000224E-2</v>
      </c>
      <c r="R212" s="14">
        <v>2.0299999999999998</v>
      </c>
      <c r="S212" s="1">
        <f t="array" ref="S212">FVSCHEDULE(1,R210:R212*0.01)-1</f>
        <v>6.4246463629999973E-2</v>
      </c>
    </row>
    <row r="213" spans="8:19" x14ac:dyDescent="0.25">
      <c r="H213" s="5"/>
      <c r="I213" s="5"/>
      <c r="J213" s="5"/>
      <c r="K213" s="5"/>
      <c r="L213" s="5"/>
      <c r="M213" s="5"/>
      <c r="N213" s="5"/>
      <c r="O213" s="3">
        <v>37953</v>
      </c>
      <c r="P213" s="1">
        <v>1.52</v>
      </c>
      <c r="Q213" s="1">
        <f t="array" ref="Q213">FVSCHEDULE(1,P211:P213*0.01)-1</f>
        <v>6.3981842192000205E-2</v>
      </c>
      <c r="R213" s="14">
        <v>1.65</v>
      </c>
      <c r="S213" s="1">
        <f t="array" ref="S213">FVSCHEDULE(1,R211:R213*0.01)-1</f>
        <v>6.8767565974999778E-2</v>
      </c>
    </row>
    <row r="214" spans="8:19" x14ac:dyDescent="0.25">
      <c r="H214" s="5"/>
      <c r="I214" s="5"/>
      <c r="J214" s="5"/>
      <c r="K214" s="5"/>
      <c r="L214" s="5"/>
      <c r="M214" s="5"/>
      <c r="N214" s="5"/>
      <c r="O214" s="3">
        <v>37986</v>
      </c>
      <c r="P214" s="1">
        <v>2.2599999999999998</v>
      </c>
      <c r="Q214" s="1">
        <f t="array" ref="Q214">FVSCHEDULE(1,P212:P214*0.01)-1</f>
        <v>5.9114019104000048E-2</v>
      </c>
      <c r="R214" s="14">
        <v>2.65</v>
      </c>
      <c r="S214" s="1">
        <f t="array" ref="S214">FVSCHEDULE(1,R212:R214*0.01)-1</f>
        <v>6.4619026174999927E-2</v>
      </c>
    </row>
    <row r="215" spans="8:19" x14ac:dyDescent="0.25">
      <c r="H215" s="5"/>
      <c r="I215" s="5"/>
      <c r="J215" s="5"/>
      <c r="K215" s="5"/>
      <c r="L215" s="5"/>
      <c r="M215" s="5"/>
      <c r="N215" s="5"/>
      <c r="O215" s="3">
        <v>38016</v>
      </c>
      <c r="P215" s="1">
        <v>1.91</v>
      </c>
      <c r="Q215" s="1">
        <f t="array" ref="Q215">FVSCHEDULE(1,P213:P215*0.01)-1</f>
        <v>5.7972061231999827E-2</v>
      </c>
      <c r="R215" s="14">
        <v>2.33</v>
      </c>
      <c r="S215" s="1">
        <f t="array" ref="S215">FVSCHEDULE(1,R213:R215*0.01)-1</f>
        <v>6.7749337925000042E-2</v>
      </c>
    </row>
    <row r="216" spans="8:19" x14ac:dyDescent="0.25">
      <c r="H216" s="5"/>
      <c r="I216" s="5"/>
      <c r="J216" s="5"/>
      <c r="K216" s="5"/>
      <c r="L216" s="5"/>
      <c r="M216" s="5"/>
      <c r="N216" s="5"/>
      <c r="O216" s="3">
        <v>38044</v>
      </c>
      <c r="P216" s="1">
        <v>-0.25</v>
      </c>
      <c r="Q216" s="1">
        <f t="array" ref="Q216">FVSCHEDULE(1,P214:P216*0.01)-1</f>
        <v>3.9526330850000013E-2</v>
      </c>
      <c r="R216" s="14">
        <v>-0.59</v>
      </c>
      <c r="S216" s="1">
        <f t="array" ref="S216">FVSCHEDULE(1,R214:R216*0.01)-1</f>
        <v>4.4219987044999964E-2</v>
      </c>
    </row>
    <row r="217" spans="8:19" x14ac:dyDescent="0.25">
      <c r="H217" s="5"/>
      <c r="I217" s="5"/>
      <c r="J217" s="5"/>
      <c r="K217" s="5"/>
      <c r="L217" s="5"/>
      <c r="M217" s="5"/>
      <c r="N217" s="5"/>
      <c r="O217" s="3">
        <v>38077</v>
      </c>
      <c r="P217" s="1">
        <v>0.68</v>
      </c>
      <c r="Q217" s="1">
        <f t="array" ref="Q217">FVSCHEDULE(1,P215:P217*0.01)-1</f>
        <v>2.3464805299999947E-2</v>
      </c>
      <c r="R217" s="14">
        <v>0.53</v>
      </c>
      <c r="S217" s="1">
        <f t="array" ref="S217">FVSCHEDULE(1,R215:R217*0.01)-1</f>
        <v>2.265402140900008E-2</v>
      </c>
    </row>
    <row r="218" spans="8:19" x14ac:dyDescent="0.25">
      <c r="H218" s="5"/>
      <c r="I218" s="5"/>
      <c r="J218" s="5"/>
      <c r="K218" s="5"/>
      <c r="L218" s="5"/>
      <c r="M218" s="5"/>
      <c r="N218" s="5"/>
      <c r="O218" s="3">
        <v>38107</v>
      </c>
      <c r="P218" s="1">
        <v>-0.68</v>
      </c>
      <c r="Q218" s="1">
        <f t="array" ref="Q218">FVSCHEDULE(1,P216:P218*0.01)-1</f>
        <v>-2.5461244000000161E-3</v>
      </c>
      <c r="R218" s="14">
        <v>-1.02</v>
      </c>
      <c r="S218" s="1">
        <f t="array" ref="S218">FVSCHEDULE(1,R216:R218*0.01)-1</f>
        <v>-1.0824831045999961E-2</v>
      </c>
    </row>
    <row r="219" spans="8:19" x14ac:dyDescent="0.25">
      <c r="H219" s="5"/>
      <c r="I219" s="5"/>
      <c r="J219" s="5"/>
      <c r="K219" s="5"/>
      <c r="L219" s="5"/>
      <c r="M219" s="5"/>
      <c r="N219" s="5"/>
      <c r="O219" s="3">
        <v>38138</v>
      </c>
      <c r="P219" s="1">
        <v>-1.69</v>
      </c>
      <c r="Q219" s="1">
        <f t="array" ref="Q219">FVSCHEDULE(1,P217:P219*0.01)-1</f>
        <v>-1.6945458544000092E-2</v>
      </c>
      <c r="R219" s="14">
        <v>-2.0699999999999998</v>
      </c>
      <c r="S219" s="1">
        <f t="array" ref="S219">FVSCHEDULE(1,R217:R219*0.01)-1</f>
        <v>-2.5551510957999901E-2</v>
      </c>
    </row>
    <row r="220" spans="8:19" x14ac:dyDescent="0.25">
      <c r="H220" s="5"/>
      <c r="I220" s="5"/>
      <c r="J220" s="5"/>
      <c r="K220" s="5"/>
      <c r="L220" s="5"/>
      <c r="M220" s="5"/>
      <c r="N220" s="5"/>
      <c r="O220" s="3">
        <v>38168</v>
      </c>
      <c r="P220" s="1">
        <v>1.43</v>
      </c>
      <c r="Q220" s="1">
        <f t="array" ref="Q220">FVSCHEDULE(1,P218:P220*0.01)-1</f>
        <v>-9.6223466440000793E-3</v>
      </c>
      <c r="R220" s="14">
        <v>1.45</v>
      </c>
      <c r="S220" s="1">
        <f t="array" ref="S220">FVSCHEDULE(1,R218:R220*0.01)-1</f>
        <v>-1.6633848470000046E-2</v>
      </c>
    </row>
    <row r="221" spans="8:19" x14ac:dyDescent="0.25">
      <c r="H221" s="5"/>
      <c r="I221" s="5"/>
      <c r="J221" s="5"/>
      <c r="K221" s="5"/>
      <c r="L221" s="5"/>
      <c r="M221" s="5"/>
      <c r="N221" s="5"/>
      <c r="O221" s="3">
        <v>38198</v>
      </c>
      <c r="P221" s="1">
        <v>1.36</v>
      </c>
      <c r="Q221" s="1">
        <f t="array" ref="Q221">FVSCHEDULE(1,P219:P221*0.01)-1</f>
        <v>1.0719683288000104E-2</v>
      </c>
      <c r="R221" s="14">
        <v>1.49</v>
      </c>
      <c r="S221" s="1">
        <f t="array" ref="S221">FVSCHEDULE(1,R219:R221*0.01)-1</f>
        <v>8.3029977649997644E-3</v>
      </c>
    </row>
    <row r="222" spans="8:19" x14ac:dyDescent="0.25">
      <c r="H222" s="5"/>
      <c r="I222" s="5"/>
      <c r="J222" s="5"/>
      <c r="K222" s="5"/>
      <c r="L222" s="5"/>
      <c r="M222" s="5"/>
      <c r="N222" s="5"/>
      <c r="O222" s="3">
        <v>38230</v>
      </c>
      <c r="P222" s="1">
        <v>1.96</v>
      </c>
      <c r="Q222" s="1">
        <f t="array" ref="Q222">FVSCHEDULE(1,P220:P222*0.01)-1</f>
        <v>4.8245131808000163E-2</v>
      </c>
      <c r="R222" s="14">
        <v>2.12</v>
      </c>
      <c r="S222" s="1">
        <f t="array" ref="S222">FVSCHEDULE(1,R220:R222*0.01)-1</f>
        <v>5.1443910259999948E-2</v>
      </c>
    </row>
    <row r="223" spans="8:19" x14ac:dyDescent="0.25">
      <c r="H223" s="5"/>
      <c r="I223" s="5"/>
      <c r="J223" s="5"/>
      <c r="K223" s="5"/>
      <c r="L223" s="5"/>
      <c r="M223" s="5"/>
      <c r="N223" s="5"/>
      <c r="O223" s="3">
        <v>38260</v>
      </c>
      <c r="P223" s="1">
        <v>1.45</v>
      </c>
      <c r="Q223" s="1">
        <f t="array" ref="Q223">FVSCHEDULE(1,P221:P223*0.01)-1</f>
        <v>4.8451825120000125E-2</v>
      </c>
      <c r="R223" s="14">
        <v>1.58</v>
      </c>
      <c r="S223" s="1">
        <f t="array" ref="S223">FVSCHEDULE(1,R221:R223*0.01)-1</f>
        <v>5.2791250904000053E-2</v>
      </c>
    </row>
    <row r="224" spans="8:19" x14ac:dyDescent="0.25">
      <c r="H224" s="5"/>
      <c r="I224" s="5"/>
      <c r="J224" s="5"/>
      <c r="K224" s="5"/>
      <c r="L224" s="5"/>
      <c r="M224" s="5"/>
      <c r="N224" s="5"/>
      <c r="O224" s="3">
        <v>38289</v>
      </c>
      <c r="P224" s="1">
        <v>1.81</v>
      </c>
      <c r="Q224" s="1">
        <f t="array" ref="Q224">FVSCHEDULE(1,P222:P224*0.01)-1</f>
        <v>5.3106554020000196E-2</v>
      </c>
      <c r="R224" s="14">
        <v>2.15</v>
      </c>
      <c r="S224" s="1">
        <f t="array" ref="S224">FVSCHEDULE(1,R222:R224*0.01)-1</f>
        <v>5.9637661640000283E-2</v>
      </c>
    </row>
    <row r="225" spans="8:19" x14ac:dyDescent="0.25">
      <c r="H225" s="5"/>
      <c r="I225" s="5"/>
      <c r="J225" s="5"/>
      <c r="K225" s="5"/>
      <c r="L225" s="5"/>
      <c r="M225" s="5"/>
      <c r="N225" s="5"/>
      <c r="O225" s="3">
        <v>38321</v>
      </c>
      <c r="P225" s="1">
        <v>1.21</v>
      </c>
      <c r="Q225" s="1">
        <f t="array" ref="Q225">FVSCHEDULE(1,P223:P225*0.01)-1</f>
        <v>4.5360085644999826E-2</v>
      </c>
      <c r="R225" s="14">
        <v>1.62</v>
      </c>
      <c r="S225" s="1">
        <f t="array" ref="S225">FVSCHEDULE(1,R223:R225*0.01)-1</f>
        <v>5.4449463140000098E-2</v>
      </c>
    </row>
    <row r="226" spans="8:19" x14ac:dyDescent="0.25">
      <c r="H226" s="5"/>
      <c r="I226" s="5"/>
      <c r="J226" s="5"/>
      <c r="K226" s="5"/>
      <c r="L226" s="5"/>
      <c r="M226" s="5"/>
      <c r="N226" s="5"/>
      <c r="O226" s="3">
        <v>38352</v>
      </c>
      <c r="P226" s="1">
        <v>1.49</v>
      </c>
      <c r="Q226" s="1">
        <f t="array" ref="Q226">FVSCHEDULE(1,P224:P226*0.01)-1</f>
        <v>4.5772253248999917E-2</v>
      </c>
      <c r="R226" s="14">
        <v>1.74</v>
      </c>
      <c r="S226" s="1">
        <f t="array" ref="S226">FVSCHEDULE(1,R224:R226*0.01)-1</f>
        <v>5.6110340420000071E-2</v>
      </c>
    </row>
    <row r="227" spans="8:19" x14ac:dyDescent="0.25">
      <c r="H227" s="5"/>
      <c r="I227" s="5"/>
      <c r="J227" s="5"/>
      <c r="K227" s="5"/>
      <c r="L227" s="5"/>
      <c r="M227" s="5"/>
      <c r="N227" s="5"/>
      <c r="O227" s="3">
        <v>38383</v>
      </c>
      <c r="P227" s="1">
        <v>-0.13</v>
      </c>
      <c r="Q227" s="1">
        <f t="array" ref="Q227">FVSCHEDULE(1,P225:P227*0.01)-1</f>
        <v>2.5844955623000043E-2</v>
      </c>
      <c r="R227" s="14">
        <v>-0.47</v>
      </c>
      <c r="S227" s="1">
        <f t="array" ref="S227">FVSCHEDULE(1,R225:R227*0.01)-1</f>
        <v>2.9022635163999944E-2</v>
      </c>
    </row>
    <row r="228" spans="8:19" x14ac:dyDescent="0.25">
      <c r="H228" s="5"/>
      <c r="I228" s="5"/>
      <c r="J228" s="5"/>
      <c r="K228" s="5"/>
      <c r="L228" s="5"/>
      <c r="M228" s="5"/>
      <c r="N228" s="5"/>
      <c r="O228" s="3">
        <v>38411</v>
      </c>
      <c r="P228" s="1">
        <v>1.47</v>
      </c>
      <c r="Q228" s="1">
        <f t="array" ref="Q228">FVSCHEDULE(1,P226:P228*0.01)-1</f>
        <v>2.8480265260999893E-2</v>
      </c>
      <c r="R228" s="14">
        <v>1.76</v>
      </c>
      <c r="S228" s="1">
        <f t="array" ref="S228">FVSCHEDULE(1,R226:R228*0.01)-1</f>
        <v>3.0440300671999987E-2</v>
      </c>
    </row>
    <row r="229" spans="8:19" x14ac:dyDescent="0.25">
      <c r="H229" s="5"/>
      <c r="I229" s="5"/>
      <c r="J229" s="5"/>
      <c r="K229" s="5"/>
      <c r="L229" s="5"/>
      <c r="M229" s="5"/>
      <c r="N229" s="5"/>
      <c r="O229" s="3">
        <v>38442</v>
      </c>
      <c r="P229" s="1">
        <v>-2.91</v>
      </c>
      <c r="Q229" s="1">
        <f t="array" ref="Q229">FVSCHEDULE(1,P227:P229*0.01)-1</f>
        <v>-1.6108493899000154E-2</v>
      </c>
      <c r="R229" s="14">
        <v>-3.52</v>
      </c>
      <c r="S229" s="1">
        <f t="array" ref="S229">FVSCHEDULE(1,R227:R229*0.01)-1</f>
        <v>-2.2833888256000079E-2</v>
      </c>
    </row>
    <row r="230" spans="8:19" x14ac:dyDescent="0.25">
      <c r="H230" s="5"/>
      <c r="I230" s="5"/>
      <c r="J230" s="5"/>
      <c r="K230" s="5"/>
      <c r="L230" s="5"/>
      <c r="M230" s="5"/>
      <c r="N230" s="5"/>
      <c r="O230" s="3">
        <v>38471</v>
      </c>
      <c r="P230" s="1">
        <v>-0.97</v>
      </c>
      <c r="Q230" s="1">
        <f t="array" ref="Q230">FVSCHEDULE(1,P228:P230*0.01)-1</f>
        <v>-2.4383940631000134E-2</v>
      </c>
      <c r="R230" s="14">
        <v>-1.45</v>
      </c>
      <c r="S230" s="1">
        <f t="array" ref="S230">FVSCHEDULE(1,R228:R230*0.01)-1</f>
        <v>-3.2455336959999914E-2</v>
      </c>
    </row>
    <row r="231" spans="8:19" x14ac:dyDescent="0.25">
      <c r="H231" s="5"/>
      <c r="I231" s="5"/>
      <c r="J231" s="5"/>
      <c r="K231" s="5"/>
      <c r="L231" s="5"/>
      <c r="M231" s="5"/>
      <c r="N231" s="5"/>
      <c r="O231" s="3">
        <v>38503</v>
      </c>
      <c r="P231" s="1">
        <v>1.78</v>
      </c>
      <c r="Q231" s="1">
        <f t="array" ref="Q231">FVSCHEDULE(1,P229:P231*0.01)-1</f>
        <v>-2.1403345594000034E-2</v>
      </c>
      <c r="R231" s="14">
        <v>1.97</v>
      </c>
      <c r="S231" s="1">
        <f t="array" ref="S231">FVSCHEDULE(1,R229:R231*0.01)-1</f>
        <v>-3.0458635119999911E-2</v>
      </c>
    </row>
    <row r="232" spans="8:19" x14ac:dyDescent="0.25">
      <c r="H232" s="5"/>
      <c r="I232" s="5"/>
      <c r="J232" s="5"/>
      <c r="K232" s="5"/>
      <c r="L232" s="5"/>
      <c r="M232" s="5"/>
      <c r="N232" s="5"/>
      <c r="O232" s="3">
        <v>38533</v>
      </c>
      <c r="P232" s="1">
        <v>1.96</v>
      </c>
      <c r="Q232" s="1">
        <f t="array" ref="Q232">FVSCHEDULE(1,P230:P232*0.01)-1</f>
        <v>2.7682715864000063E-2</v>
      </c>
      <c r="R232" s="14">
        <v>2.2000000000000002</v>
      </c>
      <c r="S232" s="1">
        <f t="array" ref="S232">FVSCHEDULE(1,R230:R232*0.01)-1</f>
        <v>2.702246570000022E-2</v>
      </c>
    </row>
    <row r="233" spans="8:19" x14ac:dyDescent="0.25">
      <c r="H233" s="5"/>
      <c r="I233" s="5"/>
      <c r="J233" s="5"/>
      <c r="K233" s="5"/>
      <c r="L233" s="5"/>
      <c r="M233" s="5"/>
      <c r="N233" s="5"/>
      <c r="O233" s="3">
        <v>38562</v>
      </c>
      <c r="P233" s="1">
        <v>1.75</v>
      </c>
      <c r="Q233" s="1">
        <f t="array" ref="Q233">FVSCHEDULE(1,P231:P233*0.01)-1</f>
        <v>5.5909485400000181E-2</v>
      </c>
      <c r="R233" s="14">
        <v>2.0499999999999998</v>
      </c>
      <c r="S233" s="1">
        <f t="array" ref="S233">FVSCHEDULE(1,R231:R233*0.01)-1</f>
        <v>6.3497134699999958E-2</v>
      </c>
    </row>
    <row r="234" spans="8:19" x14ac:dyDescent="0.25">
      <c r="H234" s="5"/>
      <c r="I234" s="5"/>
      <c r="J234" s="5"/>
      <c r="K234" s="5"/>
      <c r="L234" s="5"/>
      <c r="M234" s="5"/>
      <c r="N234" s="5"/>
      <c r="O234" s="3">
        <v>38595</v>
      </c>
      <c r="P234" s="1">
        <v>0.19</v>
      </c>
      <c r="Q234" s="1">
        <f t="array" ref="Q234">FVSCHEDULE(1,P232:P234*0.01)-1</f>
        <v>3.9414141700000238E-2</v>
      </c>
      <c r="R234" s="14">
        <v>0.2</v>
      </c>
      <c r="S234" s="1">
        <f t="array" ref="S234">FVSCHEDULE(1,R232:R234*0.01)-1</f>
        <v>4.5036901999999879E-2</v>
      </c>
    </row>
    <row r="235" spans="8:19" x14ac:dyDescent="0.25">
      <c r="H235" s="5"/>
      <c r="I235" s="5"/>
      <c r="J235" s="5"/>
      <c r="K235" s="5"/>
      <c r="L235" s="5"/>
      <c r="M235" s="5"/>
      <c r="N235" s="5"/>
      <c r="O235" s="3">
        <v>38625</v>
      </c>
      <c r="P235" s="1">
        <v>-1</v>
      </c>
      <c r="Q235" s="1">
        <f t="array" ref="Q235">FVSCHEDULE(1,P233:P235*0.01)-1</f>
        <v>9.2389175000000545E-3</v>
      </c>
      <c r="R235" s="14">
        <v>-1.21</v>
      </c>
      <c r="S235" s="1">
        <f t="array" ref="S235">FVSCHEDULE(1,R233:R235*0.01)-1</f>
        <v>1.0168253899999868E-2</v>
      </c>
    </row>
    <row r="236" spans="8:19" x14ac:dyDescent="0.25">
      <c r="H236" s="5"/>
      <c r="I236" s="5"/>
      <c r="J236" s="5"/>
      <c r="K236" s="5"/>
      <c r="L236" s="5"/>
      <c r="M236" s="5"/>
      <c r="N236" s="5"/>
      <c r="O236" s="3">
        <v>38656</v>
      </c>
      <c r="P236" s="1">
        <v>-0.7</v>
      </c>
      <c r="Q236" s="1">
        <f t="array" ref="Q236">FVSCHEDULE(1,P234:P236*0.01)-1</f>
        <v>-1.506216699999996E-2</v>
      </c>
      <c r="R236" s="14">
        <v>-0.84</v>
      </c>
      <c r="S236" s="1">
        <f t="array" ref="S236">FVSCHEDULE(1,R234:R236*0.01)-1</f>
        <v>-1.8439156719999961E-2</v>
      </c>
    </row>
    <row r="237" spans="8:19" x14ac:dyDescent="0.25">
      <c r="H237" s="5"/>
      <c r="I237" s="5"/>
      <c r="J237" s="5"/>
      <c r="K237" s="5"/>
      <c r="L237" s="5"/>
      <c r="M237" s="5"/>
      <c r="N237" s="5"/>
      <c r="O237" s="3">
        <v>38686</v>
      </c>
      <c r="P237" s="1">
        <v>0.52</v>
      </c>
      <c r="Q237" s="1">
        <f t="array" ref="Q237">FVSCHEDULE(1,P235:P237*0.01)-1</f>
        <v>-1.1818035999999865E-2</v>
      </c>
      <c r="R237" s="14">
        <v>0.78</v>
      </c>
      <c r="S237" s="1">
        <f t="array" ref="S237">FVSCHEDULE(1,R235:R237*0.01)-1</f>
        <v>-1.2757467207999973E-2</v>
      </c>
    </row>
    <row r="238" spans="8:19" x14ac:dyDescent="0.25">
      <c r="H238" s="5"/>
      <c r="I238" s="5"/>
      <c r="J238" s="5"/>
      <c r="K238" s="5"/>
      <c r="L238" s="5"/>
      <c r="M238" s="5"/>
      <c r="N238" s="5"/>
      <c r="O238" s="3">
        <v>38716</v>
      </c>
      <c r="P238" s="1">
        <v>0.86</v>
      </c>
      <c r="Q238" s="1">
        <f t="array" ref="Q238">FVSCHEDULE(1,P236:P238*0.01)-1</f>
        <v>6.7478069599999912E-3</v>
      </c>
      <c r="R238" s="14">
        <v>0.94</v>
      </c>
      <c r="S238" s="1">
        <f t="array" ref="S238">FVSCHEDULE(1,R236:R238*0.01)-1</f>
        <v>8.728224112000138E-3</v>
      </c>
    </row>
    <row r="239" spans="8:19" x14ac:dyDescent="0.25">
      <c r="H239" s="5"/>
      <c r="I239" s="5"/>
      <c r="J239" s="5"/>
      <c r="K239" s="5"/>
      <c r="L239" s="5"/>
      <c r="M239" s="5"/>
      <c r="N239" s="5"/>
      <c r="O239" s="3">
        <v>38748</v>
      </c>
      <c r="P239" s="1">
        <v>1.6</v>
      </c>
      <c r="Q239" s="1">
        <f t="array" ref="Q239">FVSCHEDULE(1,P237:P239*0.01)-1</f>
        <v>3.0066235520000095E-2</v>
      </c>
      <c r="R239" s="14">
        <v>1.44</v>
      </c>
      <c r="S239" s="1">
        <f t="array" ref="S239">FVSCHEDULE(1,R237:R239*0.01)-1</f>
        <v>3.1922055808000227E-2</v>
      </c>
    </row>
    <row r="240" spans="8:19" x14ac:dyDescent="0.25">
      <c r="H240" s="5"/>
      <c r="I240" s="5"/>
      <c r="J240" s="5"/>
      <c r="K240" s="5"/>
      <c r="L240" s="5"/>
      <c r="M240" s="5"/>
      <c r="N240" s="5"/>
      <c r="O240" s="3">
        <v>38776</v>
      </c>
      <c r="P240" s="1">
        <v>0.67</v>
      </c>
      <c r="Q240" s="1">
        <f t="array" ref="Q240">FVSCHEDULE(1,P238:P240*0.01)-1</f>
        <v>3.1603341919999917E-2</v>
      </c>
      <c r="R240" s="14">
        <v>0.93</v>
      </c>
      <c r="S240" s="1">
        <f t="array" ref="S240">FVSCHEDULE(1,R238:R240*0.01)-1</f>
        <v>3.345795884800018E-2</v>
      </c>
    </row>
    <row r="241" spans="8:19" x14ac:dyDescent="0.25">
      <c r="H241" s="5"/>
      <c r="I241" s="5"/>
      <c r="J241" s="5"/>
      <c r="K241" s="5"/>
      <c r="L241" s="5"/>
      <c r="M241" s="5"/>
      <c r="N241" s="5"/>
      <c r="O241" s="3">
        <v>38807</v>
      </c>
      <c r="P241" s="1">
        <v>0.6</v>
      </c>
      <c r="Q241" s="1">
        <f t="array" ref="Q241">FVSCHEDULE(1,P239:P241*0.01)-1</f>
        <v>2.894404319999988E-2</v>
      </c>
      <c r="R241" s="14">
        <v>0.46</v>
      </c>
      <c r="S241" s="1">
        <f t="array" ref="S241">FVSCHEDULE(1,R239:R241*0.01)-1</f>
        <v>2.8543556031999984E-2</v>
      </c>
    </row>
    <row r="242" spans="8:19" x14ac:dyDescent="0.25">
      <c r="H242" s="5"/>
      <c r="I242" s="5"/>
      <c r="J242" s="5"/>
      <c r="K242" s="5"/>
      <c r="L242" s="5"/>
      <c r="M242" s="5"/>
      <c r="N242" s="5"/>
      <c r="O242" s="3">
        <v>38835</v>
      </c>
      <c r="P242" s="1">
        <v>0.62</v>
      </c>
      <c r="Q242" s="1">
        <f t="array" ref="Q242">FVSCHEDULE(1,P240:P242*0.01)-1</f>
        <v>1.901918923999979E-2</v>
      </c>
      <c r="R242" s="14">
        <v>0.81</v>
      </c>
      <c r="S242" s="1">
        <f t="array" ref="S242">FVSCHEDULE(1,R240:R242*0.01)-1</f>
        <v>2.2155716517999968E-2</v>
      </c>
    </row>
    <row r="243" spans="8:19" x14ac:dyDescent="0.25">
      <c r="H243" s="5"/>
      <c r="I243" s="5"/>
      <c r="J243" s="5"/>
      <c r="K243" s="5"/>
      <c r="L243" s="5"/>
      <c r="M243" s="5"/>
      <c r="N243" s="5"/>
      <c r="O243" s="3">
        <v>38868</v>
      </c>
      <c r="P243" s="1">
        <v>-0.01</v>
      </c>
      <c r="Q243" s="1">
        <f t="array" ref="Q243">FVSCHEDULE(1,P241:P243*0.01)-1</f>
        <v>1.213597627999996E-2</v>
      </c>
      <c r="R243" s="14">
        <v>-0.3</v>
      </c>
      <c r="S243" s="1">
        <f t="array" ref="S243">FVSCHEDULE(1,R241:R243*0.01)-1</f>
        <v>9.6990482199998951E-3</v>
      </c>
    </row>
    <row r="244" spans="8:19" x14ac:dyDescent="0.25">
      <c r="H244" s="5"/>
      <c r="I244" s="5"/>
      <c r="J244" s="5"/>
      <c r="K244" s="5"/>
      <c r="L244" s="5"/>
      <c r="M244" s="5"/>
      <c r="N244" s="5"/>
      <c r="O244" s="3">
        <v>38898</v>
      </c>
      <c r="P244" s="1">
        <v>-0.35</v>
      </c>
      <c r="Q244" s="1">
        <f t="array" ref="Q244">FVSCHEDULE(1,P242:P244*0.01)-1</f>
        <v>2.5780321699999664E-3</v>
      </c>
      <c r="R244" s="14">
        <v>-0.71</v>
      </c>
      <c r="S244" s="1">
        <f t="array" ref="S244">FVSCHEDULE(1,R242:R244*0.01)-1</f>
        <v>-2.0603374700001176E-3</v>
      </c>
    </row>
    <row r="245" spans="8:19" x14ac:dyDescent="0.25">
      <c r="H245" s="5"/>
      <c r="I245" s="5"/>
      <c r="J245" s="5"/>
      <c r="K245" s="5"/>
      <c r="L245" s="5"/>
      <c r="M245" s="5"/>
      <c r="N245" s="5"/>
      <c r="O245" s="3">
        <v>38929</v>
      </c>
      <c r="P245" s="1">
        <v>0.98</v>
      </c>
      <c r="Q245" s="1">
        <f t="array" ref="Q245">FVSCHEDULE(1,P243:P245*0.01)-1</f>
        <v>6.1650734300000565E-3</v>
      </c>
      <c r="R245" s="14">
        <v>0.79</v>
      </c>
      <c r="S245" s="1">
        <f t="array" ref="S245">FVSCHEDULE(1,R243:R245*0.01)-1</f>
        <v>-2.258321729999957E-3</v>
      </c>
    </row>
    <row r="246" spans="8:19" x14ac:dyDescent="0.25">
      <c r="H246" s="5"/>
      <c r="I246" s="5"/>
      <c r="J246" s="5"/>
      <c r="K246" s="5"/>
      <c r="L246" s="5"/>
      <c r="M246" s="5"/>
      <c r="N246" s="5"/>
      <c r="O246" s="3">
        <v>38960</v>
      </c>
      <c r="P246" s="1">
        <v>1.62</v>
      </c>
      <c r="Q246" s="1">
        <f t="array" ref="Q246">FVSCHEDULE(1,P244:P246*0.01)-1</f>
        <v>2.2567204340000036E-2</v>
      </c>
      <c r="R246" s="14">
        <v>1.61</v>
      </c>
      <c r="S246" s="1">
        <f t="array" ref="S246">FVSCHEDULE(1,R244:R246*0.01)-1</f>
        <v>1.6855886951000043E-2</v>
      </c>
    </row>
    <row r="247" spans="8:19" x14ac:dyDescent="0.25">
      <c r="H247" s="5"/>
      <c r="I247" s="5"/>
      <c r="J247" s="5"/>
      <c r="K247" s="5"/>
      <c r="L247" s="5"/>
      <c r="M247" s="5"/>
      <c r="N247" s="5"/>
      <c r="O247" s="3">
        <v>38989</v>
      </c>
      <c r="P247" s="1">
        <v>1.42</v>
      </c>
      <c r="Q247" s="1">
        <f t="array" ref="Q247">FVSCHEDULE(1,P245:P247*0.01)-1</f>
        <v>4.0730214391999864E-2</v>
      </c>
      <c r="R247" s="14">
        <v>1.49</v>
      </c>
      <c r="S247" s="1">
        <f t="array" ref="S247">FVSCHEDULE(1,R245:R247*0.01)-1</f>
        <v>3.9386685130999854E-2</v>
      </c>
    </row>
    <row r="248" spans="8:19" x14ac:dyDescent="0.25">
      <c r="H248" s="5"/>
      <c r="I248" s="5"/>
      <c r="J248" s="5"/>
      <c r="K248" s="5"/>
      <c r="L248" s="5"/>
      <c r="M248" s="5"/>
      <c r="N248" s="5"/>
      <c r="O248" s="3">
        <v>39021</v>
      </c>
      <c r="P248" s="1">
        <v>1.36</v>
      </c>
      <c r="Q248" s="1">
        <f t="array" ref="Q248">FVSCHEDULE(1,P246:P248*0.01)-1</f>
        <v>4.4646608544000044E-2</v>
      </c>
      <c r="R248" s="14">
        <v>1.58</v>
      </c>
      <c r="S248" s="1">
        <f t="array" ref="S248">FVSCHEDULE(1,R246:R248*0.01)-1</f>
        <v>4.7533480261999994E-2</v>
      </c>
    </row>
    <row r="249" spans="8:19" x14ac:dyDescent="0.25">
      <c r="H249" s="5"/>
      <c r="I249" s="5"/>
      <c r="J249" s="5"/>
      <c r="K249" s="5"/>
      <c r="L249" s="5"/>
      <c r="M249" s="5"/>
      <c r="N249" s="5"/>
      <c r="O249" s="3">
        <v>39051</v>
      </c>
      <c r="P249" s="1">
        <v>1.68</v>
      </c>
      <c r="Q249" s="1">
        <f t="array" ref="Q249">FVSCHEDULE(1,P247:P249*0.01)-1</f>
        <v>4.5263404416000075E-2</v>
      </c>
      <c r="R249" s="14">
        <v>1.77</v>
      </c>
      <c r="S249" s="1">
        <f t="array" ref="S249">FVSCHEDULE(1,R247:R249*0.01)-1</f>
        <v>4.91829769340002E-2</v>
      </c>
    </row>
    <row r="250" spans="8:19" x14ac:dyDescent="0.25">
      <c r="H250" s="5"/>
      <c r="I250" s="5"/>
      <c r="J250" s="5"/>
      <c r="K250" s="5"/>
      <c r="L250" s="5"/>
      <c r="M250" s="5"/>
      <c r="N250" s="5"/>
      <c r="O250" s="3">
        <v>39080</v>
      </c>
      <c r="P250" s="1">
        <v>1.1000000000000001</v>
      </c>
      <c r="Q250" s="1">
        <f t="array" ref="Q250">FVSCHEDULE(1,P248:P250*0.01)-1</f>
        <v>4.196539327999993E-2</v>
      </c>
      <c r="R250" s="14">
        <v>1.32</v>
      </c>
      <c r="S250" s="1">
        <f t="array" ref="S250">FVSCHEDULE(1,R248:R250*0.01)-1</f>
        <v>4.7425551512000119E-2</v>
      </c>
    </row>
    <row r="251" spans="8:19" x14ac:dyDescent="0.25">
      <c r="H251" s="5"/>
      <c r="I251" s="5"/>
      <c r="J251" s="5"/>
      <c r="K251" s="5"/>
      <c r="L251" s="5"/>
      <c r="M251" s="5"/>
      <c r="N251" s="5"/>
      <c r="O251" s="3">
        <v>39113</v>
      </c>
      <c r="P251" s="1">
        <v>1.1200000000000001</v>
      </c>
      <c r="Q251" s="1">
        <f t="array" ref="Q251">FVSCHEDULE(1,P249:P251*0.01)-1</f>
        <v>3.9498229759999948E-2</v>
      </c>
      <c r="R251" s="14">
        <v>1.33</v>
      </c>
      <c r="S251" s="1">
        <f t="array" ref="S251">FVSCHEDULE(1,R249:R251*0.01)-1</f>
        <v>4.4847717412000332E-2</v>
      </c>
    </row>
    <row r="252" spans="8:19" x14ac:dyDescent="0.25">
      <c r="H252" s="5"/>
      <c r="I252" s="5"/>
      <c r="J252" s="5"/>
      <c r="K252" s="5"/>
      <c r="L252" s="5"/>
      <c r="M252" s="5"/>
      <c r="N252" s="5"/>
      <c r="O252" s="3">
        <v>39141</v>
      </c>
      <c r="P252" s="1">
        <v>1.4</v>
      </c>
      <c r="Q252" s="1">
        <f t="array" ref="Q252">FVSCHEDULE(1,P250:P252*0.01)-1</f>
        <v>3.6635724799999991E-2</v>
      </c>
      <c r="R252" s="14">
        <v>1.72</v>
      </c>
      <c r="S252" s="1">
        <f t="array" ref="S252">FVSCHEDULE(1,R250:R252*0.01)-1</f>
        <v>4.4334379632000154E-2</v>
      </c>
    </row>
    <row r="253" spans="8:19" x14ac:dyDescent="0.25">
      <c r="H253" s="5"/>
      <c r="I253" s="5"/>
      <c r="J253" s="5"/>
      <c r="K253" s="5"/>
      <c r="L253" s="5"/>
      <c r="M253" s="5"/>
      <c r="N253" s="5"/>
      <c r="O253" s="3">
        <v>39171</v>
      </c>
      <c r="P253" s="1">
        <v>0.11</v>
      </c>
      <c r="Q253" s="1">
        <f t="array" ref="Q253">FVSCHEDULE(1,P251:P253*0.01)-1</f>
        <v>2.6484692480000183E-2</v>
      </c>
      <c r="R253" s="14">
        <v>0.1</v>
      </c>
      <c r="S253" s="1">
        <f t="array" ref="S253">FVSCHEDULE(1,R251:R253*0.01)-1</f>
        <v>3.1759488760000121E-2</v>
      </c>
    </row>
    <row r="254" spans="8:19" x14ac:dyDescent="0.25">
      <c r="H254" s="5"/>
      <c r="I254" s="5"/>
      <c r="J254" s="5"/>
      <c r="K254" s="5"/>
      <c r="L254" s="5"/>
      <c r="M254" s="5"/>
      <c r="N254" s="5"/>
      <c r="O254" s="3">
        <v>39202</v>
      </c>
      <c r="P254" s="1">
        <v>1.3</v>
      </c>
      <c r="Q254" s="1">
        <f t="array" ref="Q254">FVSCHEDULE(1,P252:P254*0.01)-1</f>
        <v>2.8311900200000073E-2</v>
      </c>
      <c r="R254" s="14">
        <v>1.51</v>
      </c>
      <c r="S254" s="1">
        <f t="array" ref="S254">FVSCHEDULE(1,R252:R254*0.01)-1</f>
        <v>3.3592279719999896E-2</v>
      </c>
    </row>
    <row r="255" spans="8:19" x14ac:dyDescent="0.25">
      <c r="H255" s="5"/>
      <c r="I255" s="5"/>
      <c r="J255" s="5"/>
      <c r="K255" s="5"/>
      <c r="L255" s="5"/>
      <c r="M255" s="5"/>
      <c r="N255" s="5"/>
      <c r="O255" s="3">
        <v>39233</v>
      </c>
      <c r="P255" s="1">
        <v>0.75</v>
      </c>
      <c r="Q255" s="1">
        <f t="array" ref="Q255">FVSCHEDULE(1,P253:P255*0.01)-1</f>
        <v>2.1720157249999872E-2</v>
      </c>
      <c r="R255" s="14">
        <v>0.77</v>
      </c>
      <c r="S255" s="1">
        <f t="array" ref="S255">FVSCHEDULE(1,R253:R255*0.01)-1</f>
        <v>2.3939186269999801E-2</v>
      </c>
    </row>
    <row r="256" spans="8:19" x14ac:dyDescent="0.25">
      <c r="H256" s="5"/>
      <c r="I256" s="5"/>
      <c r="J256" s="5"/>
      <c r="K256" s="5"/>
      <c r="L256" s="5"/>
      <c r="M256" s="5"/>
      <c r="N256" s="5"/>
      <c r="O256" s="3">
        <v>39262</v>
      </c>
      <c r="P256" s="1">
        <v>-1.8</v>
      </c>
      <c r="Q256" s="1">
        <f t="array" ref="Q256">FVSCHEDULE(1,P254:P256*0.01)-1</f>
        <v>2.2267449999999744E-3</v>
      </c>
      <c r="R256" s="14">
        <v>-2.4500000000000002</v>
      </c>
      <c r="S256" s="1">
        <f t="array" ref="S256">FVSCHEDULE(1,R254:R256*0.01)-1</f>
        <v>-2.1451786150000762E-3</v>
      </c>
    </row>
    <row r="257" spans="8:19" x14ac:dyDescent="0.25">
      <c r="H257" s="5"/>
      <c r="I257" s="5"/>
      <c r="J257" s="5"/>
      <c r="K257" s="5"/>
      <c r="L257" s="5"/>
      <c r="M257" s="5"/>
      <c r="N257" s="5"/>
      <c r="O257" s="3">
        <v>39294</v>
      </c>
      <c r="P257" s="1">
        <v>-3.54</v>
      </c>
      <c r="Q257" s="1">
        <f t="array" ref="Q257">FVSCHEDULE(1,P255:P257*0.01)-1</f>
        <v>-4.5658520999999896E-2</v>
      </c>
      <c r="R257" s="14">
        <v>-4.2</v>
      </c>
      <c r="S257" s="1">
        <f t="array" ref="S257">FVSCHEDULE(1,R255:R257*0.01)-1</f>
        <v>-5.8275126700000013E-2</v>
      </c>
    </row>
    <row r="258" spans="8:19" x14ac:dyDescent="0.25">
      <c r="H258" s="5"/>
      <c r="I258" s="5"/>
      <c r="J258" s="5"/>
      <c r="K258" s="5"/>
      <c r="L258" s="5"/>
      <c r="M258" s="5"/>
      <c r="N258" s="5"/>
      <c r="O258" s="3">
        <v>39325</v>
      </c>
      <c r="P258" s="1">
        <v>1.36</v>
      </c>
      <c r="Q258" s="1">
        <f t="array" ref="Q258">FVSCHEDULE(1,P256:P258*0.01)-1</f>
        <v>-3.9880374079999892E-2</v>
      </c>
      <c r="R258" s="14">
        <v>1.86</v>
      </c>
      <c r="S258" s="1">
        <f t="array" ref="S258">FVSCHEDULE(1,R256:R258*0.01)-1</f>
        <v>-4.8088760600000113E-2</v>
      </c>
    </row>
    <row r="259" spans="8:19" x14ac:dyDescent="0.25">
      <c r="H259" s="5"/>
      <c r="I259" s="5"/>
      <c r="J259" s="5"/>
      <c r="K259" s="5"/>
      <c r="L259" s="5"/>
      <c r="M259" s="5"/>
      <c r="N259" s="5"/>
      <c r="O259" s="3">
        <v>39353</v>
      </c>
      <c r="P259" s="1">
        <v>2.62</v>
      </c>
      <c r="Q259" s="1">
        <f t="array" ref="Q259">FVSCHEDULE(1,P257:P259*0.01)-1</f>
        <v>3.3347862720001231E-3</v>
      </c>
      <c r="R259" s="14">
        <v>2.75</v>
      </c>
      <c r="S259" s="1">
        <f t="array" ref="S259">FVSCHEDULE(1,R257:R259*0.01)-1</f>
        <v>2.6538169999998917E-3</v>
      </c>
    </row>
    <row r="260" spans="8:19" x14ac:dyDescent="0.25">
      <c r="H260" s="5"/>
      <c r="I260" s="5"/>
      <c r="J260" s="5"/>
      <c r="K260" s="5"/>
      <c r="L260" s="5"/>
      <c r="M260" s="5"/>
      <c r="N260" s="5"/>
      <c r="O260" s="3">
        <v>39386</v>
      </c>
      <c r="P260" s="1">
        <v>0.6</v>
      </c>
      <c r="Q260" s="1">
        <f t="array" ref="Q260">FVSCHEDULE(1,P258:P260*0.01)-1</f>
        <v>4.6397257920000046E-2</v>
      </c>
      <c r="R260" s="14">
        <v>0.57999999999999996</v>
      </c>
      <c r="S260" s="1">
        <f t="array" ref="S260">FVSCHEDULE(1,R258:R260*0.01)-1</f>
        <v>5.268184670000009E-2</v>
      </c>
    </row>
    <row r="261" spans="8:19" x14ac:dyDescent="0.25">
      <c r="H261" s="5"/>
      <c r="I261" s="5"/>
      <c r="J261" s="5"/>
      <c r="K261" s="5"/>
      <c r="L261" s="5"/>
      <c r="M261" s="5"/>
      <c r="N261" s="5"/>
      <c r="O261" s="3">
        <v>39416</v>
      </c>
      <c r="P261" s="1">
        <v>-2.17</v>
      </c>
      <c r="Q261" s="1">
        <f t="array" ref="Q261">FVSCHEDULE(1,P259:P261*0.01)-1</f>
        <v>9.9550487599999737E-3</v>
      </c>
      <c r="R261" s="14">
        <v>-2.67</v>
      </c>
      <c r="S261" s="1">
        <f t="array" ref="S261">FVSCHEDULE(1,R259:R261*0.01)-1</f>
        <v>5.8661313500003587E-3</v>
      </c>
    </row>
    <row r="262" spans="8:19" x14ac:dyDescent="0.25">
      <c r="H262" s="5"/>
      <c r="I262" s="5"/>
      <c r="J262" s="5"/>
      <c r="K262" s="5"/>
      <c r="L262" s="5"/>
      <c r="M262" s="5"/>
      <c r="N262" s="5"/>
      <c r="O262" s="3">
        <v>39447</v>
      </c>
      <c r="P262" s="1">
        <v>0.28999999999999998</v>
      </c>
      <c r="Q262" s="1">
        <f t="array" ref="Q262">FVSCHEDULE(1,P260:P262*0.01)-1</f>
        <v>-1.2976107580000118E-2</v>
      </c>
      <c r="R262" s="14">
        <v>0.4</v>
      </c>
      <c r="S262" s="1">
        <f t="array" ref="S262">FVSCHEDULE(1,R260:R262*0.01)-1</f>
        <v>-1.7139079439999927E-2</v>
      </c>
    </row>
    <row r="263" spans="8:19" x14ac:dyDescent="0.25">
      <c r="H263" s="5"/>
      <c r="I263" s="5"/>
      <c r="J263" s="5"/>
      <c r="K263" s="5"/>
      <c r="L263" s="5"/>
      <c r="M263" s="5"/>
      <c r="N263" s="5"/>
      <c r="O263" s="3">
        <v>39478</v>
      </c>
      <c r="P263" s="1">
        <v>-1.33</v>
      </c>
      <c r="Q263" s="1">
        <f t="array" ref="Q263">FVSCHEDULE(1,P261:P263*0.01)-1</f>
        <v>-3.1912053031000198E-2</v>
      </c>
      <c r="R263" s="14">
        <v>-2.21</v>
      </c>
      <c r="S263" s="1">
        <f t="array" ref="S263">FVSCHEDULE(1,R261:R263*0.01)-1</f>
        <v>-4.4402769719999902E-2</v>
      </c>
    </row>
    <row r="264" spans="8:19" x14ac:dyDescent="0.25">
      <c r="H264" s="5"/>
      <c r="I264" s="5"/>
      <c r="J264" s="5"/>
      <c r="K264" s="5"/>
      <c r="L264" s="5"/>
      <c r="M264" s="5"/>
      <c r="N264" s="5"/>
      <c r="O264" s="3">
        <v>39507</v>
      </c>
      <c r="P264" s="1">
        <v>-1.36</v>
      </c>
      <c r="Q264" s="1">
        <f t="array" ref="Q264">FVSCHEDULE(1,P262:P264*0.01)-1</f>
        <v>-2.3896605448000097E-2</v>
      </c>
      <c r="R264" s="14">
        <v>-1.24</v>
      </c>
      <c r="S264" s="1">
        <f t="array" ref="S264">FVSCHEDULE(1,R262:R264*0.01)-1</f>
        <v>-3.0362863839999976E-2</v>
      </c>
    </row>
    <row r="265" spans="8:19" x14ac:dyDescent="0.25">
      <c r="H265" s="5"/>
      <c r="I265" s="5"/>
      <c r="J265" s="5"/>
      <c r="K265" s="5"/>
      <c r="L265" s="5"/>
      <c r="M265" s="5"/>
      <c r="N265" s="5"/>
      <c r="O265" s="3">
        <v>39538</v>
      </c>
      <c r="P265" s="1">
        <v>-0.34</v>
      </c>
      <c r="Q265" s="1">
        <f t="array" ref="Q265">FVSCHEDULE(1,P263:P265*0.01)-1</f>
        <v>-3.0028274991999893E-2</v>
      </c>
      <c r="R265" s="14">
        <v>0.04</v>
      </c>
      <c r="S265" s="1">
        <f t="array" ref="S265">FVSCHEDULE(1,R263:R265*0.01)-1</f>
        <v>-3.3839650384000053E-2</v>
      </c>
    </row>
    <row r="266" spans="8:19" x14ac:dyDescent="0.25">
      <c r="H266" s="5"/>
      <c r="I266" s="5"/>
      <c r="J266" s="5"/>
      <c r="K266" s="5"/>
      <c r="L266" s="5"/>
      <c r="M266" s="5"/>
      <c r="N266" s="5"/>
      <c r="O266" s="3">
        <v>39568</v>
      </c>
      <c r="P266" s="1">
        <v>4.3099999999999996</v>
      </c>
      <c r="Q266" s="1">
        <f t="array" ref="Q266">FVSCHEDULE(1,P264:P266*0.01)-1</f>
        <v>2.5415532943999786E-2</v>
      </c>
      <c r="R266" s="14">
        <v>4.7699999999999996</v>
      </c>
      <c r="S266" s="1">
        <f t="array" ref="S266">FVSCHEDULE(1,R264:R266*0.01)-1</f>
        <v>3.5122403407999991E-2</v>
      </c>
    </row>
    <row r="267" spans="8:19" x14ac:dyDescent="0.25">
      <c r="H267" s="5"/>
      <c r="I267" s="5"/>
      <c r="J267" s="5"/>
      <c r="K267" s="5"/>
      <c r="L267" s="5"/>
      <c r="M267" s="5"/>
      <c r="N267" s="5"/>
      <c r="O267" s="3">
        <v>39598</v>
      </c>
      <c r="P267" s="1">
        <v>0.36</v>
      </c>
      <c r="Q267" s="1">
        <f t="array" ref="Q267">FVSCHEDULE(1,P265:P267*0.01)-1</f>
        <v>4.3295852456000095E-2</v>
      </c>
      <c r="R267" s="14">
        <v>0.45</v>
      </c>
      <c r="S267" s="1">
        <f t="array" ref="S267">FVSCHEDULE(1,R265:R267*0.01)-1</f>
        <v>5.2835615859999852E-2</v>
      </c>
    </row>
    <row r="268" spans="8:19" x14ac:dyDescent="0.25">
      <c r="H268" s="5"/>
      <c r="I268" s="5"/>
      <c r="J268" s="5"/>
      <c r="K268" s="5"/>
      <c r="L268" s="5"/>
      <c r="M268" s="5"/>
      <c r="N268" s="5"/>
      <c r="O268" s="3">
        <v>39629</v>
      </c>
      <c r="P268" s="1">
        <v>-2.8</v>
      </c>
      <c r="Q268" s="1">
        <f t="array" ref="Q268">FVSCHEDULE(1,P266:P268*0.01)-1</f>
        <v>1.7543215519999933E-2</v>
      </c>
      <c r="R268" s="14">
        <v>-2.71</v>
      </c>
      <c r="S268" s="1">
        <f t="array" ref="S268">FVSCHEDULE(1,R266:R268*0.01)-1</f>
        <v>2.3894212984999941E-2</v>
      </c>
    </row>
    <row r="269" spans="8:19" x14ac:dyDescent="0.25">
      <c r="H269" s="5"/>
      <c r="I269" s="5"/>
      <c r="J269" s="5"/>
      <c r="K269" s="5"/>
      <c r="L269" s="5"/>
      <c r="M269" s="5"/>
      <c r="N269" s="5"/>
      <c r="O269" s="3">
        <v>39660</v>
      </c>
      <c r="P269" s="1">
        <v>-1.33</v>
      </c>
      <c r="Q269" s="1">
        <f t="array" ref="Q269">FVSCHEDULE(1,P267:P269*0.01)-1</f>
        <v>-3.7474939360000015E-2</v>
      </c>
      <c r="R269" s="14">
        <v>-1.32</v>
      </c>
      <c r="S269" s="1">
        <f t="array" ref="S269">FVSCHEDULE(1,R267:R269*0.01)-1</f>
        <v>-3.5622020260000054E-2</v>
      </c>
    </row>
    <row r="270" spans="8:19" x14ac:dyDescent="0.25">
      <c r="H270" s="5"/>
      <c r="I270" s="5"/>
      <c r="J270" s="5"/>
      <c r="K270" s="5"/>
      <c r="L270" s="5"/>
      <c r="M270" s="5"/>
      <c r="N270" s="5"/>
      <c r="O270" s="3">
        <v>39689</v>
      </c>
      <c r="P270" s="1">
        <v>0.35</v>
      </c>
      <c r="Q270" s="1">
        <f t="array" ref="Q270">FVSCHEDULE(1,P268:P270*0.01)-1</f>
        <v>-3.7570846599999874E-2</v>
      </c>
      <c r="R270" s="14">
        <v>0.32</v>
      </c>
      <c r="S270" s="1">
        <f t="array" ref="S270">FVSCHEDULE(1,R268:R270*0.01)-1</f>
        <v>-3.6870095295999938E-2</v>
      </c>
    </row>
    <row r="271" spans="8:19" x14ac:dyDescent="0.25">
      <c r="H271" s="5"/>
      <c r="I271" s="5"/>
      <c r="J271" s="5"/>
      <c r="K271" s="5"/>
      <c r="L271" s="5"/>
      <c r="M271" s="5"/>
      <c r="N271" s="5"/>
      <c r="O271" s="3">
        <v>39721</v>
      </c>
      <c r="P271" s="1">
        <v>-7.98</v>
      </c>
      <c r="Q271" s="1">
        <f t="array" ref="Q271">FVSCHEDULE(1,P269:P271*0.01)-1</f>
        <v>-8.8860795309999907E-2</v>
      </c>
      <c r="R271" s="14">
        <v>-8.3000000000000007</v>
      </c>
      <c r="S271" s="1">
        <f t="array" ref="S271">FVSCHEDULE(1,R269:R271*0.01)-1</f>
        <v>-9.2208734079999854E-2</v>
      </c>
    </row>
    <row r="272" spans="8:19" x14ac:dyDescent="0.25">
      <c r="H272" s="5"/>
      <c r="I272" s="5"/>
      <c r="J272" s="5"/>
      <c r="K272" s="5"/>
      <c r="L272" s="5"/>
      <c r="M272" s="5"/>
      <c r="N272" s="5"/>
      <c r="O272" s="3">
        <v>39752</v>
      </c>
      <c r="P272" s="1">
        <v>-15.91</v>
      </c>
      <c r="Q272" s="1">
        <f t="array" ref="Q272">FVSCHEDULE(1,P270:P272*0.01)-1</f>
        <v>-0.22349553336999994</v>
      </c>
      <c r="R272" s="14">
        <v>-18.43</v>
      </c>
      <c r="S272" s="1">
        <f t="array" ref="S272">FVSCHEDULE(1,R270:R272*0.01)-1</f>
        <v>-0.24960950991999986</v>
      </c>
    </row>
    <row r="273" spans="8:19" x14ac:dyDescent="0.25">
      <c r="H273" s="5"/>
      <c r="I273" s="5"/>
      <c r="J273" s="5"/>
      <c r="K273" s="5"/>
      <c r="L273" s="5"/>
      <c r="M273" s="5"/>
      <c r="N273" s="5"/>
      <c r="O273" s="3">
        <v>39780</v>
      </c>
      <c r="P273" s="1">
        <v>-9.31</v>
      </c>
      <c r="Q273" s="1">
        <f t="array" ref="Q273">FVSCHEDULE(1,P271:P273*0.01)-1</f>
        <v>-0.29824424435800001</v>
      </c>
      <c r="R273" s="14">
        <v>-8.83</v>
      </c>
      <c r="S273" s="1">
        <f t="array" ref="S273">FVSCHEDULE(1,R271:R273*0.01)-1</f>
        <v>-0.31805122627000004</v>
      </c>
    </row>
    <row r="274" spans="8:19" x14ac:dyDescent="0.25">
      <c r="H274" s="5"/>
      <c r="I274" s="5"/>
      <c r="J274" s="5"/>
      <c r="K274" s="5"/>
      <c r="L274" s="5"/>
      <c r="M274" s="5"/>
      <c r="N274" s="5"/>
      <c r="O274" s="3">
        <v>39813</v>
      </c>
      <c r="P274" s="1">
        <v>7.68</v>
      </c>
      <c r="Q274" s="1">
        <f t="array" ref="Q274">FVSCHEDULE(1,P272:P274*0.01)-1</f>
        <v>-0.17881917227199995</v>
      </c>
      <c r="R274" s="14">
        <v>5.44</v>
      </c>
      <c r="S274" s="1">
        <f t="array" ref="S274">FVSCHEDULE(1,R272:R274*0.01)-1</f>
        <v>-0.215870461264</v>
      </c>
    </row>
    <row r="275" spans="8:19" x14ac:dyDescent="0.25">
      <c r="H275" s="5"/>
      <c r="I275" s="5"/>
      <c r="J275" s="5"/>
      <c r="K275" s="5"/>
      <c r="L275" s="5"/>
      <c r="M275" s="5"/>
      <c r="N275" s="5"/>
      <c r="O275" s="3">
        <v>39843</v>
      </c>
      <c r="P275" s="1">
        <v>5.99</v>
      </c>
      <c r="Q275" s="1">
        <f t="array" ref="Q275">FVSCHEDULE(1,P273:P275*0.01)-1</f>
        <v>3.5045260208000029E-2</v>
      </c>
      <c r="R275" s="14">
        <v>6.81</v>
      </c>
      <c r="S275" s="1">
        <f t="array" ref="S275">FVSCHEDULE(1,R273:R275*0.01)-1</f>
        <v>2.6760770287999947E-2</v>
      </c>
    </row>
    <row r="276" spans="8:19" x14ac:dyDescent="0.25">
      <c r="H276" s="5"/>
      <c r="I276" s="5"/>
      <c r="J276" s="5"/>
      <c r="K276" s="5"/>
      <c r="L276" s="5"/>
      <c r="M276" s="5"/>
      <c r="N276" s="5"/>
      <c r="O276" s="3">
        <v>39871</v>
      </c>
      <c r="P276" s="1">
        <v>-3.1</v>
      </c>
      <c r="Q276" s="1">
        <f t="array" ref="Q276">FVSCHEDULE(1,P274:P276*0.01)-1</f>
        <v>0.10592001007999996</v>
      </c>
      <c r="R276" s="14">
        <v>-2.94</v>
      </c>
      <c r="S276" s="1">
        <f t="array" ref="S276">FVSCHEDULE(1,R274:R276*0.01)-1</f>
        <v>9.3094223584000213E-2</v>
      </c>
    </row>
    <row r="277" spans="8:19" x14ac:dyDescent="0.25">
      <c r="H277" s="5"/>
      <c r="I277" s="5"/>
      <c r="J277" s="5"/>
      <c r="K277" s="5"/>
      <c r="L277" s="5"/>
      <c r="M277" s="5"/>
      <c r="N277" s="5"/>
      <c r="O277" s="3">
        <v>39903</v>
      </c>
      <c r="P277" s="1">
        <v>3.19</v>
      </c>
      <c r="Q277" s="1">
        <f t="array" ref="Q277">FVSCHEDULE(1,P275:P277*0.01)-1</f>
        <v>5.9805774890000052E-2</v>
      </c>
      <c r="R277" s="14">
        <v>2.42</v>
      </c>
      <c r="S277" s="1">
        <f t="array" ref="S277">FVSCHEDULE(1,R275:R277*0.01)-1</f>
        <v>6.1785948212000008E-2</v>
      </c>
    </row>
    <row r="278" spans="8:19" x14ac:dyDescent="0.25">
      <c r="H278" s="5"/>
      <c r="I278" s="5"/>
      <c r="J278" s="5"/>
      <c r="K278" s="5"/>
      <c r="L278" s="5"/>
      <c r="M278" s="5"/>
      <c r="N278" s="5"/>
      <c r="O278" s="3">
        <v>39933</v>
      </c>
      <c r="P278" s="1">
        <v>12.1</v>
      </c>
      <c r="Q278" s="1">
        <f t="array" ref="Q278">FVSCHEDULE(1,P276:P278*0.01)-1</f>
        <v>0.12090034309999997</v>
      </c>
      <c r="R278" s="14">
        <v>12.35</v>
      </c>
      <c r="S278" s="1">
        <f t="array" ref="S278">FVSCHEDULE(1,R276:R278*0.01)-1</f>
        <v>0.11685845222000002</v>
      </c>
    </row>
    <row r="279" spans="8:19" x14ac:dyDescent="0.25">
      <c r="H279" s="5"/>
      <c r="I279" s="5"/>
      <c r="J279" s="5"/>
      <c r="K279" s="5"/>
      <c r="L279" s="5"/>
      <c r="M279" s="5"/>
      <c r="N279" s="5"/>
      <c r="O279" s="3">
        <v>39962</v>
      </c>
      <c r="P279" s="1">
        <v>6.73</v>
      </c>
      <c r="Q279" s="1">
        <f t="array" ref="Q279">FVSCHEDULE(1,P277:P279*0.01)-1</f>
        <v>0.23460984126999995</v>
      </c>
      <c r="R279" s="14">
        <v>6.74</v>
      </c>
      <c r="S279" s="1">
        <f t="array" ref="S279">FVSCHEDULE(1,R277:R279*0.01)-1</f>
        <v>0.22824511837999983</v>
      </c>
    </row>
    <row r="280" spans="8:19" x14ac:dyDescent="0.25">
      <c r="H280" s="5"/>
      <c r="I280" s="5"/>
      <c r="J280" s="5"/>
      <c r="K280" s="5"/>
      <c r="L280" s="5"/>
      <c r="M280" s="5"/>
      <c r="N280" s="5"/>
      <c r="O280" s="3">
        <v>39994</v>
      </c>
      <c r="P280" s="1">
        <v>2.86</v>
      </c>
      <c r="Q280" s="1">
        <f t="array" ref="Q280">FVSCHEDULE(1,P278:P280*0.01)-1</f>
        <v>0.2306615783799999</v>
      </c>
      <c r="R280" s="14">
        <v>3</v>
      </c>
      <c r="S280" s="1">
        <f t="array" ref="S280">FVSCHEDULE(1,R278:R280*0.01)-1</f>
        <v>0.23520061699999983</v>
      </c>
    </row>
    <row r="281" spans="8:19" x14ac:dyDescent="0.25">
      <c r="H281" s="5"/>
      <c r="I281" s="5"/>
      <c r="J281" s="5"/>
      <c r="K281" s="5"/>
      <c r="L281" s="5"/>
      <c r="M281" s="5"/>
      <c r="N281" s="5"/>
      <c r="O281" s="3">
        <v>40025</v>
      </c>
      <c r="P281" s="1">
        <v>6.09</v>
      </c>
      <c r="Q281" s="1">
        <f t="array" ref="Q281">FVSCHEDULE(1,P279:P281*0.01)-1</f>
        <v>0.16468230910199977</v>
      </c>
      <c r="R281" s="14">
        <v>7.29</v>
      </c>
      <c r="S281" s="1">
        <f t="array" ref="S281">FVSCHEDULE(1,R279:R281*0.01)-1</f>
        <v>0.17956986379999984</v>
      </c>
    </row>
    <row r="282" spans="8:19" x14ac:dyDescent="0.25">
      <c r="H282" s="5"/>
      <c r="I282" s="5"/>
      <c r="J282" s="5"/>
      <c r="K282" s="5"/>
      <c r="L282" s="5"/>
      <c r="M282" s="5"/>
      <c r="N282" s="5"/>
      <c r="O282" s="3">
        <v>40056</v>
      </c>
      <c r="P282" s="1">
        <v>1.86</v>
      </c>
      <c r="Q282" s="1">
        <f t="array" ref="Q282">FVSCHEDULE(1,P280:P282*0.01)-1</f>
        <v>0.11153883636399975</v>
      </c>
      <c r="R282" s="14">
        <v>1.31</v>
      </c>
      <c r="S282" s="1">
        <f t="array" ref="S282">FVSCHEDULE(1,R280:R282*0.01)-1</f>
        <v>0.11956363969999995</v>
      </c>
    </row>
    <row r="283" spans="8:19" x14ac:dyDescent="0.25">
      <c r="H283" s="5"/>
      <c r="I283" s="5"/>
      <c r="J283" s="5"/>
      <c r="K283" s="5"/>
      <c r="L283" s="5"/>
      <c r="M283" s="5"/>
      <c r="N283" s="5"/>
      <c r="O283" s="3">
        <v>40086</v>
      </c>
      <c r="P283" s="1">
        <v>5.7</v>
      </c>
      <c r="Q283" s="1">
        <f t="array" ref="Q283">FVSCHEDULE(1,P281:P283*0.01)-1</f>
        <v>0.14222880617999989</v>
      </c>
      <c r="R283" s="14">
        <v>6.42</v>
      </c>
      <c r="S283" s="1">
        <f t="array" ref="S283">FVSCHEDULE(1,R281:R283*0.01)-1</f>
        <v>0.15673750035800027</v>
      </c>
    </row>
    <row r="284" spans="8:19" x14ac:dyDescent="0.25">
      <c r="H284" s="5"/>
      <c r="I284" s="5"/>
      <c r="J284" s="5"/>
      <c r="K284" s="5"/>
      <c r="L284" s="5"/>
      <c r="M284" s="5"/>
      <c r="N284" s="5"/>
      <c r="O284" s="3">
        <v>40116</v>
      </c>
      <c r="P284" s="1">
        <v>1.8</v>
      </c>
      <c r="Q284" s="1">
        <f t="array" ref="Q284">FVSCHEDULE(1,P282:P284*0.01)-1</f>
        <v>9.6040083599999937E-2</v>
      </c>
      <c r="R284" s="14">
        <v>1.91</v>
      </c>
      <c r="S284" s="1">
        <f t="array" ref="S284">FVSCHEDULE(1,R282:R284*0.01)-1</f>
        <v>9.873351348199999E-2</v>
      </c>
    </row>
    <row r="285" spans="8:19" x14ac:dyDescent="0.25">
      <c r="H285" s="5"/>
      <c r="I285" s="5"/>
      <c r="J285" s="5"/>
      <c r="K285" s="5"/>
      <c r="L285" s="5"/>
      <c r="M285" s="5"/>
      <c r="N285" s="5"/>
      <c r="O285" s="3">
        <v>40147</v>
      </c>
      <c r="P285" s="1">
        <v>1.01</v>
      </c>
      <c r="Q285" s="1">
        <f t="array" ref="Q285">FVSCHEDULE(1,P283:P285*0.01)-1</f>
        <v>8.6893862599999983E-2</v>
      </c>
      <c r="R285" s="14">
        <v>0.77</v>
      </c>
      <c r="S285" s="1">
        <f t="array" ref="S285">FVSCHEDULE(1,R283:R285*0.01)-1</f>
        <v>9.2877071893999963E-2</v>
      </c>
    </row>
    <row r="286" spans="8:19" x14ac:dyDescent="0.25">
      <c r="H286" s="5"/>
      <c r="I286" s="5"/>
      <c r="J286" s="5"/>
      <c r="K286" s="5"/>
      <c r="L286" s="5"/>
      <c r="M286" s="5"/>
      <c r="N286" s="5"/>
      <c r="O286" s="3">
        <v>40178</v>
      </c>
      <c r="P286" s="1">
        <v>3.28</v>
      </c>
      <c r="Q286" s="1">
        <f t="array" ref="Q286">FVSCHEDULE(1,P284:P286*0.01)-1</f>
        <v>6.2009443040000001E-2</v>
      </c>
      <c r="R286" s="14">
        <v>3.66</v>
      </c>
      <c r="S286" s="1">
        <f t="array" ref="S286">FVSCHEDULE(1,R284:R286*0.01)-1</f>
        <v>6.4533332761999906E-2</v>
      </c>
    </row>
    <row r="287" spans="8:19" x14ac:dyDescent="0.25">
      <c r="H287" s="5"/>
      <c r="I287" s="5"/>
      <c r="J287" s="5"/>
      <c r="K287" s="5"/>
      <c r="L287" s="5"/>
      <c r="M287" s="5"/>
      <c r="N287" s="5"/>
      <c r="O287" s="3">
        <v>40207</v>
      </c>
      <c r="P287" s="1">
        <v>1.27</v>
      </c>
      <c r="Q287" s="1">
        <f t="array" ref="Q287">FVSCHEDULE(1,P285:P287*0.01)-1</f>
        <v>5.6480317255999779E-2</v>
      </c>
      <c r="R287" s="14">
        <v>1.1399999999999999</v>
      </c>
      <c r="S287" s="1">
        <f t="array" ref="S287">FVSCHEDULE(1,R285:R287*0.01)-1</f>
        <v>5.6490052748000119E-2</v>
      </c>
    </row>
    <row r="288" spans="8:19" x14ac:dyDescent="0.25">
      <c r="H288" s="5"/>
      <c r="I288" s="5"/>
      <c r="J288" s="5"/>
      <c r="K288" s="5"/>
      <c r="L288" s="5"/>
      <c r="M288" s="5"/>
      <c r="N288" s="5"/>
      <c r="O288" s="3">
        <v>40235</v>
      </c>
      <c r="P288" s="1">
        <v>0.17</v>
      </c>
      <c r="Q288" s="1">
        <f t="array" ref="Q288">FVSCHEDULE(1,P286:P288*0.01)-1</f>
        <v>4.7694618151999713E-2</v>
      </c>
      <c r="R288" s="14">
        <v>-7.0000000000000007E-2</v>
      </c>
      <c r="S288" s="1">
        <f t="array" ref="S288">FVSCHEDULE(1,R286:R288*0.01)-1</f>
        <v>4.768334793200002E-2</v>
      </c>
    </row>
    <row r="289" spans="8:19" x14ac:dyDescent="0.25">
      <c r="H289" s="5"/>
      <c r="I289" s="5"/>
      <c r="J289" s="5"/>
      <c r="K289" s="5"/>
      <c r="L289" s="5"/>
      <c r="M289" s="5"/>
      <c r="N289" s="5"/>
      <c r="O289" s="3">
        <v>40268</v>
      </c>
      <c r="P289" s="1">
        <v>3.13</v>
      </c>
      <c r="Q289" s="1">
        <f t="array" ref="Q289">FVSCHEDULE(1,P287:P289*0.01)-1</f>
        <v>4.617298576700013E-2</v>
      </c>
      <c r="R289" s="14">
        <v>3.19</v>
      </c>
      <c r="S289" s="1">
        <f t="array" ref="S289">FVSCHEDULE(1,R287:R289*0.01)-1</f>
        <v>4.2933095438000057E-2</v>
      </c>
    </row>
    <row r="290" spans="8:19" x14ac:dyDescent="0.25">
      <c r="H290" s="5"/>
      <c r="I290" s="5"/>
      <c r="J290" s="5"/>
      <c r="K290" s="5"/>
      <c r="L290" s="5"/>
      <c r="M290" s="5"/>
      <c r="N290" s="5"/>
      <c r="O290" s="3">
        <v>40298</v>
      </c>
      <c r="P290" s="1">
        <v>2.34</v>
      </c>
      <c r="Q290" s="1">
        <f t="array" ref="Q290">FVSCHEDULE(1,P288:P290*0.01)-1</f>
        <v>5.7226655114000158E-2</v>
      </c>
      <c r="R290" s="14">
        <v>2.84</v>
      </c>
      <c r="S290" s="1">
        <f t="array" ref="S290">FVSCHEDULE(1,R288:R290*0.01)-1</f>
        <v>6.0463115828000014E-2</v>
      </c>
    </row>
    <row r="291" spans="8:19" x14ac:dyDescent="0.25">
      <c r="H291" s="5"/>
      <c r="I291" s="5"/>
      <c r="J291" s="5"/>
      <c r="K291" s="5"/>
      <c r="L291" s="5"/>
      <c r="M291" s="5"/>
      <c r="N291" s="5"/>
      <c r="O291" s="3">
        <v>40329</v>
      </c>
      <c r="P291" s="1">
        <v>-3.59</v>
      </c>
      <c r="Q291" s="1">
        <f t="array" ref="Q291">FVSCHEDULE(1,P289:P291*0.01)-1</f>
        <v>1.7542396122000259E-2</v>
      </c>
      <c r="R291" s="14">
        <v>-4.42</v>
      </c>
      <c r="S291" s="1">
        <f t="array" ref="S291">FVSCHEDULE(1,R289:R291*0.01)-1</f>
        <v>1.430065656800017E-2</v>
      </c>
    </row>
    <row r="292" spans="8:19" x14ac:dyDescent="0.25">
      <c r="H292" s="5"/>
      <c r="I292" s="5"/>
      <c r="J292" s="5"/>
      <c r="K292" s="5"/>
      <c r="L292" s="5"/>
      <c r="M292" s="5"/>
      <c r="N292" s="5"/>
      <c r="O292" s="3">
        <v>40359</v>
      </c>
      <c r="P292" s="1">
        <v>1.24</v>
      </c>
      <c r="Q292" s="1">
        <f t="array" ref="Q292">FVSCHEDULE(1,P290:P292*0.01)-1</f>
        <v>-1.1054767439999669E-3</v>
      </c>
      <c r="R292" s="14">
        <v>1.22</v>
      </c>
      <c r="S292" s="1">
        <f t="array" ref="S292">FVSCHEDULE(1,R290:R292*0.01)-1</f>
        <v>-5.0633544160000321E-3</v>
      </c>
    </row>
    <row r="293" spans="8:19" x14ac:dyDescent="0.25">
      <c r="H293" s="5"/>
      <c r="I293" s="5"/>
      <c r="J293" s="5"/>
      <c r="K293" s="5"/>
      <c r="L293" s="5"/>
      <c r="M293" s="5"/>
      <c r="N293" s="5"/>
      <c r="O293" s="3">
        <v>40389</v>
      </c>
      <c r="P293" s="1">
        <v>3.56</v>
      </c>
      <c r="Q293" s="1">
        <f t="array" ref="Q293">FVSCHEDULE(1,P291:P293*0.01)-1</f>
        <v>1.0802392304000152E-2</v>
      </c>
      <c r="R293" s="14">
        <v>4.3</v>
      </c>
      <c r="S293" s="1">
        <f t="array" ref="S293">FVSCHEDULE(1,R291:R293*0.01)-1</f>
        <v>9.0615726799998519E-3</v>
      </c>
    </row>
    <row r="294" spans="8:19" x14ac:dyDescent="0.25">
      <c r="H294" s="5"/>
      <c r="I294" s="5"/>
      <c r="J294" s="5"/>
      <c r="K294" s="5"/>
      <c r="L294" s="5"/>
      <c r="M294" s="5"/>
      <c r="N294" s="5"/>
      <c r="O294" s="3">
        <v>40421</v>
      </c>
      <c r="P294" s="1">
        <v>0.04</v>
      </c>
      <c r="Q294" s="1">
        <f t="array" ref="Q294">FVSCHEDULE(1,P292:P294*0.01)-1</f>
        <v>4.8860816575999833E-2</v>
      </c>
      <c r="R294" s="14">
        <v>-0.32</v>
      </c>
      <c r="S294" s="1">
        <f t="array" ref="S294">FVSCHEDULE(1,R292:R294*0.01)-1</f>
        <v>5.2346281279999962E-2</v>
      </c>
    </row>
    <row r="295" spans="8:19" x14ac:dyDescent="0.25">
      <c r="H295" s="5"/>
      <c r="I295" s="5"/>
      <c r="J295" s="5"/>
      <c r="K295" s="5"/>
      <c r="L295" s="5"/>
      <c r="M295" s="5"/>
      <c r="N295" s="5"/>
      <c r="O295" s="3">
        <v>40451</v>
      </c>
      <c r="P295" s="1">
        <v>3.01</v>
      </c>
      <c r="Q295" s="1">
        <f t="array" ref="Q295">FVSCHEDULE(1,P293:P295*0.01)-1</f>
        <v>6.7198268624000024E-2</v>
      </c>
      <c r="R295" s="14">
        <v>3.38</v>
      </c>
      <c r="S295" s="1">
        <f t="array" ref="S295">FVSCHEDULE(1,R293:R295*0.01)-1</f>
        <v>7.4802989119999941E-2</v>
      </c>
    </row>
    <row r="296" spans="8:19" x14ac:dyDescent="0.25">
      <c r="H296" s="5"/>
      <c r="I296" s="5"/>
      <c r="J296" s="5"/>
      <c r="K296" s="5"/>
      <c r="L296" s="5"/>
      <c r="M296" s="5"/>
      <c r="N296" s="5"/>
      <c r="O296" s="3">
        <v>40480</v>
      </c>
      <c r="P296" s="1">
        <v>2.58</v>
      </c>
      <c r="Q296" s="1">
        <f t="array" ref="Q296">FVSCHEDULE(1,P294:P296*0.01)-1</f>
        <v>5.7099250632000054E-2</v>
      </c>
      <c r="R296" s="14">
        <v>3.09</v>
      </c>
      <c r="S296" s="1">
        <f t="array" ref="S296">FVSCHEDULE(1,R294:R296*0.01)-1</f>
        <v>6.2334037856000002E-2</v>
      </c>
    </row>
    <row r="297" spans="8:19" x14ac:dyDescent="0.25">
      <c r="H297" s="5"/>
      <c r="I297" s="5"/>
      <c r="J297" s="5"/>
      <c r="K297" s="5"/>
      <c r="L297" s="5"/>
      <c r="M297" s="5"/>
      <c r="N297" s="5"/>
      <c r="O297" s="3">
        <v>40512</v>
      </c>
      <c r="P297" s="1">
        <v>-1.17</v>
      </c>
      <c r="Q297" s="1">
        <f t="array" ref="Q297">FVSCHEDULE(1,P295:P297*0.01)-1</f>
        <v>4.4313464013999937E-2</v>
      </c>
      <c r="R297" s="14">
        <v>-1.56</v>
      </c>
      <c r="S297" s="1">
        <f t="array" ref="S297">FVSCHEDULE(1,R295:R297*0.01)-1</f>
        <v>4.9118807047999979E-2</v>
      </c>
    </row>
    <row r="298" spans="8:19" x14ac:dyDescent="0.25">
      <c r="H298" s="5"/>
      <c r="I298" s="5"/>
      <c r="J298" s="5"/>
      <c r="K298" s="5"/>
      <c r="L298" s="5"/>
      <c r="M298" s="5"/>
      <c r="N298" s="5"/>
      <c r="O298" s="3">
        <v>40543</v>
      </c>
      <c r="P298" s="1">
        <v>1.81</v>
      </c>
      <c r="Q298" s="1">
        <f t="array" ref="Q298">FVSCHEDULE(1,P296:P298*0.01)-1</f>
        <v>3.214788633400012E-2</v>
      </c>
      <c r="R298" s="14">
        <v>2</v>
      </c>
      <c r="S298" s="1">
        <f t="array" ref="S298">FVSCHEDULE(1,R296:R298*0.01)-1</f>
        <v>3.5114319200000077E-2</v>
      </c>
    </row>
    <row r="299" spans="8:19" x14ac:dyDescent="0.25">
      <c r="H299" s="5"/>
      <c r="I299" s="5"/>
      <c r="J299" s="5"/>
      <c r="K299" s="5"/>
      <c r="L299" s="5"/>
      <c r="M299" s="5"/>
      <c r="N299" s="5"/>
      <c r="O299" s="3">
        <v>40574</v>
      </c>
      <c r="P299" s="1">
        <v>2.21</v>
      </c>
      <c r="Q299" s="1">
        <f t="array" ref="Q299">FVSCHEDULE(1,P297:P299*0.01)-1</f>
        <v>2.8424989883000018E-2</v>
      </c>
      <c r="R299" s="14">
        <v>2.59</v>
      </c>
      <c r="S299" s="1">
        <f t="array" ref="S299">FVSCHEDULE(1,R297:R299*0.01)-1</f>
        <v>3.0093879200000062E-2</v>
      </c>
    </row>
    <row r="300" spans="8:19" x14ac:dyDescent="0.25">
      <c r="H300" s="5"/>
      <c r="I300" s="5"/>
      <c r="J300" s="5"/>
      <c r="K300" s="5"/>
      <c r="L300" s="5"/>
      <c r="M300" s="5"/>
      <c r="N300" s="5"/>
      <c r="O300" s="3">
        <v>40602</v>
      </c>
      <c r="P300" s="1">
        <v>1.31</v>
      </c>
      <c r="Q300" s="1">
        <f t="array" ref="Q300">FVSCHEDULE(1,P298:P300*0.01)-1</f>
        <v>5.4231870131000059E-2</v>
      </c>
      <c r="R300" s="14">
        <v>1.64</v>
      </c>
      <c r="S300" s="1">
        <f t="array" ref="S300">FVSCHEDULE(1,R298:R300*0.01)-1</f>
        <v>6.3579255200000073E-2</v>
      </c>
    </row>
    <row r="301" spans="8:19" x14ac:dyDescent="0.25">
      <c r="H301" s="5"/>
      <c r="I301" s="5"/>
      <c r="J301" s="5"/>
      <c r="K301" s="5"/>
      <c r="L301" s="5"/>
      <c r="M301" s="5"/>
      <c r="N301" s="5"/>
      <c r="O301" s="3">
        <v>40633</v>
      </c>
      <c r="P301" s="1">
        <v>0.32</v>
      </c>
      <c r="Q301" s="1">
        <f t="array" ref="Q301">FVSCHEDULE(1,P299:P301*0.01)-1</f>
        <v>3.8803076432000205E-2</v>
      </c>
      <c r="R301" s="14">
        <v>0.34</v>
      </c>
      <c r="S301" s="1">
        <f t="array" ref="S301">FVSCHEDULE(1,R299:R301*0.01)-1</f>
        <v>4.6270024184000169E-2</v>
      </c>
    </row>
    <row r="302" spans="8:19" x14ac:dyDescent="0.25">
      <c r="H302" s="5"/>
      <c r="I302" s="5"/>
      <c r="J302" s="5"/>
      <c r="K302" s="5"/>
      <c r="L302" s="5"/>
      <c r="M302" s="5"/>
      <c r="N302" s="5"/>
      <c r="O302" s="3">
        <v>40662</v>
      </c>
      <c r="P302" s="1">
        <v>1.55</v>
      </c>
      <c r="Q302" s="1">
        <f t="array" ref="Q302">FVSCHEDULE(1,P300:P302*0.01)-1</f>
        <v>3.2095219760000182E-2</v>
      </c>
      <c r="R302" s="14">
        <v>1.88</v>
      </c>
      <c r="S302" s="1">
        <f t="array" ref="S302">FVSCHEDULE(1,R300:R302*0.01)-1</f>
        <v>3.9029048288000023E-2</v>
      </c>
    </row>
    <row r="303" spans="8:19" x14ac:dyDescent="0.25">
      <c r="H303" s="5"/>
      <c r="I303" s="5"/>
      <c r="J303" s="5"/>
      <c r="K303" s="5"/>
      <c r="L303" s="5"/>
      <c r="M303" s="5"/>
      <c r="N303" s="5"/>
      <c r="O303" s="3">
        <v>40694</v>
      </c>
      <c r="P303" s="1">
        <v>0.49</v>
      </c>
      <c r="Q303" s="1">
        <f t="array" ref="Q303">FVSCHEDULE(1,P301:P303*0.01)-1</f>
        <v>2.3741473040000072E-2</v>
      </c>
      <c r="R303" s="14">
        <v>0.41</v>
      </c>
      <c r="S303" s="1">
        <f t="array" ref="S303">FVSCHEDULE(1,R301:R303*0.01)-1</f>
        <v>2.6455202072000139E-2</v>
      </c>
    </row>
    <row r="304" spans="8:19" x14ac:dyDescent="0.25">
      <c r="H304" s="5"/>
      <c r="I304" s="5"/>
      <c r="J304" s="5"/>
      <c r="K304" s="5"/>
      <c r="L304" s="5"/>
      <c r="M304" s="5"/>
      <c r="N304" s="5"/>
      <c r="O304" s="3">
        <v>40724</v>
      </c>
      <c r="P304" s="1">
        <v>-0.97</v>
      </c>
      <c r="Q304" s="1">
        <f t="array" ref="Q304">FVSCHEDULE(1,P302:P304*0.01)-1</f>
        <v>1.0577333284999879E-2</v>
      </c>
      <c r="R304" s="14">
        <v>-1.32</v>
      </c>
      <c r="S304" s="1">
        <f t="array" ref="S304">FVSCHEDULE(1,R302:R304*0.01)-1</f>
        <v>9.4737825439998868E-3</v>
      </c>
    </row>
    <row r="305" spans="8:19" x14ac:dyDescent="0.25">
      <c r="H305" s="5"/>
      <c r="I305" s="5"/>
      <c r="J305" s="5"/>
      <c r="K305" s="5"/>
      <c r="L305" s="5"/>
      <c r="M305" s="5"/>
      <c r="N305" s="5"/>
      <c r="O305" s="3">
        <v>40753</v>
      </c>
      <c r="P305" s="1">
        <v>1.1599999999999999</v>
      </c>
      <c r="Q305" s="1">
        <f t="array" ref="Q305">FVSCHEDULE(1,P303:P305*0.01)-1</f>
        <v>6.696238651999975E-3</v>
      </c>
      <c r="R305" s="14">
        <v>1.47</v>
      </c>
      <c r="S305" s="1">
        <f t="array" ref="S305">FVSCHEDULE(1,R303:R305*0.01)-1</f>
        <v>5.4113144359999588E-3</v>
      </c>
    </row>
    <row r="306" spans="8:19" x14ac:dyDescent="0.25">
      <c r="H306" s="5"/>
      <c r="I306" s="5"/>
      <c r="J306" s="5"/>
      <c r="K306" s="5"/>
      <c r="L306" s="5"/>
      <c r="M306" s="5"/>
      <c r="N306" s="5"/>
      <c r="O306" s="3">
        <v>40786</v>
      </c>
      <c r="P306" s="1">
        <v>-4</v>
      </c>
      <c r="Q306" s="1">
        <f t="array" ref="Q306">FVSCHEDULE(1,P304:P306*0.01)-1</f>
        <v>-3.828401920000013E-2</v>
      </c>
      <c r="R306" s="14">
        <v>-4.87</v>
      </c>
      <c r="S306" s="1">
        <f t="array" ref="S306">FVSCHEDULE(1,R304:R306*0.01)-1</f>
        <v>-4.7457640251999944E-2</v>
      </c>
    </row>
    <row r="307" spans="8:19" x14ac:dyDescent="0.25">
      <c r="H307" s="5"/>
      <c r="I307" s="5"/>
      <c r="J307" s="5"/>
      <c r="K307" s="5"/>
      <c r="L307" s="5"/>
      <c r="M307" s="5"/>
      <c r="N307" s="5"/>
      <c r="O307" s="3">
        <v>40816</v>
      </c>
      <c r="P307" s="1">
        <v>-3.27</v>
      </c>
      <c r="Q307" s="1">
        <f t="array" ref="Q307">FVSCHEDULE(1,P305:P307*0.01)-1</f>
        <v>-6.0620147199999974E-2</v>
      </c>
      <c r="R307" s="14">
        <v>-3.58</v>
      </c>
      <c r="S307" s="1">
        <f t="array" ref="S307">FVSCHEDULE(1,R305:R307*0.01)-1</f>
        <v>-6.9273061138000025E-2</v>
      </c>
    </row>
    <row r="308" spans="8:19" x14ac:dyDescent="0.25">
      <c r="H308" s="5"/>
      <c r="I308" s="5"/>
      <c r="J308" s="5"/>
      <c r="K308" s="5"/>
      <c r="L308" s="5"/>
      <c r="M308" s="5"/>
      <c r="N308" s="5"/>
      <c r="O308" s="3">
        <v>40847</v>
      </c>
      <c r="P308" s="1">
        <v>5.99</v>
      </c>
      <c r="Q308" s="1">
        <f t="array" ref="Q308">FVSCHEDULE(1,P306:P308*0.01)-1</f>
        <v>-1.5768380799999981E-2</v>
      </c>
      <c r="R308" s="14">
        <v>7.23</v>
      </c>
      <c r="S308" s="1">
        <f t="array" ref="S308">FVSCHEDULE(1,R306:R308*0.01)-1</f>
        <v>-1.6439837841999982E-2</v>
      </c>
    </row>
    <row r="309" spans="8:19" x14ac:dyDescent="0.25">
      <c r="H309" s="5"/>
      <c r="I309" s="5"/>
      <c r="J309" s="5"/>
      <c r="K309" s="5"/>
      <c r="L309" s="5"/>
      <c r="M309" s="5"/>
      <c r="N309" s="5"/>
      <c r="O309" s="3">
        <v>40877</v>
      </c>
      <c r="P309" s="1">
        <v>-2.16</v>
      </c>
      <c r="Q309" s="1">
        <f t="array" ref="Q309">FVSCHEDULE(1,P307:P309*0.01)-1</f>
        <v>3.0960585680002151E-3</v>
      </c>
      <c r="R309" s="14">
        <v>-2.94</v>
      </c>
      <c r="S309" s="1">
        <f t="array" ref="S309">FVSCHEDULE(1,R307:R309*0.01)-1</f>
        <v>3.5146571960000816E-3</v>
      </c>
    </row>
    <row r="310" spans="8:19" x14ac:dyDescent="0.25">
      <c r="H310" s="5"/>
      <c r="I310" s="5"/>
      <c r="J310" s="5"/>
      <c r="K310" s="5"/>
      <c r="L310" s="5"/>
      <c r="M310" s="5"/>
      <c r="N310" s="5"/>
      <c r="O310" s="3">
        <v>40907</v>
      </c>
      <c r="P310" s="1">
        <v>2.66</v>
      </c>
      <c r="Q310" s="1">
        <f t="array" ref="Q310">FVSCHEDULE(1,P308:P310*0.01)-1</f>
        <v>6.4590523856000059E-2</v>
      </c>
      <c r="R310" s="14">
        <v>3.32</v>
      </c>
      <c r="S310" s="1">
        <f t="array" ref="S310">FVSCHEDULE(1,R308:R310*0.01)-1</f>
        <v>7.5328089415999999E-2</v>
      </c>
    </row>
    <row r="311" spans="8:19" x14ac:dyDescent="0.25">
      <c r="H311" s="5"/>
      <c r="I311" s="5"/>
      <c r="J311" s="5"/>
      <c r="K311" s="5"/>
      <c r="L311" s="5"/>
      <c r="M311" s="5"/>
      <c r="N311" s="5"/>
      <c r="O311" s="3">
        <v>40939</v>
      </c>
      <c r="P311" s="1">
        <v>3.04</v>
      </c>
      <c r="Q311" s="1">
        <f t="array" ref="Q311">FVSCHEDULE(1,P309:P311*0.01)-1</f>
        <v>3.4959973376000208E-2</v>
      </c>
      <c r="R311" s="14">
        <v>3.38</v>
      </c>
      <c r="S311" s="1">
        <f t="array" ref="S311">FVSCHEDULE(1,R309:R311*0.01)-1</f>
        <v>3.6719368496000104E-2</v>
      </c>
    </row>
    <row r="312" spans="8:19" x14ac:dyDescent="0.25">
      <c r="H312" s="5"/>
      <c r="I312" s="5"/>
      <c r="J312" s="5"/>
      <c r="K312" s="5"/>
      <c r="L312" s="5"/>
      <c r="M312" s="5"/>
      <c r="N312" s="5"/>
      <c r="O312" s="3">
        <v>40968</v>
      </c>
      <c r="P312" s="1">
        <v>2.37</v>
      </c>
      <c r="Q312" s="1">
        <f t="array" ref="Q312">FVSCHEDULE(1,P310:P312*0.01)-1</f>
        <v>8.2878704767999967E-2</v>
      </c>
      <c r="R312" s="14">
        <v>2.84</v>
      </c>
      <c r="S312" s="1">
        <f t="array" ref="S312">FVSCHEDULE(1,R310:R312*0.01)-1</f>
        <v>9.8456829344000019E-2</v>
      </c>
    </row>
    <row r="313" spans="8:19" x14ac:dyDescent="0.25">
      <c r="H313" s="5"/>
      <c r="I313" s="5"/>
      <c r="J313" s="5"/>
      <c r="K313" s="5"/>
      <c r="L313" s="5"/>
      <c r="M313" s="5"/>
      <c r="N313" s="5"/>
      <c r="O313" s="3">
        <v>40998</v>
      </c>
      <c r="P313" s="1">
        <v>-0.14000000000000001</v>
      </c>
      <c r="Q313" s="1">
        <f t="array" ref="Q313">FVSCHEDULE(1,P311:P313*0.01)-1</f>
        <v>5.3343731328000077E-2</v>
      </c>
      <c r="R313" s="14">
        <v>-0.46</v>
      </c>
      <c r="S313" s="1">
        <f t="array" ref="S313">FVSCHEDULE(1,R311:R313*0.01)-1</f>
        <v>5.8269384367999777E-2</v>
      </c>
    </row>
    <row r="314" spans="8:19" x14ac:dyDescent="0.25">
      <c r="H314" s="5"/>
      <c r="I314" s="5"/>
      <c r="J314" s="5"/>
      <c r="K314" s="5"/>
      <c r="L314" s="5"/>
      <c r="M314" s="5"/>
      <c r="N314" s="5"/>
      <c r="O314" s="3">
        <v>41029</v>
      </c>
      <c r="P314" s="1">
        <v>1.05</v>
      </c>
      <c r="Q314" s="1">
        <f t="array" ref="Q314">FVSCHEDULE(1,P312:P314*0.01)-1</f>
        <v>3.3000621610000058E-2</v>
      </c>
      <c r="R314" s="14">
        <v>1.1000000000000001</v>
      </c>
      <c r="S314" s="1">
        <f t="array" ref="S314">FVSCHEDULE(1,R312:R314*0.01)-1</f>
        <v>3.4929722959999854E-2</v>
      </c>
    </row>
    <row r="315" spans="8:19" x14ac:dyDescent="0.25">
      <c r="H315" s="5"/>
      <c r="I315" s="5"/>
      <c r="J315" s="5"/>
      <c r="K315" s="5"/>
      <c r="L315" s="5"/>
      <c r="M315" s="5"/>
      <c r="N315" s="5"/>
      <c r="O315" s="3">
        <v>41060</v>
      </c>
      <c r="P315" s="1">
        <v>-1.31</v>
      </c>
      <c r="Q315" s="1">
        <f t="array" ref="Q315">FVSCHEDULE(1,P313:P315*0.01)-1</f>
        <v>-4.1337174300000168E-3</v>
      </c>
      <c r="R315" s="14">
        <v>-1.84</v>
      </c>
      <c r="S315" s="1">
        <f t="array" ref="S315">FVSCHEDULE(1,R313:R315*0.01)-1</f>
        <v>-1.2167428960000004E-2</v>
      </c>
    </row>
    <row r="316" spans="8:19" x14ac:dyDescent="0.25">
      <c r="H316" s="5"/>
      <c r="I316" s="5"/>
      <c r="J316" s="5"/>
      <c r="K316" s="5"/>
      <c r="L316" s="5"/>
      <c r="M316" s="5"/>
      <c r="N316" s="5"/>
      <c r="O316" s="3">
        <v>41089</v>
      </c>
      <c r="P316" s="1">
        <v>2.11</v>
      </c>
      <c r="Q316" s="1">
        <f t="array" ref="Q316">FVSCHEDULE(1,P314:P316*0.01)-1</f>
        <v>1.8304687694999711E-2</v>
      </c>
      <c r="R316" s="14">
        <v>2.66</v>
      </c>
      <c r="S316" s="1">
        <f t="array" ref="S316">FVSCHEDULE(1,R314:R316*0.01)-1</f>
        <v>1.8795376159999932E-2</v>
      </c>
    </row>
    <row r="317" spans="8:19" x14ac:dyDescent="0.25">
      <c r="H317" s="5"/>
      <c r="I317" s="5"/>
      <c r="J317" s="5"/>
      <c r="K317" s="5"/>
      <c r="L317" s="5"/>
      <c r="M317" s="5"/>
      <c r="N317" s="5"/>
      <c r="O317" s="3">
        <v>41121</v>
      </c>
      <c r="P317" s="1">
        <v>1.9</v>
      </c>
      <c r="Q317" s="1">
        <f t="array" ref="Q317">FVSCHEDULE(1,P315:P317*0.01)-1</f>
        <v>2.6870338209999733E-2</v>
      </c>
      <c r="R317" s="14">
        <v>2.4</v>
      </c>
      <c r="S317" s="1">
        <f t="array" ref="S317">FVSCHEDULE(1,R315:R317*0.01)-1</f>
        <v>3.1895613440000137E-2</v>
      </c>
    </row>
    <row r="318" spans="8:19" x14ac:dyDescent="0.25">
      <c r="H318" s="5"/>
      <c r="I318" s="5"/>
      <c r="J318" s="5"/>
      <c r="K318" s="5"/>
      <c r="L318" s="5"/>
      <c r="M318" s="5"/>
      <c r="N318" s="5"/>
      <c r="O318" s="3">
        <v>41152</v>
      </c>
      <c r="P318" s="1">
        <v>1.17</v>
      </c>
      <c r="Q318" s="1">
        <f t="array" ref="Q318">FVSCHEDULE(1,P316:P318*0.01)-1</f>
        <v>5.2674760529999975E-2</v>
      </c>
      <c r="R318" s="14">
        <v>1.29</v>
      </c>
      <c r="S318" s="1">
        <f t="array" ref="S318">FVSCHEDULE(1,R316:R318*0.01)-1</f>
        <v>6.47993753599998E-2</v>
      </c>
    </row>
    <row r="319" spans="8:19" x14ac:dyDescent="0.25">
      <c r="H319" s="5"/>
      <c r="I319" s="5"/>
      <c r="J319" s="5"/>
      <c r="K319" s="5"/>
      <c r="L319" s="5"/>
      <c r="M319" s="5"/>
      <c r="N319" s="5"/>
      <c r="O319" s="3">
        <v>41180</v>
      </c>
      <c r="P319" s="1">
        <v>1.39</v>
      </c>
      <c r="Q319" s="1">
        <f t="array" ref="Q319">FVSCHEDULE(1,P317:P319*0.01)-1</f>
        <v>4.5252119969999782E-2</v>
      </c>
      <c r="R319" s="14">
        <v>1.73</v>
      </c>
      <c r="S319" s="1">
        <f t="array" ref="S319">FVSCHEDULE(1,R317:R319*0.01)-1</f>
        <v>5.515332608000012E-2</v>
      </c>
    </row>
    <row r="320" spans="8:19" x14ac:dyDescent="0.25">
      <c r="H320" s="5"/>
      <c r="I320" s="5"/>
      <c r="J320" s="5"/>
      <c r="K320" s="5"/>
      <c r="L320" s="5"/>
      <c r="M320" s="5"/>
      <c r="N320" s="5"/>
      <c r="O320" s="3">
        <v>41213</v>
      </c>
      <c r="P320" s="1">
        <v>0.88</v>
      </c>
      <c r="Q320" s="1">
        <f t="array" ref="Q320">FVSCHEDULE(1,P318:P320*0.01)-1</f>
        <v>3.4789341143999897E-2</v>
      </c>
      <c r="R320" s="14">
        <v>0.95</v>
      </c>
      <c r="S320" s="1">
        <f t="array" ref="S320">FVSCHEDULE(1,R318:R320*0.01)-1</f>
        <v>4.0212190115000102E-2</v>
      </c>
    </row>
    <row r="321" spans="8:19" x14ac:dyDescent="0.25">
      <c r="H321" s="5"/>
      <c r="I321" s="5"/>
      <c r="J321" s="5"/>
      <c r="K321" s="5"/>
      <c r="L321" s="5"/>
      <c r="M321" s="5"/>
      <c r="N321" s="5"/>
      <c r="O321" s="3">
        <v>41243</v>
      </c>
      <c r="P321" s="1">
        <v>0.8</v>
      </c>
      <c r="Q321" s="1">
        <f t="array" ref="Q321">FVSCHEDULE(1,P319:P321*0.01)-1</f>
        <v>3.1004898559999994E-2</v>
      </c>
      <c r="R321" s="14">
        <v>0.86</v>
      </c>
      <c r="S321" s="1">
        <f t="array" ref="S321">FVSCHEDULE(1,R319:R321*0.01)-1</f>
        <v>3.5796243410000095E-2</v>
      </c>
    </row>
    <row r="322" spans="8:19" x14ac:dyDescent="0.25">
      <c r="H322" s="5"/>
      <c r="I322" s="5"/>
      <c r="J322" s="5"/>
      <c r="K322" s="5"/>
      <c r="L322" s="5"/>
      <c r="M322" s="5"/>
      <c r="N322" s="5"/>
      <c r="O322" s="3">
        <v>41274</v>
      </c>
      <c r="P322" s="1">
        <v>1.58</v>
      </c>
      <c r="Q322" s="1">
        <f t="array" ref="Q322">FVSCHEDULE(1,P320:P322*0.01)-1</f>
        <v>3.2936952320000046E-2</v>
      </c>
      <c r="R322" s="14">
        <v>1.97</v>
      </c>
      <c r="S322" s="1">
        <f t="array" ref="S322">FVSCHEDULE(1,R320:R322*0.01)-1</f>
        <v>3.8239879490000073E-2</v>
      </c>
    </row>
    <row r="323" spans="8:19" x14ac:dyDescent="0.25">
      <c r="H323" s="5"/>
      <c r="I323" s="5"/>
      <c r="J323" s="5"/>
      <c r="K323" s="5"/>
      <c r="L323" s="5"/>
      <c r="M323" s="5"/>
      <c r="N323" s="5"/>
      <c r="O323" s="3">
        <v>41305</v>
      </c>
      <c r="P323" s="1">
        <v>1.34</v>
      </c>
      <c r="Q323" s="1">
        <f t="array" ref="Q323">FVSCHEDULE(1,P321:P323*0.01)-1</f>
        <v>3.7647013760000236E-2</v>
      </c>
      <c r="R323" s="14">
        <v>1.59</v>
      </c>
      <c r="S323" s="1">
        <f t="array" ref="S323">FVSCHEDULE(1,R321:R323*0.01)-1</f>
        <v>4.482208377800001E-2</v>
      </c>
    </row>
    <row r="324" spans="8:19" x14ac:dyDescent="0.25">
      <c r="H324" s="5"/>
      <c r="I324" s="5"/>
      <c r="J324" s="5"/>
      <c r="K324" s="5"/>
      <c r="L324" s="5"/>
      <c r="M324" s="5"/>
      <c r="N324" s="5"/>
      <c r="O324" s="3">
        <v>41333</v>
      </c>
      <c r="P324" s="1">
        <v>0.51</v>
      </c>
      <c r="Q324" s="1">
        <f t="array" ref="Q324">FVSCHEDULE(1,P322:P324*0.01)-1</f>
        <v>3.4661719772000277E-2</v>
      </c>
      <c r="R324" s="14">
        <v>0.4</v>
      </c>
      <c r="S324" s="1">
        <f t="array" ref="S324">FVSCHEDULE(1,R322:R324*0.01)-1</f>
        <v>4.0056882920000092E-2</v>
      </c>
    </row>
    <row r="325" spans="8:19" x14ac:dyDescent="0.25">
      <c r="H325" s="5"/>
      <c r="I325" s="5"/>
      <c r="J325" s="5"/>
      <c r="K325" s="5"/>
      <c r="L325" s="5"/>
      <c r="M325" s="5"/>
      <c r="N325" s="5"/>
      <c r="O325" s="3">
        <v>41362</v>
      </c>
      <c r="P325" s="1">
        <v>1.02</v>
      </c>
      <c r="Q325" s="1">
        <f t="array" ref="Q325">FVSCHEDULE(1,P323:P325*0.01)-1</f>
        <v>2.8957737068000311E-2</v>
      </c>
      <c r="R325" s="14">
        <v>1.2</v>
      </c>
      <c r="S325" s="1">
        <f t="array" ref="S325">FVSCHEDULE(1,R323:R325*0.01)-1</f>
        <v>3.2203163200000162E-2</v>
      </c>
    </row>
    <row r="326" spans="8:19" x14ac:dyDescent="0.25">
      <c r="H326" s="5"/>
      <c r="I326" s="5"/>
      <c r="J326" s="5"/>
      <c r="K326" s="5"/>
      <c r="L326" s="5"/>
      <c r="M326" s="5"/>
      <c r="N326" s="5"/>
      <c r="O326" s="3">
        <v>41394</v>
      </c>
      <c r="P326" s="1">
        <v>1.81</v>
      </c>
      <c r="Q326" s="1">
        <f t="array" ref="Q326">FVSCHEDULE(1,P324:P326*0.01)-1</f>
        <v>3.3729891562000125E-2</v>
      </c>
      <c r="R326" s="14">
        <v>2.23</v>
      </c>
      <c r="S326" s="1">
        <f t="array" ref="S326">FVSCHEDULE(1,R324:R326*0.01)-1</f>
        <v>3.8705870400000064E-2</v>
      </c>
    </row>
    <row r="327" spans="8:19" x14ac:dyDescent="0.25">
      <c r="H327" s="5"/>
      <c r="I327" s="5"/>
      <c r="J327" s="5"/>
      <c r="K327" s="5"/>
      <c r="L327" s="5"/>
      <c r="M327" s="5"/>
      <c r="N327" s="5"/>
      <c r="O327" s="3">
        <v>41425</v>
      </c>
      <c r="P327" s="1">
        <v>-0.57999999999999996</v>
      </c>
      <c r="Q327" s="1">
        <f t="array" ref="Q327">FVSCHEDULE(1,P325:P327*0.01)-1</f>
        <v>2.2519409203999974E-2</v>
      </c>
      <c r="R327" s="14">
        <v>-0.89</v>
      </c>
      <c r="S327" s="1">
        <f t="array" ref="S327">FVSCHEDULE(1,R325:R327*0.01)-1</f>
        <v>2.5359948359999995E-2</v>
      </c>
    </row>
    <row r="328" spans="8:19" x14ac:dyDescent="0.25">
      <c r="H328" s="5"/>
      <c r="I328" s="5"/>
      <c r="J328" s="5"/>
      <c r="K328" s="5"/>
      <c r="L328" s="5"/>
      <c r="M328" s="5"/>
      <c r="N328" s="5"/>
      <c r="O328" s="3">
        <v>41453</v>
      </c>
      <c r="P328" s="1">
        <v>-2.62</v>
      </c>
      <c r="Q328" s="1">
        <f t="array" ref="Q328">FVSCHEDULE(1,P326:P328*0.01)-1</f>
        <v>-1.4324489523999895E-2</v>
      </c>
      <c r="R328" s="14">
        <v>-3.51</v>
      </c>
      <c r="S328" s="1">
        <f t="array" ref="S328">FVSCHEDULE(1,R326:R328*0.01)-1</f>
        <v>-2.2361843703000095E-2</v>
      </c>
    </row>
    <row r="329" spans="8:19" x14ac:dyDescent="0.25">
      <c r="H329" s="5"/>
      <c r="I329" s="5"/>
      <c r="J329" s="5"/>
      <c r="K329" s="5"/>
      <c r="L329" s="5"/>
      <c r="M329" s="5"/>
      <c r="N329" s="5"/>
      <c r="O329" s="3">
        <v>41486</v>
      </c>
      <c r="P329" s="1">
        <v>1.9</v>
      </c>
      <c r="Q329" s="1">
        <f t="array" ref="Q329">FVSCHEDULE(1,P327:P329*0.01)-1</f>
        <v>-1.3453152760000142E-2</v>
      </c>
      <c r="R329" s="14">
        <v>2.0699999999999998</v>
      </c>
      <c r="S329" s="1">
        <f t="array" ref="S329">FVSCHEDULE(1,R327:R329*0.01)-1</f>
        <v>-2.3891943527000081E-2</v>
      </c>
    </row>
    <row r="330" spans="8:19" x14ac:dyDescent="0.25">
      <c r="H330" s="5"/>
      <c r="I330" s="5"/>
      <c r="J330" s="5"/>
      <c r="K330" s="5"/>
      <c r="L330" s="5"/>
      <c r="M330" s="5"/>
      <c r="N330" s="5"/>
      <c r="O330" s="3">
        <v>41516</v>
      </c>
      <c r="P330" s="1">
        <v>-0.61</v>
      </c>
      <c r="Q330" s="1">
        <f t="array" ref="Q330">FVSCHEDULE(1,P328:P330*0.01)-1</f>
        <v>-1.3750843420000103E-2</v>
      </c>
      <c r="R330" s="14">
        <v>-1.41</v>
      </c>
      <c r="S330" s="1">
        <f t="array" ref="S330">FVSCHEDULE(1,R328:R330*0.01)-1</f>
        <v>-2.9013285363000074E-2</v>
      </c>
    </row>
    <row r="331" spans="8:19" x14ac:dyDescent="0.25">
      <c r="H331" s="5"/>
      <c r="I331" s="5"/>
      <c r="J331" s="5"/>
      <c r="K331" s="5"/>
      <c r="L331" s="5"/>
      <c r="M331" s="5"/>
      <c r="N331" s="5"/>
      <c r="O331" s="3">
        <v>41547</v>
      </c>
      <c r="P331" s="1">
        <v>0.99</v>
      </c>
      <c r="Q331" s="1">
        <f t="array" ref="Q331">FVSCHEDULE(1,P329:P331*0.01)-1</f>
        <v>2.2810662589999975E-2</v>
      </c>
      <c r="R331" s="14">
        <v>1.1299999999999999</v>
      </c>
      <c r="S331" s="1">
        <f t="array" ref="S331">FVSCHEDULE(1,R329:R331*0.01)-1</f>
        <v>1.7679411869000017E-2</v>
      </c>
    </row>
    <row r="332" spans="8:19" x14ac:dyDescent="0.25">
      <c r="H332" s="5"/>
      <c r="I332" s="5"/>
      <c r="J332" s="5"/>
      <c r="K332" s="5"/>
      <c r="L332" s="5"/>
      <c r="M332" s="5"/>
      <c r="N332" s="5"/>
      <c r="O332" s="3">
        <v>41578</v>
      </c>
      <c r="P332" s="1">
        <v>2.5099999999999998</v>
      </c>
      <c r="Q332" s="1">
        <f t="array" ref="Q332">FVSCHEDULE(1,P330:P332*0.01)-1</f>
        <v>2.8933474210999899E-2</v>
      </c>
      <c r="R332" s="14">
        <v>3.33</v>
      </c>
      <c r="S332" s="1">
        <f t="array" ref="S332">FVSCHEDULE(1,R330:R332*0.01)-1</f>
        <v>3.0242124311000262E-2</v>
      </c>
    </row>
    <row r="333" spans="8:19" x14ac:dyDescent="0.25">
      <c r="H333" s="5"/>
      <c r="I333" s="5"/>
      <c r="J333" s="5"/>
      <c r="K333" s="5"/>
      <c r="L333" s="5"/>
      <c r="M333" s="5"/>
      <c r="N333" s="5"/>
      <c r="O333" s="3">
        <v>41607</v>
      </c>
      <c r="P333" s="1">
        <v>0.51</v>
      </c>
      <c r="Q333" s="1">
        <f t="array" ref="Q333">FVSCHEDULE(1,P331:P333*0.01)-1</f>
        <v>4.0528257299000003E-2</v>
      </c>
      <c r="R333" s="14">
        <v>0.31</v>
      </c>
      <c r="S333" s="1">
        <f t="array" ref="S333">FVSCHEDULE(1,R331:R333*0.01)-1</f>
        <v>4.821571649900025E-2</v>
      </c>
    </row>
    <row r="334" spans="8:19" x14ac:dyDescent="0.25">
      <c r="H334" s="5"/>
      <c r="I334" s="5"/>
      <c r="J334" s="5"/>
      <c r="K334" s="5"/>
      <c r="L334" s="5"/>
      <c r="M334" s="5"/>
      <c r="N334" s="5"/>
      <c r="O334" s="3">
        <v>41639</v>
      </c>
      <c r="P334" s="1">
        <v>0.54</v>
      </c>
      <c r="Q334" s="1">
        <f t="array" ref="Q334">FVSCHEDULE(1,P332:P334*0.01)-1</f>
        <v>3.5891781254000055E-2</v>
      </c>
      <c r="R334" s="14">
        <v>0.48</v>
      </c>
      <c r="S334" s="1">
        <f t="array" ref="S334">FVSCHEDULE(1,R332:R334*0.01)-1</f>
        <v>4.1478445504000039E-2</v>
      </c>
    </row>
    <row r="335" spans="8:19" x14ac:dyDescent="0.25">
      <c r="H335" s="5"/>
      <c r="I335" s="5"/>
      <c r="J335" s="5"/>
      <c r="K335" s="5"/>
      <c r="L335" s="5"/>
      <c r="M335" s="5"/>
      <c r="N335" s="5"/>
      <c r="O335" s="3">
        <v>41670</v>
      </c>
      <c r="P335" s="1">
        <v>0.7</v>
      </c>
      <c r="Q335" s="1">
        <f t="array" ref="Q335">FVSCHEDULE(1,P333:P335*0.01)-1</f>
        <v>1.7601232780000142E-2</v>
      </c>
      <c r="R335" s="14">
        <v>0.87</v>
      </c>
      <c r="S335" s="1">
        <f t="array" ref="S335">FVSCHEDULE(1,R333:R335*0.01)-1</f>
        <v>1.6683739455999991E-2</v>
      </c>
    </row>
    <row r="336" spans="8:19" x14ac:dyDescent="0.25">
      <c r="H336" s="5"/>
      <c r="I336" s="5"/>
      <c r="J336" s="5"/>
      <c r="K336" s="5"/>
      <c r="L336" s="5"/>
      <c r="M336" s="5"/>
      <c r="N336" s="5"/>
      <c r="O336" s="3">
        <v>41698</v>
      </c>
      <c r="P336" s="1">
        <v>2.02</v>
      </c>
      <c r="Q336" s="1">
        <f t="array" ref="Q336">FVSCHEDULE(1,P334:P336*0.01)-1</f>
        <v>3.2889043559999998E-2</v>
      </c>
      <c r="R336" s="14">
        <v>2.98</v>
      </c>
      <c r="S336" s="1">
        <f t="array" ref="S336">FVSCHEDULE(1,R334:R336*0.01)-1</f>
        <v>4.3745304447999844E-2</v>
      </c>
    </row>
    <row r="337" spans="8:19" x14ac:dyDescent="0.25">
      <c r="H337" s="5"/>
      <c r="I337" s="5"/>
      <c r="J337" s="5"/>
      <c r="K337" s="5"/>
      <c r="L337" s="5"/>
      <c r="M337" s="5"/>
      <c r="N337" s="5"/>
      <c r="O337" s="3">
        <v>41729</v>
      </c>
      <c r="P337" s="1">
        <v>0.24</v>
      </c>
      <c r="Q337" s="1">
        <f t="array" ref="Q337">FVSCHEDULE(1,P335:P337*0.01)-1</f>
        <v>2.9807019359999742E-2</v>
      </c>
      <c r="R337" s="14">
        <v>0.03</v>
      </c>
      <c r="S337" s="1">
        <f t="array" ref="S337">FVSCHEDULE(1,R335:R337*0.01)-1</f>
        <v>3.9070887777999941E-2</v>
      </c>
    </row>
    <row r="338" spans="8:19" x14ac:dyDescent="0.25">
      <c r="H338" s="5"/>
      <c r="I338" s="5"/>
      <c r="J338" s="5"/>
      <c r="K338" s="5"/>
      <c r="L338" s="5"/>
      <c r="M338" s="5"/>
      <c r="N338" s="5"/>
      <c r="O338" s="3">
        <v>41759</v>
      </c>
      <c r="P338" s="1">
        <v>0.63</v>
      </c>
      <c r="Q338" s="1">
        <f t="array" ref="Q338">FVSCHEDULE(1,P336:P338*0.01)-1</f>
        <v>2.9091165424000032E-2</v>
      </c>
      <c r="R338" s="14">
        <v>0.62</v>
      </c>
      <c r="S338" s="1">
        <f t="array" ref="S338">FVSCHEDULE(1,R336:R338*0.01)-1</f>
        <v>3.6495615428000061E-2</v>
      </c>
    </row>
    <row r="339" spans="8:19" x14ac:dyDescent="0.25">
      <c r="H339" s="5"/>
      <c r="I339" s="5"/>
      <c r="J339" s="5"/>
      <c r="K339" s="5"/>
      <c r="L339" s="5"/>
      <c r="M339" s="5"/>
      <c r="N339" s="5"/>
      <c r="O339" s="3">
        <v>41789</v>
      </c>
      <c r="P339" s="1">
        <v>0.92</v>
      </c>
      <c r="Q339" s="1">
        <f t="array" ref="Q339">FVSCHEDULE(1,P337:P339*0.01)-1</f>
        <v>1.7995299103999995E-2</v>
      </c>
      <c r="R339" s="14">
        <v>1.36</v>
      </c>
      <c r="S339" s="1">
        <f t="array" ref="S339">FVSCHEDULE(1,R337:R339*0.01)-1</f>
        <v>2.0190285296000088E-2</v>
      </c>
    </row>
    <row r="340" spans="8:19" x14ac:dyDescent="0.25">
      <c r="H340" s="5"/>
      <c r="I340" s="5"/>
      <c r="J340" s="5"/>
      <c r="K340" s="5"/>
      <c r="L340" s="5"/>
      <c r="M340" s="5"/>
      <c r="N340" s="5"/>
      <c r="O340" s="3">
        <v>41820</v>
      </c>
      <c r="P340" s="1">
        <v>0.84</v>
      </c>
      <c r="Q340" s="1">
        <f t="array" ref="Q340">FVSCHEDULE(1,P338:P340*0.01)-1</f>
        <v>2.408864686400003E-2</v>
      </c>
      <c r="R340" s="14">
        <v>1.17</v>
      </c>
      <c r="S340" s="1">
        <f t="array" ref="S340">FVSCHEDULE(1,R338:R340*0.01)-1</f>
        <v>3.1816966544000014E-2</v>
      </c>
    </row>
    <row r="341" spans="8:19" x14ac:dyDescent="0.25">
      <c r="H341" s="5"/>
      <c r="I341" s="5"/>
      <c r="J341" s="5"/>
      <c r="K341" s="5"/>
      <c r="L341" s="5"/>
      <c r="M341" s="5"/>
      <c r="N341" s="5"/>
      <c r="O341" s="3">
        <v>41851</v>
      </c>
      <c r="P341" s="1">
        <v>-1.33</v>
      </c>
      <c r="Q341" s="1">
        <f t="array" ref="Q341">FVSCHEDULE(1,P339:P341*0.01)-1</f>
        <v>4.1421721759999919E-3</v>
      </c>
      <c r="R341" s="14">
        <v>-1.79</v>
      </c>
      <c r="S341" s="1">
        <f t="array" ref="S341">FVSCHEDULE(1,R339:R341*0.01)-1</f>
        <v>7.1034017519999715E-3</v>
      </c>
    </row>
    <row r="342" spans="8:19" x14ac:dyDescent="0.25">
      <c r="H342" s="5"/>
      <c r="I342" s="5"/>
      <c r="J342" s="5"/>
      <c r="K342" s="5"/>
      <c r="L342" s="5"/>
      <c r="M342" s="5"/>
      <c r="N342" s="5"/>
      <c r="O342" s="3">
        <v>41880</v>
      </c>
      <c r="P342" s="1">
        <v>1.59</v>
      </c>
      <c r="Q342" s="1">
        <f t="array" ref="Q342">FVSCHEDULE(1,P340:P342*0.01)-1</f>
        <v>1.0808593651999931E-2</v>
      </c>
      <c r="R342" s="14">
        <v>2.19</v>
      </c>
      <c r="S342" s="1">
        <f t="array" ref="S342">FVSCHEDULE(1,R340:R342*0.01)-1</f>
        <v>1.5350203483000202E-2</v>
      </c>
    </row>
    <row r="343" spans="8:19" x14ac:dyDescent="0.25">
      <c r="H343" s="5"/>
      <c r="I343" s="5"/>
      <c r="J343" s="5"/>
      <c r="K343" s="5"/>
      <c r="L343" s="5"/>
      <c r="M343" s="5"/>
      <c r="N343" s="5"/>
      <c r="O343" s="3">
        <v>41912</v>
      </c>
      <c r="P343" s="1">
        <v>-2.09</v>
      </c>
      <c r="Q343" s="1">
        <f t="array" ref="Q343">FVSCHEDULE(1,P341:P343*0.01)-1</f>
        <v>-1.85613902770001E-2</v>
      </c>
      <c r="R343" s="14">
        <v>-2.91</v>
      </c>
      <c r="S343" s="1">
        <f t="array" ref="S343">FVSCHEDULE(1,R341:R343*0.01)-1</f>
        <v>-2.55970025090001E-2</v>
      </c>
    </row>
    <row r="344" spans="8:19" x14ac:dyDescent="0.25">
      <c r="H344" s="5"/>
      <c r="I344" s="5"/>
      <c r="J344" s="5"/>
      <c r="K344" s="5"/>
      <c r="L344" s="5"/>
      <c r="M344" s="5"/>
      <c r="N344" s="5"/>
      <c r="O344" s="3">
        <v>41943</v>
      </c>
      <c r="P344" s="1">
        <v>1.19</v>
      </c>
      <c r="Q344" s="1">
        <f t="array" ref="Q344">FVSCHEDULE(1,P342:P344*0.01)-1</f>
        <v>6.5042355110001004E-3</v>
      </c>
      <c r="R344" s="14">
        <v>1.71</v>
      </c>
      <c r="S344" s="1">
        <f t="array" ref="S344">FVSCHEDULE(1,R342:R344*0.01)-1</f>
        <v>9.1286923409998888E-3</v>
      </c>
    </row>
    <row r="345" spans="8:19" x14ac:dyDescent="0.25">
      <c r="H345" s="5"/>
      <c r="I345" s="5"/>
      <c r="J345" s="5"/>
      <c r="K345" s="5"/>
      <c r="L345" s="5"/>
      <c r="M345" s="5"/>
      <c r="N345" s="5"/>
      <c r="O345" s="3">
        <v>41971</v>
      </c>
      <c r="P345" s="1">
        <v>-0.73</v>
      </c>
      <c r="Q345" s="1">
        <f t="array" ref="Q345">FVSCHEDULE(1,P343:P345*0.01)-1</f>
        <v>-1.6481194417000022E-2</v>
      </c>
      <c r="R345" s="14">
        <v>-1.31</v>
      </c>
      <c r="S345" s="1">
        <f t="array" ref="S345">FVSCHEDULE(1,R343:R345*0.01)-1</f>
        <v>-2.5433891309000201E-2</v>
      </c>
    </row>
    <row r="346" spans="8:19" x14ac:dyDescent="0.25">
      <c r="H346" s="5"/>
      <c r="I346" s="5"/>
      <c r="J346" s="5"/>
      <c r="K346" s="5"/>
      <c r="L346" s="5"/>
      <c r="M346" s="5"/>
      <c r="N346" s="5"/>
      <c r="O346" s="3">
        <v>42004</v>
      </c>
      <c r="P346" s="1">
        <v>-1.45</v>
      </c>
      <c r="Q346" s="1">
        <f t="array" ref="Q346">FVSCHEDULE(1,P344:P346*0.01)-1</f>
        <v>-1.0052310384999874E-2</v>
      </c>
      <c r="R346" s="14">
        <v>-2.0699999999999998</v>
      </c>
      <c r="S346" s="1">
        <f t="array" ref="S346">FVSCHEDULE(1,R344:R346*0.01)-1</f>
        <v>-1.700217299300022E-2</v>
      </c>
    </row>
    <row r="347" spans="8:19" x14ac:dyDescent="0.25">
      <c r="H347" s="5"/>
      <c r="I347" s="5"/>
      <c r="J347" s="5"/>
      <c r="K347" s="5"/>
      <c r="L347" s="5"/>
      <c r="M347" s="5"/>
      <c r="N347" s="5"/>
      <c r="O347" s="3">
        <v>42034</v>
      </c>
      <c r="P347" s="1">
        <v>0.66</v>
      </c>
      <c r="Q347" s="1">
        <f t="array" ref="Q347">FVSCHEDULE(1,P345:P347*0.01)-1</f>
        <v>-1.5237331390000053E-2</v>
      </c>
      <c r="R347" s="14">
        <v>0.78</v>
      </c>
      <c r="S347" s="1">
        <f t="array" ref="S347">FVSCHEDULE(1,R345:R347*0.01)-1</f>
        <v>-2.5990354874000032E-2</v>
      </c>
    </row>
    <row r="348" spans="8:19" x14ac:dyDescent="0.25">
      <c r="H348" s="5"/>
      <c r="I348" s="5"/>
      <c r="J348" s="5"/>
      <c r="K348" s="5"/>
      <c r="L348" s="5"/>
      <c r="M348" s="5"/>
      <c r="N348" s="5"/>
      <c r="O348" s="3">
        <v>42062</v>
      </c>
      <c r="P348" s="1">
        <v>2.41</v>
      </c>
      <c r="Q348" s="1">
        <f t="array" ref="Q348">FVSCHEDULE(1,P346:P348*0.01)-1</f>
        <v>1.5911603629999993E-2</v>
      </c>
      <c r="R348" s="14">
        <v>3.1</v>
      </c>
      <c r="S348" s="1">
        <f t="array" ref="S348">FVSCHEDULE(1,R346:R348*0.01)-1</f>
        <v>1.7533634739999915E-2</v>
      </c>
    </row>
    <row r="349" spans="8:19" x14ac:dyDescent="0.25">
      <c r="H349" s="5"/>
      <c r="I349" s="5"/>
      <c r="J349" s="5"/>
      <c r="K349" s="5"/>
      <c r="L349" s="5"/>
      <c r="M349" s="5"/>
      <c r="N349" s="5"/>
      <c r="O349" s="3">
        <v>42094</v>
      </c>
      <c r="P349" s="1">
        <v>-0.55000000000000004</v>
      </c>
      <c r="Q349" s="1">
        <f t="array" ref="Q349">FVSCHEDULE(1,P347:P349*0.01)-1</f>
        <v>2.5189335170000104E-2</v>
      </c>
      <c r="R349" s="14">
        <v>-1.08</v>
      </c>
      <c r="S349" s="1">
        <f t="array" ref="S349">FVSCHEDULE(1,R347:R349*0.01)-1</f>
        <v>2.7820148559999813E-2</v>
      </c>
    </row>
    <row r="350" spans="8:19" x14ac:dyDescent="0.25">
      <c r="H350" s="5"/>
      <c r="I350" s="5"/>
      <c r="J350" s="5"/>
      <c r="K350" s="5"/>
      <c r="L350" s="5"/>
      <c r="M350" s="5"/>
      <c r="N350" s="5"/>
      <c r="O350" s="3">
        <v>42124</v>
      </c>
      <c r="P350" s="1">
        <v>1.21</v>
      </c>
      <c r="Q350" s="1">
        <f t="array" ref="Q350">FVSCHEDULE(1,P348:P350*0.01)-1</f>
        <v>3.0790906145000241E-2</v>
      </c>
      <c r="R350" s="14">
        <v>1.54</v>
      </c>
      <c r="S350" s="1">
        <f t="array" ref="S350">FVSCHEDULE(1,R348:R350*0.01)-1</f>
        <v>3.5571124080000072E-2</v>
      </c>
    </row>
    <row r="351" spans="8:19" x14ac:dyDescent="0.25">
      <c r="H351" s="5"/>
      <c r="I351" s="5"/>
      <c r="J351" s="5"/>
      <c r="K351" s="5"/>
      <c r="L351" s="5"/>
      <c r="M351" s="5"/>
      <c r="N351" s="5"/>
      <c r="O351" s="3">
        <v>42153</v>
      </c>
      <c r="P351" s="1">
        <v>0.30399999999999999</v>
      </c>
      <c r="Q351" s="1">
        <f t="array" ref="Q351">FVSCHEDULE(1,P349:P351*0.01)-1</f>
        <v>9.5933116880000391E-3</v>
      </c>
      <c r="R351" s="14">
        <v>0.15</v>
      </c>
      <c r="S351" s="1">
        <f t="array" ref="S351">FVSCHEDULE(1,R349:R351*0.01)-1</f>
        <v>5.9403305200000922E-3</v>
      </c>
    </row>
    <row r="352" spans="8:19" x14ac:dyDescent="0.25">
      <c r="H352" s="5"/>
      <c r="I352" s="5"/>
      <c r="J352" s="5"/>
      <c r="K352" s="5"/>
      <c r="L352" s="5"/>
      <c r="M352" s="5"/>
      <c r="N352" s="5"/>
      <c r="O352" s="3">
        <v>42185</v>
      </c>
      <c r="P352" s="1">
        <v>-1.4890000000000001</v>
      </c>
      <c r="Q352" s="1">
        <f t="array" ref="Q352">FVSCHEDULE(1,P350:P352*0.01)-1</f>
        <v>6.0801686240008479E-5</v>
      </c>
      <c r="R352" s="14">
        <v>-2.19</v>
      </c>
      <c r="S352" s="1">
        <f t="array" ref="S352">FVSCHEDULE(1,R350:R352*0.01)-1</f>
        <v>-5.347515889999932E-3</v>
      </c>
    </row>
    <row r="353" spans="8:19" x14ac:dyDescent="0.25">
      <c r="H353" s="5"/>
      <c r="I353" s="5"/>
      <c r="J353" s="5"/>
      <c r="K353" s="5"/>
      <c r="L353" s="5"/>
      <c r="M353" s="5"/>
      <c r="N353" s="5"/>
      <c r="O353" s="3">
        <v>42216</v>
      </c>
      <c r="P353" s="1">
        <v>-0.58199999999999996</v>
      </c>
      <c r="Q353" s="1">
        <f t="array" ref="Q353">FVSCHEDULE(1,P351:P353*0.01)-1</f>
        <v>-1.764603515420804E-2</v>
      </c>
      <c r="R353" s="14">
        <v>-0.72</v>
      </c>
      <c r="S353" s="1">
        <f t="array" ref="S353">FVSCHEDULE(1,R351:R353*0.01)-1</f>
        <v>-2.7485733479999941E-2</v>
      </c>
    </row>
    <row r="354" spans="8:19" x14ac:dyDescent="0.25">
      <c r="H354" s="5"/>
      <c r="I354" s="5"/>
      <c r="J354" s="5"/>
      <c r="K354" s="5"/>
      <c r="L354" s="5"/>
      <c r="M354" s="5"/>
      <c r="N354" s="5"/>
      <c r="O354" s="3">
        <v>42247</v>
      </c>
      <c r="P354" s="1">
        <v>-1.742</v>
      </c>
      <c r="Q354" s="1">
        <f t="array" ref="Q354">FVSCHEDULE(1,P352:P354*0.01)-1</f>
        <v>-3.7684081613715947E-2</v>
      </c>
      <c r="R354" s="14">
        <v>-2.2000000000000002</v>
      </c>
      <c r="S354" s="1">
        <f t="array" ref="S354">FVSCHEDULE(1,R352:R354*0.01)-1</f>
        <v>-5.0305588960000036E-2</v>
      </c>
    </row>
    <row r="355" spans="8:19" x14ac:dyDescent="0.25">
      <c r="H355" s="5"/>
      <c r="I355" s="5"/>
      <c r="J355" s="5"/>
      <c r="K355" s="5"/>
      <c r="L355" s="5"/>
      <c r="M355" s="5"/>
      <c r="N355" s="5"/>
      <c r="O355" s="3">
        <v>42277</v>
      </c>
      <c r="P355" s="1">
        <v>-2.6019999999999999</v>
      </c>
      <c r="Q355" s="1">
        <f t="array" ref="Q355">FVSCHEDULE(1,P353:P355*0.01)-1</f>
        <v>-4.8556548822088152E-2</v>
      </c>
      <c r="R355" s="14">
        <v>-3.33</v>
      </c>
      <c r="S355" s="1">
        <f t="array" ref="S355">FVSCHEDULE(1,R353:R355*0.01)-1</f>
        <v>-6.1374514719999995E-2</v>
      </c>
    </row>
    <row r="356" spans="8:19" x14ac:dyDescent="0.25">
      <c r="H356" s="5"/>
      <c r="I356" s="5"/>
      <c r="J356" s="5"/>
      <c r="K356" s="5"/>
      <c r="L356" s="5"/>
      <c r="M356" s="5"/>
      <c r="N356" s="5"/>
      <c r="O356" s="3">
        <v>42307</v>
      </c>
      <c r="P356" s="1">
        <v>2.7490000000000001</v>
      </c>
      <c r="Q356" s="1">
        <f t="array" ref="Q356">FVSCHEDULE(1,P354:P356*0.01)-1</f>
        <v>-1.667843685168402E-2</v>
      </c>
      <c r="R356" s="14">
        <v>3.6</v>
      </c>
      <c r="S356" s="1">
        <f t="array" ref="S356">FVSCHEDULE(1,R354:R356*0.01)-1</f>
        <v>-2.0531826400000064E-2</v>
      </c>
    </row>
    <row r="357" spans="8:19" x14ac:dyDescent="0.25">
      <c r="H357" s="5"/>
      <c r="I357" s="5"/>
      <c r="J357" s="5"/>
      <c r="K357" s="5"/>
      <c r="L357" s="5"/>
      <c r="M357" s="5"/>
      <c r="N357" s="5"/>
      <c r="O357" s="3">
        <v>42338</v>
      </c>
      <c r="P357" s="1">
        <v>-2.2229999999999999</v>
      </c>
      <c r="Q357" s="1">
        <f t="array" ref="Q357">FVSCHEDULE(1,P355:P357*0.01)-1</f>
        <v>-2.1492067007745863E-2</v>
      </c>
      <c r="R357" s="14">
        <v>-2.86</v>
      </c>
      <c r="S357" s="1">
        <f t="array" ref="S357">FVSCHEDULE(1,R355:R357*0.01)-1</f>
        <v>-2.7141734319999888E-2</v>
      </c>
    </row>
    <row r="358" spans="8:19" x14ac:dyDescent="0.25">
      <c r="H358" s="5"/>
      <c r="I358" s="5"/>
      <c r="J358" s="5"/>
      <c r="K358" s="5"/>
      <c r="L358" s="5"/>
      <c r="M358" s="5"/>
      <c r="N358" s="5"/>
      <c r="O358" s="3">
        <v>42369</v>
      </c>
      <c r="P358" s="1">
        <v>-2.5190000000000001</v>
      </c>
      <c r="Q358" s="1">
        <f t="array" ref="Q358">FVSCHEDULE(1,P356:P358*0.01)-1</f>
        <v>-2.0658208422986934E-2</v>
      </c>
      <c r="R358" s="14">
        <v>-3.1</v>
      </c>
      <c r="S358" s="1">
        <f t="array" ref="S358">FVSCHEDULE(1,R356:R358*0.01)-1</f>
        <v>-2.4827082399999978E-2</v>
      </c>
    </row>
    <row r="359" spans="8:19" x14ac:dyDescent="0.25">
      <c r="H359" s="5"/>
      <c r="I359" s="5"/>
      <c r="J359" s="5"/>
      <c r="K359" s="5"/>
      <c r="L359" s="5"/>
      <c r="M359" s="5"/>
      <c r="N359" s="5"/>
      <c r="O359" s="3">
        <v>42398</v>
      </c>
      <c r="P359" s="1">
        <v>-1.607</v>
      </c>
      <c r="Q359" s="1">
        <f t="array" ref="Q359">FVSCHEDULE(1,P357:P359*0.01)-1</f>
        <v>-6.2176985677358965E-2</v>
      </c>
      <c r="R359" s="14">
        <v>-1.64</v>
      </c>
      <c r="S359" s="1">
        <f t="array" ref="S359">FVSCHEDULE(1,R357:R359*0.01)-1</f>
        <v>-7.4150500240000028E-2</v>
      </c>
    </row>
    <row r="360" spans="8:19" x14ac:dyDescent="0.25">
      <c r="H360" s="5"/>
      <c r="I360" s="5"/>
      <c r="J360" s="5"/>
      <c r="K360" s="5"/>
      <c r="L360" s="5"/>
      <c r="M360" s="5"/>
      <c r="N360" s="5"/>
      <c r="O360" s="3">
        <v>42429</v>
      </c>
      <c r="P360" s="1">
        <v>0.57199999999999995</v>
      </c>
      <c r="Q360" s="1">
        <f t="array" ref="Q360">FVSCHEDULE(1,P358:P360*0.01)-1</f>
        <v>-3.536888842512409E-2</v>
      </c>
      <c r="R360" s="14">
        <v>0.68</v>
      </c>
      <c r="S360" s="1">
        <f t="array" ref="S360">FVSCHEDULE(1,R358:R360*0.01)-1</f>
        <v>-4.0410462880000164E-2</v>
      </c>
    </row>
    <row r="361" spans="8:19" x14ac:dyDescent="0.25">
      <c r="H361" s="5"/>
      <c r="I361" s="5"/>
      <c r="J361" s="5"/>
      <c r="K361" s="5"/>
      <c r="L361" s="5"/>
      <c r="M361" s="5"/>
      <c r="N361" s="5"/>
      <c r="O361" s="3">
        <v>42460</v>
      </c>
      <c r="P361" s="1">
        <v>4.444</v>
      </c>
      <c r="Q361" s="1">
        <f t="array" ref="Q361">FVSCHEDULE(1,P359:P361*0.01)-1</f>
        <v>3.3534040657424047E-2</v>
      </c>
      <c r="R361" s="14">
        <v>5.08</v>
      </c>
      <c r="S361" s="1">
        <f t="array" ref="S361">FVSCHEDULE(1,R359:R361*0.01)-1</f>
        <v>4.0595134783999898E-2</v>
      </c>
    </row>
    <row r="362" spans="8:19" x14ac:dyDescent="0.25">
      <c r="H362" s="5"/>
      <c r="I362" s="5"/>
      <c r="J362" s="5"/>
      <c r="K362" s="5"/>
      <c r="L362" s="5"/>
      <c r="M362" s="5"/>
      <c r="N362" s="5"/>
      <c r="O362" s="3">
        <v>42489</v>
      </c>
      <c r="P362" s="1">
        <v>3.915</v>
      </c>
      <c r="Q362" s="1">
        <f t="array" ref="Q362">FVSCHEDULE(1,P360:P362*0.01)-1</f>
        <v>9.1537912604719995E-2</v>
      </c>
      <c r="R362" s="14">
        <v>4.7</v>
      </c>
      <c r="S362" s="1">
        <f t="array" ref="S362">FVSCHEDULE(1,R360:R362*0.01)-1</f>
        <v>0.10766887567999972</v>
      </c>
    </row>
    <row r="363" spans="8:19" x14ac:dyDescent="0.25">
      <c r="H363" s="5"/>
      <c r="I363" s="5"/>
      <c r="J363" s="5"/>
      <c r="K363" s="5"/>
      <c r="L363" s="5"/>
      <c r="M363" s="5"/>
      <c r="N363" s="5"/>
      <c r="O363" s="3">
        <v>42521</v>
      </c>
      <c r="P363" s="1">
        <v>0.61699999999999999</v>
      </c>
      <c r="Q363" s="1">
        <f t="array" ref="Q363">FVSCHEDULE(1,P361:P363*0.01)-1</f>
        <v>9.2026311026420116E-2</v>
      </c>
      <c r="R363" s="14">
        <v>0.53</v>
      </c>
      <c r="S363" s="1">
        <f t="array" ref="S363">FVSCHEDULE(1,R361:R363*0.01)-1</f>
        <v>0.10601859428000004</v>
      </c>
    </row>
    <row r="364" spans="8:19" x14ac:dyDescent="0.25">
      <c r="H364" s="5"/>
      <c r="I364" s="5"/>
      <c r="J364" s="5"/>
      <c r="K364" s="5"/>
      <c r="L364" s="5"/>
      <c r="M364" s="5"/>
      <c r="N364" s="5"/>
      <c r="O364" s="3">
        <v>42551</v>
      </c>
      <c r="P364" s="1">
        <v>0.92</v>
      </c>
      <c r="Q364" s="1">
        <f t="array" ref="Q364">FVSCHEDULE(1,P362:P364*0.01)-1</f>
        <v>5.5180721810599964E-2</v>
      </c>
      <c r="R364" s="14">
        <v>0.9</v>
      </c>
      <c r="S364" s="1">
        <f t="array" ref="S364">FVSCHEDULE(1,R362:R364*0.01)-1</f>
        <v>6.2022041899999936E-2</v>
      </c>
    </row>
    <row r="365" spans="8:19" x14ac:dyDescent="0.25">
      <c r="H365" s="5"/>
      <c r="I365" s="5"/>
      <c r="J365" s="5"/>
      <c r="K365" s="5"/>
      <c r="L365" s="5"/>
      <c r="M365" s="5"/>
      <c r="N365" s="5"/>
      <c r="O365" s="3">
        <v>42580</v>
      </c>
      <c r="P365" s="1">
        <v>2.7040000000000002</v>
      </c>
      <c r="Q365" s="1">
        <f t="array" ref="Q365">FVSCHEDULE(1,P363:P365*0.01)-1</f>
        <v>4.2883903698559989E-2</v>
      </c>
      <c r="R365" s="14">
        <v>3.17</v>
      </c>
      <c r="S365" s="1">
        <f t="array" ref="S365">FVSCHEDULE(1,R363:R365*0.01)-1</f>
        <v>4.6502522090000165E-2</v>
      </c>
    </row>
    <row r="366" spans="8:19" x14ac:dyDescent="0.25">
      <c r="H366" s="5"/>
      <c r="I366" s="5"/>
      <c r="J366" s="5"/>
      <c r="K366" s="5"/>
      <c r="L366" s="5"/>
      <c r="M366" s="5"/>
      <c r="N366" s="5"/>
      <c r="O366" s="3">
        <v>42613</v>
      </c>
      <c r="P366" s="1">
        <v>2.0920000000000001</v>
      </c>
      <c r="Q366" s="1">
        <f t="array" ref="Q366">FVSCHEDULE(1,P364:P366*0.01)-1</f>
        <v>5.8172113026560224E-2</v>
      </c>
      <c r="R366" s="14">
        <v>2.84</v>
      </c>
      <c r="S366" s="1">
        <f t="array" ref="S366">FVSCHEDULE(1,R364:R366*0.01)-1</f>
        <v>7.0549282520000034E-2</v>
      </c>
    </row>
    <row r="367" spans="8:19" x14ac:dyDescent="0.25">
      <c r="H367" s="5"/>
      <c r="I367" s="5"/>
      <c r="J367" s="5"/>
      <c r="K367" s="5"/>
      <c r="L367" s="5"/>
      <c r="M367" s="5"/>
      <c r="N367" s="5"/>
      <c r="O367" s="3">
        <v>42643</v>
      </c>
      <c r="P367" s="1">
        <v>0.66600000000000004</v>
      </c>
      <c r="Q367" s="1">
        <f t="array" ref="Q367">FVSCHEDULE(1,P365:P367*0.01)-1</f>
        <v>5.5508857807488043E-2</v>
      </c>
      <c r="R367" s="14">
        <v>0.47</v>
      </c>
      <c r="S367" s="1">
        <f t="array" ref="S367">FVSCHEDULE(1,R365:R367*0.01)-1</f>
        <v>6.5986981315999893E-2</v>
      </c>
    </row>
    <row r="368" spans="8:19" x14ac:dyDescent="0.25">
      <c r="H368" s="5"/>
      <c r="I368" s="5"/>
      <c r="J368" s="5"/>
      <c r="K368" s="5"/>
      <c r="L368" s="5"/>
      <c r="M368" s="5"/>
      <c r="N368" s="5"/>
      <c r="O368" s="3">
        <v>42674</v>
      </c>
      <c r="P368" s="1">
        <v>0.38600000000000001</v>
      </c>
      <c r="Q368" s="1">
        <f t="array" ref="Q368">FVSCHEDULE(1,P366:P368*0.01)-1</f>
        <v>3.16863238029923E-2</v>
      </c>
      <c r="R368" s="14">
        <v>0.12</v>
      </c>
      <c r="S368" s="1">
        <f t="array" ref="S368">FVSCHEDULE(1,R366:R368*0.01)-1</f>
        <v>3.447336017599989E-2</v>
      </c>
    </row>
    <row r="369" spans="8:19" x14ac:dyDescent="0.25">
      <c r="H369" s="5"/>
      <c r="I369" s="5"/>
      <c r="J369" s="5"/>
      <c r="K369" s="5"/>
      <c r="L369" s="5"/>
      <c r="M369" s="5"/>
      <c r="N369" s="5"/>
      <c r="O369" s="3">
        <v>42704</v>
      </c>
      <c r="P369" s="1">
        <v>-0.47499999999999998</v>
      </c>
      <c r="Q369" s="1">
        <f t="array" ref="Q369">FVSCHEDULE(1,P367:P369*0.01)-1</f>
        <v>5.7456154889001798E-3</v>
      </c>
      <c r="R369" s="14">
        <v>-0.83</v>
      </c>
      <c r="S369" s="1">
        <f t="array" ref="S369">FVSCHEDULE(1,R367:R369*0.01)-1</f>
        <v>-2.4433768120000199E-3</v>
      </c>
    </row>
    <row r="370" spans="8:19" x14ac:dyDescent="0.25">
      <c r="H370" s="5"/>
      <c r="I370" s="5"/>
      <c r="J370" s="5"/>
      <c r="K370" s="5"/>
      <c r="L370" s="5"/>
      <c r="M370" s="5"/>
      <c r="N370" s="5"/>
      <c r="O370" s="3">
        <v>42734</v>
      </c>
      <c r="P370" s="1">
        <v>1.8460000000000001</v>
      </c>
      <c r="Q370" s="1">
        <f t="array" ref="Q370">FVSCHEDULE(1,P368:P370*0.01)-1</f>
        <v>1.753489713589973E-2</v>
      </c>
      <c r="R370" s="14">
        <v>2.23</v>
      </c>
      <c r="S370" s="1">
        <f t="array" ref="S370">FVSCHEDULE(1,R368:R370*0.01)-1</f>
        <v>1.503148789200015E-2</v>
      </c>
    </row>
    <row r="371" spans="8:19" x14ac:dyDescent="0.25">
      <c r="H371" s="5"/>
      <c r="I371" s="5"/>
      <c r="J371" s="5"/>
      <c r="K371" s="5"/>
      <c r="L371" s="5"/>
      <c r="M371" s="5"/>
      <c r="N371" s="5"/>
      <c r="O371" s="3">
        <v>42766</v>
      </c>
      <c r="P371" s="1">
        <v>1.452</v>
      </c>
      <c r="Q371" s="1">
        <f t="array" ref="Q371">FVSCHEDULE(1,P369:P371*0.01)-1</f>
        <v>2.8340111013799962E-2</v>
      </c>
      <c r="R371" s="14">
        <v>1.67</v>
      </c>
      <c r="S371" s="1">
        <f t="array" ref="S371">FVSCHEDULE(1,R369:R371*0.01)-1</f>
        <v>3.0745618996999902E-2</v>
      </c>
    </row>
    <row r="372" spans="8:19" x14ac:dyDescent="0.25">
      <c r="H372" s="5"/>
      <c r="I372" s="5"/>
      <c r="J372" s="5"/>
      <c r="K372" s="5"/>
      <c r="L372" s="5"/>
      <c r="M372" s="5"/>
      <c r="N372" s="5"/>
      <c r="O372" s="3">
        <v>42794</v>
      </c>
      <c r="P372" s="1">
        <v>1.4550000000000001</v>
      </c>
      <c r="Q372" s="1">
        <f t="array" ref="Q372">FVSCHEDULE(1,P370:P372*0.01)-1</f>
        <v>4.8281798170360046E-2</v>
      </c>
      <c r="R372" s="14">
        <v>1.81</v>
      </c>
      <c r="S372" s="1">
        <f t="array" ref="S372">FVSCHEDULE(1,R370:R372*0.01)-1</f>
        <v>5.818505062099999E-2</v>
      </c>
    </row>
    <row r="373" spans="8:19" x14ac:dyDescent="0.25">
      <c r="H373" s="5"/>
      <c r="I373" s="5"/>
      <c r="J373" s="5"/>
      <c r="K373" s="5"/>
      <c r="L373" s="5"/>
      <c r="M373" s="5"/>
      <c r="N373" s="5"/>
      <c r="O373" s="3">
        <v>42825</v>
      </c>
      <c r="P373" s="1">
        <v>-0.223</v>
      </c>
      <c r="Q373" s="1">
        <f t="array" ref="Q373">FVSCHEDULE(1,P371:P373*0.01)-1</f>
        <v>2.6985968776820135E-2</v>
      </c>
      <c r="R373" s="14">
        <v>-0.56999999999999995</v>
      </c>
      <c r="S373" s="1">
        <f t="array" ref="S373">FVSCHEDULE(1,R371:R373*0.01)-1</f>
        <v>2.9202187060999751E-2</v>
      </c>
    </row>
    <row r="374" spans="8:19" x14ac:dyDescent="0.25">
      <c r="H374" s="5"/>
      <c r="I374" s="5"/>
      <c r="J374" s="5"/>
      <c r="K374" s="5"/>
      <c r="L374" s="5"/>
      <c r="M374" s="5"/>
      <c r="N374" s="5"/>
      <c r="O374" s="3">
        <v>42853</v>
      </c>
      <c r="P374" s="1">
        <v>1.155</v>
      </c>
      <c r="Q374" s="1">
        <f t="array" ref="Q374">FVSCHEDULE(1,P372:P374*0.01)-1</f>
        <v>2.3979474742925166E-2</v>
      </c>
      <c r="R374" s="14">
        <v>1.37</v>
      </c>
      <c r="S374" s="1">
        <f t="array" ref="S374">FVSCHEDULE(1,R372:R374*0.01)-1</f>
        <v>2.6165296570999974E-2</v>
      </c>
    </row>
    <row r="375" spans="8:19" x14ac:dyDescent="0.25">
      <c r="H375" s="5"/>
      <c r="I375" s="5"/>
      <c r="J375" s="5"/>
      <c r="K375" s="5"/>
      <c r="L375" s="5"/>
      <c r="M375" s="5"/>
      <c r="N375" s="5"/>
      <c r="O375" s="3">
        <v>42886</v>
      </c>
      <c r="P375" s="1">
        <v>0.87</v>
      </c>
      <c r="Q375" s="1">
        <f t="array" ref="Q375">FVSCHEDULE(1,P373:P375*0.01)-1</f>
        <v>1.8075103418450089E-2</v>
      </c>
      <c r="R375" s="14">
        <v>1.07</v>
      </c>
      <c r="S375" s="1">
        <f t="array" ref="S375">FVSCHEDULE(1,R373:R375*0.01)-1</f>
        <v>1.8706674436999915E-2</v>
      </c>
    </row>
    <row r="376" spans="8:19" x14ac:dyDescent="0.25">
      <c r="H376" s="5"/>
      <c r="I376" s="5"/>
      <c r="J376" s="5"/>
      <c r="K376" s="5"/>
      <c r="L376" s="5"/>
      <c r="M376" s="5"/>
      <c r="N376" s="5"/>
      <c r="O376" s="3">
        <v>42916</v>
      </c>
      <c r="P376" s="1">
        <v>0.13500000000000001</v>
      </c>
      <c r="Q376" s="1">
        <f t="array" ref="Q376">FVSCHEDULE(1,P374:P376*0.01)-1</f>
        <v>2.1727958154749816E-2</v>
      </c>
      <c r="R376" s="14">
        <v>0.03</v>
      </c>
      <c r="S376" s="1">
        <f t="array" ref="S376">FVSCHEDULE(1,R374:R376*0.01)-1</f>
        <v>2.4853953976999854E-2</v>
      </c>
    </row>
    <row r="377" spans="8:19" x14ac:dyDescent="0.25">
      <c r="H377" s="5"/>
      <c r="I377" s="5"/>
      <c r="J377" s="5"/>
      <c r="K377" s="5"/>
      <c r="L377" s="5"/>
      <c r="M377" s="5"/>
      <c r="N377" s="5"/>
      <c r="O377" s="3">
        <v>42947</v>
      </c>
      <c r="P377">
        <v>1.107</v>
      </c>
      <c r="Q377" s="1">
        <f t="array" ref="Q377">FVSCHEDULE(1,P375:P377*0.01)-1</f>
        <v>2.1243128517149712E-2</v>
      </c>
      <c r="S377" s="1">
        <f t="array" ref="S377">FVSCHEDULE(1,R375:R377*0.01)-1</f>
        <v>1.100320999999993E-2</v>
      </c>
    </row>
    <row r="378" spans="8:19" x14ac:dyDescent="0.25">
      <c r="H378" s="5"/>
      <c r="I378" s="5"/>
      <c r="J378" s="5"/>
      <c r="K378" s="5"/>
      <c r="L378" s="5"/>
      <c r="M378" s="5"/>
      <c r="N378" s="5"/>
      <c r="O378" s="3">
        <v>42978</v>
      </c>
      <c r="P378">
        <v>-3.9E-2</v>
      </c>
      <c r="Q378" s="1">
        <f t="array" ref="Q378">FVSCHEDULE(1,P376:P378*0.01)-1</f>
        <v>1.2040094871644813E-2</v>
      </c>
      <c r="S378" s="1">
        <f t="array" ref="S378">FVSCHEDULE(1,R376:R378*0.01)-1</f>
        <v>2.9999999999996696E-4</v>
      </c>
    </row>
    <row r="380" spans="8:19" x14ac:dyDescent="0.25">
      <c r="Q380">
        <f>CORREL(Q34:Q376,S34:S376)</f>
        <v>0.81253605488002445</v>
      </c>
    </row>
  </sheetData>
  <dataValidations disablePrompts="1" count="7">
    <dataValidation allowBlank="1" showErrorMessage="1" promptTitle="TRAFO" prompt="$Z$15:$AB$134" sqref="AB19"/>
    <dataValidation allowBlank="1" showErrorMessage="1" promptTitle="TRAFO" prompt="$AC$19:$AE$138" sqref="AC19"/>
    <dataValidation allowBlank="1" showErrorMessage="1" promptTitle="TRAFO" prompt="$Z$19:$AB$138" sqref="Z19"/>
    <dataValidation allowBlank="1" showErrorMessage="1" promptTitle="TRAFO" prompt="$T$19:$Y$138" sqref="T19"/>
    <dataValidation allowBlank="1" showErrorMessage="1" promptTitle="TRAFO" prompt="$B$19:$C$139" sqref="B19"/>
    <dataValidation allowBlank="1" showErrorMessage="1" promptTitle="TRAFO" prompt="$O$19:$P$378" sqref="O19"/>
    <dataValidation allowBlank="1" showErrorMessage="1" promptTitle="TRAFO" prompt="$AG$19:$AH$138" sqref="AG19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74"/>
  <sheetViews>
    <sheetView tabSelected="1" topLeftCell="G1" workbookViewId="0">
      <selection activeCell="P9" sqref="P9"/>
    </sheetView>
  </sheetViews>
  <sheetFormatPr defaultRowHeight="15" x14ac:dyDescent="0.25"/>
  <cols>
    <col min="1" max="1" width="10.7109375" customWidth="1"/>
    <col min="2" max="2" width="13.28515625" customWidth="1"/>
    <col min="3" max="3" width="17.5703125" customWidth="1"/>
    <col min="6" max="6" width="10.5703125" customWidth="1"/>
    <col min="7" max="12" width="12.140625" customWidth="1"/>
    <col min="13" max="14" width="12.140625" style="54" customWidth="1"/>
    <col min="15" max="15" width="10.7109375" customWidth="1"/>
    <col min="16" max="16" width="18.5703125" customWidth="1"/>
    <col min="17" max="17" width="15.7109375" customWidth="1"/>
  </cols>
  <sheetData>
    <row r="1" spans="1:33" x14ac:dyDescent="0.25">
      <c r="B1" t="s">
        <v>160</v>
      </c>
      <c r="C1" s="11">
        <f t="array" ref="C1">FVSCHEDULE(1,C17:C133*0.01)^(4/117)-1</f>
        <v>7.3365889317783095E-2</v>
      </c>
      <c r="D1" s="11">
        <f t="array" ref="D1">FVSCHEDULE(1,D17:D133*0.01)^(4/117)-1</f>
        <v>0.14006514847629159</v>
      </c>
      <c r="E1" s="11">
        <f t="array" ref="E1">FVSCHEDULE(1,E17:E133*0.01)^(4/117)-1</f>
        <v>7.3418596368748146E-2</v>
      </c>
      <c r="F1" s="11">
        <f t="array" ref="F1">FVSCHEDULE(1,F17:F133*0.01)^(4/117)-1</f>
        <v>0.14011902091202533</v>
      </c>
      <c r="G1" s="11">
        <f t="array" ref="G1">FVSCHEDULE(1,G17:G133*0.01)^(4/117)-1</f>
        <v>9.1562525545277218E-2</v>
      </c>
      <c r="H1" s="11">
        <f t="array" ref="H1">FVSCHEDULE(1,H17:H133*0.01)^(4/117)-1</f>
        <v>0.10462582351967065</v>
      </c>
      <c r="I1" s="11">
        <f t="array" ref="I1">FVSCHEDULE(1,I17:I133*0.01)^(4/117)-1</f>
        <v>0.10315729521796979</v>
      </c>
      <c r="J1" s="11">
        <f t="array" ref="J1">FVSCHEDULE(1,J17:J133*0.01)^(4/117)-1</f>
        <v>5.5616506203365113E-2</v>
      </c>
      <c r="K1" s="11">
        <f t="array" ref="K1">FVSCHEDULE(1,K17:K133*0.01)^(4/117)-1</f>
        <v>0.10861370838372086</v>
      </c>
      <c r="L1" s="11">
        <f t="array" ref="L1">FVSCHEDULE(1,L17:L133*0.01)^(4/117)-1</f>
        <v>3.3750012625813453E-2</v>
      </c>
      <c r="M1" s="50"/>
      <c r="N1" s="50"/>
      <c r="P1" t="s">
        <v>175</v>
      </c>
      <c r="Q1" s="17">
        <f>+Q3-Q2*U3/U2</f>
        <v>173.45</v>
      </c>
      <c r="R1" t="s">
        <v>228</v>
      </c>
      <c r="S1" t="s">
        <v>155</v>
      </c>
      <c r="T1" t="s">
        <v>156</v>
      </c>
      <c r="U1" t="s">
        <v>183</v>
      </c>
      <c r="V1" t="s">
        <v>184</v>
      </c>
    </row>
    <row r="2" spans="1:33" x14ac:dyDescent="0.25">
      <c r="B2" t="s">
        <v>161</v>
      </c>
      <c r="C2" s="11">
        <f t="array" ref="C2">STDEV(C17:C133*0.01)*2</f>
        <v>5.8389069192100941E-2</v>
      </c>
      <c r="D2" s="11">
        <f t="array" ref="D2">STDEV(D17:D133*0.01)*2</f>
        <v>9.3785924186931213E-2</v>
      </c>
      <c r="E2" s="11">
        <f t="array" ref="E2">STDEV(E17:E133*0.01)*2</f>
        <v>9.4286462642964253E-2</v>
      </c>
      <c r="F2" s="11">
        <f t="array" ref="F2">STDEV(F17:F133*0.01)*2</f>
        <v>0.13874275550788145</v>
      </c>
      <c r="G2" s="11">
        <f t="array" ref="G2">STDEV(G17:G133*0.01)*2</f>
        <v>0.12780770881558523</v>
      </c>
      <c r="H2" s="11">
        <f t="array" ref="H2">STDEV(H17:H133*0.01)*2</f>
        <v>0.15085834022874284</v>
      </c>
      <c r="I2" s="11">
        <f t="array" ref="I2">STDEV(I17:I133*0.01)*2</f>
        <v>0.19925065460167171</v>
      </c>
      <c r="J2" s="11">
        <f t="array" ref="J2">STDEV(J17:J133*0.01)*2</f>
        <v>0.18329568353001313</v>
      </c>
      <c r="K2" s="11">
        <f t="array" ref="K2">STDEV(K17:K133*0.01)*2</f>
        <v>0.25695608613247034</v>
      </c>
      <c r="L2" s="11">
        <f t="array" ref="L2">STDEV(L17:L133*0.01)*2</f>
        <v>1.3399140056453287E-2</v>
      </c>
      <c r="M2" s="50"/>
      <c r="N2" s="50"/>
      <c r="P2" t="s">
        <v>182</v>
      </c>
      <c r="Q2" s="17">
        <v>6</v>
      </c>
      <c r="U2" s="12">
        <v>6</v>
      </c>
      <c r="V2">
        <v>6.11</v>
      </c>
    </row>
    <row r="3" spans="1:33" x14ac:dyDescent="0.25">
      <c r="B3" t="s">
        <v>162</v>
      </c>
      <c r="C3" s="5">
        <f t="shared" ref="C3:L3" si="0">(C1-$L1)/C2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0.45233979589511231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>
        <f t="shared" si="0"/>
        <v>0</v>
      </c>
      <c r="M3" s="51"/>
      <c r="N3" s="51"/>
      <c r="P3" t="s">
        <v>185</v>
      </c>
      <c r="Q3">
        <v>179</v>
      </c>
      <c r="U3" s="12">
        <v>5.55</v>
      </c>
      <c r="V3">
        <v>5.96</v>
      </c>
    </row>
    <row r="4" spans="1:33" x14ac:dyDescent="0.25">
      <c r="B4" t="s">
        <v>163</v>
      </c>
      <c r="C4" s="5">
        <f t="array" ref="C4:C5">LINEST(C17:C133,C16:C132,TRUE,TRUE)</f>
        <v>0.87357071088668459</v>
      </c>
      <c r="D4" s="5">
        <f t="array" ref="D4:D5">LINEST(D17:D133,D16:D132,TRUE,TRUE)</f>
        <v>0.37374909201407019</v>
      </c>
      <c r="E4" s="5"/>
      <c r="F4" s="5">
        <f t="array" ref="F4:F5">LINEST(F18:F133,F17:F132,TRUE,TRUE)</f>
        <v>-5.7830446110237514E-2</v>
      </c>
      <c r="G4" s="5">
        <f t="array" ref="G4:G5">LINEST(G21:G133,G20:G132,TRUE,TRUE)</f>
        <v>0.15045285543933842</v>
      </c>
      <c r="H4" s="5">
        <f t="array" ref="H4:H5">LINEST(H18:H133,H17:H132,TRUE,TRUE)</f>
        <v>6.1809428306244925E-2</v>
      </c>
      <c r="I4" s="5">
        <f t="array" ref="I4:I5">LINEST(I18:I133,I17:I132,TRUE,TRUE)</f>
        <v>-7.2488704204463988E-2</v>
      </c>
      <c r="J4" s="5">
        <f t="array" ref="J4:J5">LINEST(J18:J133,J17:J132,TRUE,TRUE)</f>
        <v>-2.6772837339932874E-2</v>
      </c>
      <c r="K4" s="5">
        <f t="array" ref="K4:K5">LINEST(K18:K133,K17:K132,TRUE,TRUE)</f>
        <v>0.10980233935708265</v>
      </c>
      <c r="L4" s="5">
        <f t="array" ref="L4:L5">LINEST(L18:L133,L17:L132,TRUE,TRUE)</f>
        <v>0.97624072542048745</v>
      </c>
      <c r="M4" s="51"/>
      <c r="N4" s="51"/>
      <c r="P4" t="s">
        <v>177</v>
      </c>
      <c r="Q4">
        <v>201</v>
      </c>
      <c r="S4">
        <v>306</v>
      </c>
      <c r="T4">
        <v>242</v>
      </c>
      <c r="U4" s="12"/>
    </row>
    <row r="5" spans="1:33" x14ac:dyDescent="0.25">
      <c r="B5" t="s">
        <v>164</v>
      </c>
      <c r="C5" s="5">
        <v>4.5371936505141409E-2</v>
      </c>
      <c r="D5" s="5">
        <v>8.5778055980171561E-2</v>
      </c>
      <c r="F5" s="5">
        <v>9.3478944487767196E-2</v>
      </c>
      <c r="G5" s="5">
        <v>9.3835679330661698E-2</v>
      </c>
      <c r="H5" s="5">
        <v>9.3495947548365377E-2</v>
      </c>
      <c r="I5" s="5">
        <v>9.2340344688515763E-2</v>
      </c>
      <c r="J5" s="5">
        <v>9.2883491471584534E-2</v>
      </c>
      <c r="K5" s="5">
        <v>9.2387920506031576E-2</v>
      </c>
      <c r="L5" s="5">
        <v>2.0602608067116442E-2</v>
      </c>
      <c r="M5" s="51"/>
      <c r="N5" s="51"/>
      <c r="P5" t="s">
        <v>178</v>
      </c>
      <c r="Q5">
        <v>225</v>
      </c>
      <c r="U5" s="12"/>
      <c r="W5" t="s">
        <v>223</v>
      </c>
    </row>
    <row r="6" spans="1:33" x14ac:dyDescent="0.25">
      <c r="B6" t="s">
        <v>165</v>
      </c>
      <c r="C6" s="12">
        <f>C4/C5</f>
        <v>19.253546975842529</v>
      </c>
      <c r="D6" s="12">
        <f>D4/D5</f>
        <v>4.3571644022856608</v>
      </c>
      <c r="F6" s="12">
        <f t="shared" ref="F6:L6" si="1">F4/F5</f>
        <v>-0.61864675972892802</v>
      </c>
      <c r="G6" s="12">
        <f t="shared" si="1"/>
        <v>1.6033651220146976</v>
      </c>
      <c r="H6" s="12">
        <f t="shared" si="1"/>
        <v>0.66109205721746345</v>
      </c>
      <c r="I6" s="12">
        <f t="shared" si="1"/>
        <v>-0.78501660838482124</v>
      </c>
      <c r="J6" s="12">
        <f t="shared" si="1"/>
        <v>-0.28824107401392612</v>
      </c>
      <c r="K6" s="12">
        <f t="shared" si="1"/>
        <v>1.1884923781774499</v>
      </c>
      <c r="L6" s="12">
        <f t="shared" si="1"/>
        <v>47.384327374486766</v>
      </c>
      <c r="M6" s="52"/>
      <c r="N6" s="52"/>
      <c r="P6" t="s">
        <v>225</v>
      </c>
      <c r="Q6">
        <v>116</v>
      </c>
      <c r="S6" s="45">
        <f>Q6/3</f>
        <v>38.666666666666664</v>
      </c>
      <c r="U6" s="12"/>
      <c r="W6" t="s">
        <v>226</v>
      </c>
    </row>
    <row r="7" spans="1:33" x14ac:dyDescent="0.25">
      <c r="B7" t="s">
        <v>168</v>
      </c>
      <c r="C7" s="12"/>
      <c r="D7" s="12"/>
      <c r="E7" s="5">
        <f t="array" ref="E7">STDEV(C17:C133-$C$4*C16:C132)*2</f>
        <v>2.8411674841143291</v>
      </c>
      <c r="G7" s="12"/>
      <c r="H7" s="12"/>
      <c r="I7" s="12"/>
      <c r="J7" s="12"/>
      <c r="K7" s="12"/>
      <c r="L7" s="12"/>
      <c r="M7" s="52"/>
      <c r="N7" s="52"/>
      <c r="P7" t="s">
        <v>181</v>
      </c>
      <c r="Q7">
        <v>198</v>
      </c>
      <c r="U7" s="12">
        <v>5.36</v>
      </c>
      <c r="V7">
        <v>6.6</v>
      </c>
      <c r="W7" t="s">
        <v>227</v>
      </c>
    </row>
    <row r="8" spans="1:33" x14ac:dyDescent="0.25">
      <c r="B8" s="47" t="s">
        <v>169</v>
      </c>
      <c r="C8" s="48"/>
      <c r="D8" s="48"/>
      <c r="E8" s="49">
        <v>1.1359999999999999</v>
      </c>
      <c r="F8" s="47">
        <v>9.6000000000000002E-2</v>
      </c>
      <c r="G8" s="12"/>
      <c r="H8" s="12"/>
      <c r="I8" s="12"/>
      <c r="J8" s="12"/>
      <c r="K8" s="12"/>
      <c r="L8" s="12"/>
      <c r="M8" s="52"/>
      <c r="N8" s="52"/>
      <c r="P8" t="s">
        <v>179</v>
      </c>
      <c r="W8" t="s">
        <v>229</v>
      </c>
    </row>
    <row r="9" spans="1:33" x14ac:dyDescent="0.25">
      <c r="B9" t="s">
        <v>173</v>
      </c>
      <c r="C9" s="12"/>
      <c r="D9" s="5"/>
      <c r="E9" s="5"/>
      <c r="F9" s="5">
        <f t="array" ref="F9:F10">TRANSPOSE(LINEST(F17:F133,$H$17:$H$133,TRUE,TRUE))</f>
        <v>0.67820319313820188</v>
      </c>
      <c r="G9" s="5"/>
      <c r="H9" s="5"/>
      <c r="I9" s="5">
        <f t="array" ref="I9:I10">TRANSPOSE(LINEST(I17:I133,$H$17:$H$133,TRUE,TRUE))</f>
        <v>1.1571540653529457</v>
      </c>
      <c r="J9" s="5">
        <f t="array" ref="J9:J10">TRANSPOSE(LINEST(J17:J133,$H$17:$H$133,TRUE,TRUE))</f>
        <v>0.97498124407068321</v>
      </c>
      <c r="K9" s="5">
        <f t="array" ref="K9:K10">TRANSPOSE(LINEST(K17:K133,$H$17:$H$133,TRUE,TRUE))</f>
        <v>1.150607651728957</v>
      </c>
      <c r="L9" s="12"/>
      <c r="M9" s="52"/>
      <c r="N9" s="52"/>
      <c r="P9" t="s">
        <v>180</v>
      </c>
      <c r="Q9" s="46">
        <f>SUM(Q4:Q6)*F9+F10*200+Q3</f>
        <v>879.85223851913747</v>
      </c>
      <c r="W9" t="s">
        <v>224</v>
      </c>
      <c r="X9">
        <v>2.1</v>
      </c>
      <c r="Y9">
        <v>2.5</v>
      </c>
      <c r="Z9">
        <v>2.1</v>
      </c>
      <c r="AA9">
        <v>2.2999999999999998</v>
      </c>
    </row>
    <row r="10" spans="1:33" x14ac:dyDescent="0.25">
      <c r="B10" t="s">
        <v>174</v>
      </c>
      <c r="C10" s="12"/>
      <c r="D10" s="5"/>
      <c r="E10" s="5"/>
      <c r="F10" s="5">
        <v>1.6663305391911607</v>
      </c>
      <c r="G10" s="5"/>
      <c r="H10" s="5"/>
      <c r="I10" s="5">
        <v>-0.2611670692100887</v>
      </c>
      <c r="J10" s="5">
        <v>-0.94969065756833637</v>
      </c>
      <c r="K10" s="5">
        <v>0.19798672178053955</v>
      </c>
      <c r="L10" s="12"/>
      <c r="M10" s="52"/>
      <c r="N10" s="52"/>
      <c r="P10" t="s">
        <v>230</v>
      </c>
      <c r="Q10">
        <f>SUM(Q4:Q6)+Q3</f>
        <v>721</v>
      </c>
      <c r="R10" s="45">
        <f>SUM($Q$4:$Q$6)*I9+$Q$3</f>
        <v>806.17750342129659</v>
      </c>
      <c r="S10" s="45">
        <f>SUM($Q$4:$Q$6)*J9+$Q$3</f>
        <v>707.43983428631032</v>
      </c>
      <c r="T10" s="45">
        <f>SUM($Q$4:$Q$6)*K9+$Q$3</f>
        <v>802.62934723709463</v>
      </c>
    </row>
    <row r="11" spans="1:33" x14ac:dyDescent="0.25">
      <c r="B11" t="s">
        <v>176</v>
      </c>
      <c r="C11" s="12"/>
      <c r="D11" s="5"/>
      <c r="E11" s="5"/>
      <c r="F11" s="5"/>
      <c r="G11" s="5"/>
      <c r="H11" s="5"/>
      <c r="I11" s="5"/>
      <c r="J11" s="5"/>
      <c r="K11" s="5"/>
      <c r="L11" s="12"/>
      <c r="M11" s="52"/>
      <c r="N11" s="52"/>
    </row>
    <row r="12" spans="1:33" x14ac:dyDescent="0.25">
      <c r="C12" s="12"/>
      <c r="D12" s="5"/>
      <c r="E12" s="5"/>
      <c r="F12" s="5"/>
      <c r="G12" s="5"/>
      <c r="H12" s="5"/>
      <c r="I12" s="5"/>
      <c r="J12" s="5"/>
      <c r="K12" s="5"/>
      <c r="L12" s="12"/>
      <c r="M12" s="52"/>
      <c r="N12" s="52"/>
    </row>
    <row r="13" spans="1:33" x14ac:dyDescent="0.25">
      <c r="C13" s="12"/>
      <c r="D13" s="5"/>
      <c r="E13" s="5"/>
      <c r="F13" s="5"/>
      <c r="G13" s="5"/>
      <c r="H13" s="5"/>
      <c r="I13" s="5"/>
      <c r="J13" s="5"/>
      <c r="K13" s="5"/>
      <c r="L13" s="12"/>
      <c r="M13" s="52"/>
      <c r="N13" s="52"/>
    </row>
    <row r="14" spans="1:33" x14ac:dyDescent="0.25">
      <c r="C14" s="12"/>
      <c r="D14" s="5"/>
      <c r="E14" s="5"/>
      <c r="F14" s="5"/>
      <c r="G14" s="5"/>
      <c r="H14" s="5"/>
      <c r="I14" s="5"/>
      <c r="J14" s="5"/>
      <c r="K14" s="5"/>
      <c r="L14" s="12"/>
      <c r="M14" s="52"/>
      <c r="N14" s="52"/>
    </row>
    <row r="15" spans="1:33" ht="180" x14ac:dyDescent="0.25">
      <c r="A15" t="s">
        <v>231</v>
      </c>
      <c r="B15" s="1" t="s">
        <v>232</v>
      </c>
      <c r="C15" s="2" t="s">
        <v>0</v>
      </c>
      <c r="D15" s="2" t="s">
        <v>122</v>
      </c>
      <c r="E15" s="16" t="s">
        <v>167</v>
      </c>
      <c r="F15" s="16" t="s">
        <v>166</v>
      </c>
      <c r="G15" s="16" t="s">
        <v>124</v>
      </c>
      <c r="H15" s="16" t="s">
        <v>153</v>
      </c>
      <c r="I15" s="16" t="s">
        <v>154</v>
      </c>
      <c r="J15" s="16" t="s">
        <v>155</v>
      </c>
      <c r="K15" s="16" t="s">
        <v>156</v>
      </c>
      <c r="L15" s="16" t="s">
        <v>158</v>
      </c>
      <c r="M15" s="53"/>
      <c r="N15" s="53"/>
      <c r="O15" t="s">
        <v>231</v>
      </c>
      <c r="P15" s="4" t="s">
        <v>123</v>
      </c>
      <c r="Q15" s="4" t="s">
        <v>170</v>
      </c>
      <c r="R15" s="4" t="s">
        <v>171</v>
      </c>
      <c r="S15" s="4" t="s">
        <v>172</v>
      </c>
      <c r="X15" s="55" t="s">
        <v>232</v>
      </c>
      <c r="Y15" s="55" t="s">
        <v>149</v>
      </c>
      <c r="Z15" s="55" t="s">
        <v>150</v>
      </c>
      <c r="AA15" s="55" t="s">
        <v>152</v>
      </c>
      <c r="AB15" s="55" t="s">
        <v>151</v>
      </c>
      <c r="AC15" s="56" t="s">
        <v>157</v>
      </c>
      <c r="AD15" s="55" t="s">
        <v>222</v>
      </c>
      <c r="AE15" s="55" t="s">
        <v>219</v>
      </c>
      <c r="AF15" s="55" t="s">
        <v>220</v>
      </c>
      <c r="AG15" s="56" t="s">
        <v>159</v>
      </c>
    </row>
    <row r="16" spans="1:33" x14ac:dyDescent="0.25">
      <c r="A16" s="3">
        <v>32142</v>
      </c>
      <c r="B16" s="1" t="s">
        <v>1</v>
      </c>
      <c r="C16" s="61">
        <v>1.46</v>
      </c>
      <c r="D16" s="61">
        <v>-2.66</v>
      </c>
      <c r="E16" s="61"/>
      <c r="F16" s="61"/>
      <c r="G16" s="61"/>
      <c r="H16" s="61" t="s">
        <v>121</v>
      </c>
      <c r="I16" s="61" t="s">
        <v>121</v>
      </c>
      <c r="J16" s="61" t="s">
        <v>121</v>
      </c>
      <c r="K16" s="61" t="s">
        <v>121</v>
      </c>
      <c r="L16" s="61"/>
      <c r="M16" s="51"/>
      <c r="N16" s="51"/>
      <c r="O16" s="3">
        <v>32081</v>
      </c>
      <c r="P16" s="57">
        <v>-3.27</v>
      </c>
      <c r="Q16" s="57"/>
      <c r="R16" s="57"/>
      <c r="S16" s="57"/>
      <c r="X16" s="1" t="s">
        <v>1</v>
      </c>
      <c r="Y16" s="57" t="s">
        <v>121</v>
      </c>
      <c r="Z16" s="57">
        <v>382.17</v>
      </c>
      <c r="AA16" s="57">
        <v>1427.8820000000001</v>
      </c>
      <c r="AB16" s="57">
        <v>100</v>
      </c>
      <c r="AC16" s="60">
        <v>534.61</v>
      </c>
      <c r="AD16" s="57">
        <v>3.78</v>
      </c>
      <c r="AE16" s="57">
        <v>2</v>
      </c>
      <c r="AF16" s="57" t="s">
        <v>121</v>
      </c>
      <c r="AG16" s="60">
        <v>262.47000000000003</v>
      </c>
    </row>
    <row r="17" spans="1:33" x14ac:dyDescent="0.25">
      <c r="A17" s="13">
        <v>32233</v>
      </c>
      <c r="B17" s="1" t="s">
        <v>2</v>
      </c>
      <c r="C17" s="61">
        <v>1.6</v>
      </c>
      <c r="D17" s="61">
        <v>2.21</v>
      </c>
      <c r="E17" s="61">
        <v>2.2131676710637675</v>
      </c>
      <c r="F17" s="61">
        <v>5.2124358309072765</v>
      </c>
      <c r="G17" s="61"/>
      <c r="H17" s="61">
        <v>5.6938702979742128</v>
      </c>
      <c r="I17" s="61">
        <v>19.088363817149421</v>
      </c>
      <c r="J17" s="61">
        <v>15.319753312948837</v>
      </c>
      <c r="K17" s="61">
        <v>22.04600000000001</v>
      </c>
      <c r="L17" s="61">
        <v>1.5148397912142286</v>
      </c>
      <c r="M17" s="51"/>
      <c r="N17" s="51"/>
      <c r="O17" s="3">
        <v>32111</v>
      </c>
      <c r="P17" s="57">
        <v>2.88</v>
      </c>
      <c r="Q17" s="57"/>
      <c r="R17" s="57"/>
      <c r="S17" s="57"/>
      <c r="X17" s="1" t="s">
        <v>2</v>
      </c>
      <c r="Y17" s="57">
        <v>261.14999999999998</v>
      </c>
      <c r="Z17" s="57">
        <v>455.12</v>
      </c>
      <c r="AA17" s="57">
        <v>1646.63</v>
      </c>
      <c r="AB17" s="57">
        <v>122.04600000000001</v>
      </c>
      <c r="AC17" s="60">
        <v>565.04999999999995</v>
      </c>
      <c r="AD17" s="57">
        <v>3.71</v>
      </c>
      <c r="AE17" s="57">
        <v>1.8</v>
      </c>
      <c r="AF17" s="57" t="s">
        <v>121</v>
      </c>
      <c r="AG17" s="60">
        <v>266.44600000000003</v>
      </c>
    </row>
    <row r="18" spans="1:33" x14ac:dyDescent="0.25">
      <c r="A18" s="3">
        <v>32324</v>
      </c>
      <c r="B18" s="1" t="s">
        <v>3</v>
      </c>
      <c r="C18" s="61">
        <v>1.74</v>
      </c>
      <c r="D18" s="61">
        <v>3.55</v>
      </c>
      <c r="E18" s="61">
        <v>2.2719068996247511</v>
      </c>
      <c r="F18" s="61">
        <v>4.4457174565535418</v>
      </c>
      <c r="G18" s="61"/>
      <c r="H18" s="61">
        <v>6.6590082328163991</v>
      </c>
      <c r="I18" s="61">
        <v>6.6224292494287296</v>
      </c>
      <c r="J18" s="61">
        <v>-4.3277481887248559</v>
      </c>
      <c r="K18" s="61">
        <v>12.180653196335811</v>
      </c>
      <c r="L18" s="61">
        <v>1.5436523723381113</v>
      </c>
      <c r="M18" s="51"/>
      <c r="N18" s="51"/>
      <c r="O18" s="3">
        <v>32142</v>
      </c>
      <c r="P18" s="57">
        <v>2.41</v>
      </c>
      <c r="Q18" s="57">
        <v>1.9141553584000048E-2</v>
      </c>
      <c r="R18" s="57"/>
      <c r="S18" s="57"/>
      <c r="X18" s="1" t="s">
        <v>3</v>
      </c>
      <c r="Y18" s="57">
        <v>278.54000000000002</v>
      </c>
      <c r="Z18" s="57">
        <v>485.26</v>
      </c>
      <c r="AA18" s="57">
        <v>1575.3679999999999</v>
      </c>
      <c r="AB18" s="57">
        <v>136.91200000000001</v>
      </c>
      <c r="AC18" s="60">
        <v>602.69000000000005</v>
      </c>
      <c r="AD18" s="57">
        <v>3.59</v>
      </c>
      <c r="AE18" s="57">
        <v>1.8</v>
      </c>
      <c r="AF18" s="57" t="s">
        <v>121</v>
      </c>
      <c r="AG18" s="60">
        <v>270.55900000000003</v>
      </c>
    </row>
    <row r="19" spans="1:33" x14ac:dyDescent="0.25">
      <c r="A19" s="3">
        <v>32416</v>
      </c>
      <c r="B19" s="1" t="s">
        <v>4</v>
      </c>
      <c r="C19" s="61">
        <v>1.98</v>
      </c>
      <c r="D19" s="61">
        <v>3.27</v>
      </c>
      <c r="E19" s="61">
        <v>2.6625042927259939</v>
      </c>
      <c r="F19" s="61">
        <v>3.1988948598246334</v>
      </c>
      <c r="G19" s="61"/>
      <c r="H19" s="61">
        <v>0.34106412005456832</v>
      </c>
      <c r="I19" s="61">
        <v>-0.91497341631290308</v>
      </c>
      <c r="J19" s="61">
        <v>0.70548595629720268</v>
      </c>
      <c r="K19" s="61">
        <v>0.99333878695804234</v>
      </c>
      <c r="L19" s="61">
        <v>1.7234688182614422</v>
      </c>
      <c r="M19" s="51"/>
      <c r="N19" s="51"/>
      <c r="O19" s="3">
        <v>32171</v>
      </c>
      <c r="P19" s="57">
        <v>3.34</v>
      </c>
      <c r="Q19" s="57">
        <v>8.8784122272000054E-2</v>
      </c>
      <c r="R19" s="57"/>
      <c r="S19" s="57"/>
      <c r="X19" s="1" t="s">
        <v>4</v>
      </c>
      <c r="Y19" s="57">
        <v>279.49</v>
      </c>
      <c r="Z19" s="57">
        <v>480.82</v>
      </c>
      <c r="AA19" s="57">
        <v>1586.482</v>
      </c>
      <c r="AB19" s="57">
        <v>138.27199999999999</v>
      </c>
      <c r="AC19" s="60">
        <v>604.73</v>
      </c>
      <c r="AD19" s="57">
        <v>3.67</v>
      </c>
      <c r="AE19" s="57">
        <v>1.8</v>
      </c>
      <c r="AF19" s="57" t="s">
        <v>121</v>
      </c>
      <c r="AG19" s="60">
        <v>275.22199999999998</v>
      </c>
    </row>
    <row r="20" spans="1:33" x14ac:dyDescent="0.25">
      <c r="A20" s="13">
        <v>32508</v>
      </c>
      <c r="B20" s="1" t="s">
        <v>5</v>
      </c>
      <c r="C20" s="5">
        <v>1.81</v>
      </c>
      <c r="D20" s="5">
        <v>2.85</v>
      </c>
      <c r="E20" s="5">
        <v>1.4025816385011958</v>
      </c>
      <c r="F20" s="5">
        <v>2.6953422897369497</v>
      </c>
      <c r="G20" s="5">
        <v>2.0411792399999795</v>
      </c>
      <c r="H20" s="5">
        <v>3.0877670041862038</v>
      </c>
      <c r="I20" s="5">
        <v>-0.63225323405848854</v>
      </c>
      <c r="J20" s="5">
        <v>15.732293212277227</v>
      </c>
      <c r="K20" s="5">
        <v>1.558522332793344</v>
      </c>
      <c r="L20" s="5">
        <v>1.9762228310236996</v>
      </c>
      <c r="M20" s="51"/>
      <c r="N20" s="51"/>
      <c r="O20" s="3">
        <v>32202</v>
      </c>
      <c r="P20" s="57">
        <v>3.24</v>
      </c>
      <c r="Q20" s="57">
        <v>9.2594020056000259E-2</v>
      </c>
      <c r="R20" s="57"/>
      <c r="S20" s="57"/>
      <c r="X20" s="1" t="s">
        <v>5</v>
      </c>
      <c r="Y20" s="57">
        <v>288.12</v>
      </c>
      <c r="Z20" s="57">
        <v>477.78</v>
      </c>
      <c r="AA20" s="57">
        <v>1836.0719999999999</v>
      </c>
      <c r="AB20" s="57">
        <v>140.42699999999999</v>
      </c>
      <c r="AC20" s="60">
        <v>623.4</v>
      </c>
      <c r="AD20" s="57">
        <v>3.68</v>
      </c>
      <c r="AE20" s="57">
        <v>1.7</v>
      </c>
      <c r="AF20" s="57" t="s">
        <v>121</v>
      </c>
      <c r="AG20" s="60">
        <v>280.661</v>
      </c>
    </row>
    <row r="21" spans="1:33" x14ac:dyDescent="0.25">
      <c r="A21" s="3">
        <v>32598</v>
      </c>
      <c r="B21" s="1" t="s">
        <v>6</v>
      </c>
      <c r="C21" s="5">
        <v>1.69</v>
      </c>
      <c r="D21" s="5">
        <v>2.2200000000000002</v>
      </c>
      <c r="E21" s="5">
        <v>1.4971845146615579</v>
      </c>
      <c r="F21" s="5">
        <v>1.940013434605425</v>
      </c>
      <c r="G21" s="5">
        <v>2.2185444383999942</v>
      </c>
      <c r="H21" s="5">
        <v>7.0873247258086858</v>
      </c>
      <c r="I21" s="5">
        <v>7.7106618108752967</v>
      </c>
      <c r="J21" s="5">
        <v>0.33424615156705251</v>
      </c>
      <c r="K21" s="5">
        <v>16.884217422575443</v>
      </c>
      <c r="L21" s="5">
        <v>2.1292591418116569</v>
      </c>
      <c r="M21" s="51"/>
      <c r="N21" s="51"/>
      <c r="O21" s="3">
        <v>32233</v>
      </c>
      <c r="P21" s="57">
        <v>-1.04</v>
      </c>
      <c r="Q21" s="57">
        <v>5.5786585536000022E-2</v>
      </c>
      <c r="R21" s="57"/>
      <c r="S21" s="57"/>
      <c r="X21" s="1" t="s">
        <v>6</v>
      </c>
      <c r="Y21" s="57">
        <v>308.54000000000002</v>
      </c>
      <c r="Z21" s="57">
        <v>514.62</v>
      </c>
      <c r="AA21" s="57">
        <v>1842.2090000000001</v>
      </c>
      <c r="AB21" s="57">
        <v>164.137</v>
      </c>
      <c r="AC21" s="60">
        <v>667.6</v>
      </c>
      <c r="AD21" s="57">
        <v>3.64</v>
      </c>
      <c r="AE21" s="57">
        <v>1.7</v>
      </c>
      <c r="AF21" s="57" t="s">
        <v>121</v>
      </c>
      <c r="AG21" s="60">
        <v>286.637</v>
      </c>
    </row>
    <row r="22" spans="1:33" x14ac:dyDescent="0.25">
      <c r="A22" s="3">
        <v>32689</v>
      </c>
      <c r="B22" s="1" t="s">
        <v>7</v>
      </c>
      <c r="C22" s="5">
        <v>1.4</v>
      </c>
      <c r="D22" s="5">
        <v>3.7</v>
      </c>
      <c r="E22" s="5">
        <v>0.88267772474799022</v>
      </c>
      <c r="F22" s="5">
        <v>4.6792700266412259</v>
      </c>
      <c r="G22" s="5">
        <v>4.4817855200000034</v>
      </c>
      <c r="H22" s="5">
        <v>8.828676994879082</v>
      </c>
      <c r="I22" s="5">
        <v>6.3697485523298791</v>
      </c>
      <c r="J22" s="5">
        <v>-6.1133671586665823</v>
      </c>
      <c r="K22" s="5">
        <v>5.9517354405161482</v>
      </c>
      <c r="L22" s="5">
        <v>2.382455858803989</v>
      </c>
      <c r="M22" s="51"/>
      <c r="N22" s="51"/>
      <c r="O22" s="3">
        <v>32262</v>
      </c>
      <c r="P22" s="57">
        <v>0.76</v>
      </c>
      <c r="Q22" s="57">
        <v>2.9427679104000015E-2</v>
      </c>
      <c r="R22" s="57"/>
      <c r="S22" s="57"/>
      <c r="X22" s="1" t="s">
        <v>7</v>
      </c>
      <c r="Y22" s="57">
        <v>335.78</v>
      </c>
      <c r="Z22" s="57">
        <v>547.4</v>
      </c>
      <c r="AA22" s="57">
        <v>1729.588</v>
      </c>
      <c r="AB22" s="57">
        <v>173.90600000000001</v>
      </c>
      <c r="AC22" s="60">
        <v>726.53</v>
      </c>
      <c r="AD22" s="57">
        <v>3.45</v>
      </c>
      <c r="AE22" s="57">
        <v>1.7</v>
      </c>
      <c r="AF22" s="57" t="s">
        <v>121</v>
      </c>
      <c r="AG22" s="60">
        <v>293.46600000000001</v>
      </c>
    </row>
    <row r="23" spans="1:33" x14ac:dyDescent="0.25">
      <c r="A23" s="3">
        <v>32781</v>
      </c>
      <c r="B23" s="1" t="s">
        <v>8</v>
      </c>
      <c r="C23" s="5">
        <v>2.1800000000000002</v>
      </c>
      <c r="D23" s="5">
        <v>2</v>
      </c>
      <c r="E23" s="5">
        <v>4.3118859690238525</v>
      </c>
      <c r="F23" s="5">
        <v>1.0814330775067005</v>
      </c>
      <c r="G23" s="5">
        <v>-2.7709119999996812E-2</v>
      </c>
      <c r="H23" s="5">
        <v>10.709393054976491</v>
      </c>
      <c r="I23" s="5">
        <v>6.7336499817318263</v>
      </c>
      <c r="J23" s="5">
        <v>12.454526742784999</v>
      </c>
      <c r="K23" s="5">
        <v>22.796223247041514</v>
      </c>
      <c r="L23" s="5">
        <v>2.0973468817512053</v>
      </c>
      <c r="M23" s="51"/>
      <c r="N23" s="51"/>
      <c r="O23" s="3">
        <v>32294</v>
      </c>
      <c r="P23" s="57">
        <v>0.15</v>
      </c>
      <c r="Q23" s="57">
        <v>-1.3833585599999365E-3</v>
      </c>
      <c r="R23" s="57"/>
      <c r="S23" s="57"/>
      <c r="X23" s="1" t="s">
        <v>8</v>
      </c>
      <c r="Y23" s="57">
        <v>371.74</v>
      </c>
      <c r="Z23" s="57">
        <v>584.26</v>
      </c>
      <c r="AA23" s="57">
        <v>1945</v>
      </c>
      <c r="AB23" s="57">
        <v>213.55</v>
      </c>
      <c r="AC23" s="60">
        <v>804.33</v>
      </c>
      <c r="AD23" s="57">
        <v>3.2</v>
      </c>
      <c r="AE23" s="57">
        <v>1.7</v>
      </c>
      <c r="AF23" s="57" t="s">
        <v>121</v>
      </c>
      <c r="AG23" s="60">
        <v>299.62099999999998</v>
      </c>
    </row>
    <row r="24" spans="1:33" x14ac:dyDescent="0.25">
      <c r="A24" s="3">
        <v>32873</v>
      </c>
      <c r="B24" s="1" t="s">
        <v>9</v>
      </c>
      <c r="C24" s="5">
        <v>1.29</v>
      </c>
      <c r="D24" s="5">
        <v>1.47</v>
      </c>
      <c r="E24" s="5">
        <v>-0.90288396253011105</v>
      </c>
      <c r="F24" s="5">
        <v>1.2496938418109127</v>
      </c>
      <c r="G24" s="5">
        <v>-1.968764664999989</v>
      </c>
      <c r="H24" s="5">
        <v>2.0632700274385352</v>
      </c>
      <c r="I24" s="5">
        <v>-4.9258891589360809</v>
      </c>
      <c r="J24" s="5">
        <v>4.5926478149100225</v>
      </c>
      <c r="K24" s="5">
        <v>8.4757667993444095</v>
      </c>
      <c r="L24" s="5">
        <v>2.0926437065492909</v>
      </c>
      <c r="M24" s="51"/>
      <c r="N24" s="51"/>
      <c r="O24" s="3">
        <v>32324</v>
      </c>
      <c r="P24" s="57">
        <v>1.46</v>
      </c>
      <c r="Q24" s="57">
        <v>2.3844426439999955E-2</v>
      </c>
      <c r="R24" s="57"/>
      <c r="S24" s="57"/>
      <c r="X24" s="1" t="s">
        <v>9</v>
      </c>
      <c r="Y24" s="57">
        <v>379.41</v>
      </c>
      <c r="Z24" s="57">
        <v>555.48</v>
      </c>
      <c r="AA24" s="57">
        <v>2034.327</v>
      </c>
      <c r="AB24" s="57">
        <v>231.65</v>
      </c>
      <c r="AC24" s="60">
        <v>820.93</v>
      </c>
      <c r="AD24" s="57">
        <v>3.22</v>
      </c>
      <c r="AE24" s="57">
        <v>1.7</v>
      </c>
      <c r="AF24" s="57" t="s">
        <v>121</v>
      </c>
      <c r="AG24" s="60">
        <v>305.89100000000002</v>
      </c>
    </row>
    <row r="25" spans="1:33" x14ac:dyDescent="0.25">
      <c r="A25" s="3">
        <v>32963</v>
      </c>
      <c r="B25" s="1" t="s">
        <v>10</v>
      </c>
      <c r="C25" s="5">
        <v>1.34</v>
      </c>
      <c r="D25" s="5">
        <v>0.49</v>
      </c>
      <c r="E25" s="5">
        <v>1.8431691168677693</v>
      </c>
      <c r="F25" s="5">
        <v>1.1320093862156183E-3</v>
      </c>
      <c r="G25" s="5">
        <v>-1.4861840500000056</v>
      </c>
      <c r="H25" s="5">
        <v>-3.0073008091510589</v>
      </c>
      <c r="I25" s="5">
        <v>-2.2431050622884752</v>
      </c>
      <c r="J25" s="5">
        <v>-19.717036641601858</v>
      </c>
      <c r="K25" s="5">
        <v>-7.18152385063674</v>
      </c>
      <c r="L25" s="5">
        <v>1.941214354132681</v>
      </c>
      <c r="M25" s="51"/>
      <c r="N25" s="51"/>
      <c r="O25" s="3">
        <v>32353</v>
      </c>
      <c r="P25" s="57">
        <v>0.66</v>
      </c>
      <c r="Q25" s="57">
        <v>2.2828304539999955E-2</v>
      </c>
      <c r="R25" s="57"/>
      <c r="S25" s="57"/>
      <c r="X25" s="1" t="s">
        <v>10</v>
      </c>
      <c r="Y25" s="57">
        <v>368</v>
      </c>
      <c r="Z25" s="57">
        <v>543.02</v>
      </c>
      <c r="AA25" s="57">
        <v>1633.2180000000001</v>
      </c>
      <c r="AB25" s="57">
        <v>215.01400000000001</v>
      </c>
      <c r="AC25" s="60">
        <v>796.24</v>
      </c>
      <c r="AD25" s="57">
        <v>3.38</v>
      </c>
      <c r="AE25" s="57">
        <v>2.2000000000000002</v>
      </c>
      <c r="AF25" s="57" t="s">
        <v>121</v>
      </c>
      <c r="AG25" s="60">
        <v>311.82900000000001</v>
      </c>
    </row>
    <row r="26" spans="1:33" x14ac:dyDescent="0.25">
      <c r="A26" s="3">
        <v>33054</v>
      </c>
      <c r="B26" s="1" t="s">
        <v>11</v>
      </c>
      <c r="C26" s="5">
        <v>1.3</v>
      </c>
      <c r="D26" s="5">
        <v>4.75</v>
      </c>
      <c r="E26" s="5">
        <v>1.5654750646961741</v>
      </c>
      <c r="F26" s="5">
        <v>7.3883853469537986</v>
      </c>
      <c r="G26" s="5">
        <v>8.6868007830000149</v>
      </c>
      <c r="H26" s="5">
        <v>6.288043478260863</v>
      </c>
      <c r="I26" s="5">
        <v>3.791757209679214</v>
      </c>
      <c r="J26" s="5">
        <v>9.6383948744135814</v>
      </c>
      <c r="K26" s="5">
        <v>20.029393434846089</v>
      </c>
      <c r="L26" s="5">
        <v>2.1049998556901262</v>
      </c>
      <c r="M26" s="51"/>
      <c r="N26" s="51"/>
      <c r="O26" s="3">
        <v>32386</v>
      </c>
      <c r="P26" s="57">
        <v>-0.15</v>
      </c>
      <c r="Q26" s="57">
        <v>1.9764415459999851E-2</v>
      </c>
      <c r="R26" s="57"/>
      <c r="S26" s="57"/>
      <c r="X26" s="1" t="s">
        <v>11</v>
      </c>
      <c r="Y26" s="57">
        <v>391.14</v>
      </c>
      <c r="Z26" s="57">
        <v>563.61</v>
      </c>
      <c r="AA26" s="57">
        <v>1790.634</v>
      </c>
      <c r="AB26" s="57">
        <v>258.08</v>
      </c>
      <c r="AC26" s="60">
        <v>846.32</v>
      </c>
      <c r="AD26" s="57">
        <v>3.17</v>
      </c>
      <c r="AE26" s="57">
        <v>2.1</v>
      </c>
      <c r="AF26" s="57" t="s">
        <v>121</v>
      </c>
      <c r="AG26" s="60">
        <v>318.39299999999997</v>
      </c>
    </row>
    <row r="27" spans="1:33" x14ac:dyDescent="0.25">
      <c r="A27" s="3">
        <v>33146</v>
      </c>
      <c r="B27" s="1" t="s">
        <v>12</v>
      </c>
      <c r="C27" s="5">
        <v>0.38</v>
      </c>
      <c r="D27" s="5">
        <v>-0.14000000000000001</v>
      </c>
      <c r="E27" s="5">
        <v>-1.3716594199898033</v>
      </c>
      <c r="F27" s="5">
        <v>-2.9623719123483738</v>
      </c>
      <c r="G27" s="5">
        <v>-8.1498599043999924</v>
      </c>
      <c r="H27" s="5">
        <v>-13.741882701845887</v>
      </c>
      <c r="I27" s="5">
        <v>-24.463724916165429</v>
      </c>
      <c r="J27" s="5">
        <v>-21.128996768742248</v>
      </c>
      <c r="K27" s="5">
        <v>-17.188081215127081</v>
      </c>
      <c r="L27" s="5">
        <v>2.052808949945506</v>
      </c>
      <c r="M27" s="51"/>
      <c r="N27" s="51"/>
      <c r="O27" s="3">
        <v>32416</v>
      </c>
      <c r="P27" s="57">
        <v>1.26</v>
      </c>
      <c r="Q27" s="57">
        <v>1.7754235259999973E-2</v>
      </c>
      <c r="R27" s="58"/>
      <c r="S27" s="59"/>
      <c r="X27" s="1" t="s">
        <v>12</v>
      </c>
      <c r="Y27" s="57">
        <v>337.39</v>
      </c>
      <c r="Z27" s="57">
        <v>425.73</v>
      </c>
      <c r="AA27" s="57">
        <v>1412.2909999999999</v>
      </c>
      <c r="AB27" s="57">
        <v>213.721</v>
      </c>
      <c r="AC27" s="60">
        <v>730.01</v>
      </c>
      <c r="AD27" s="57">
        <v>3.77</v>
      </c>
      <c r="AE27" s="57">
        <v>2.9</v>
      </c>
      <c r="AF27" s="57" t="s">
        <v>121</v>
      </c>
      <c r="AG27" s="60">
        <v>324.92899999999997</v>
      </c>
    </row>
    <row r="28" spans="1:33" x14ac:dyDescent="0.25">
      <c r="A28" s="3">
        <v>33238</v>
      </c>
      <c r="B28" s="1" t="s">
        <v>13</v>
      </c>
      <c r="C28" s="5">
        <v>-1.58</v>
      </c>
      <c r="D28" s="5">
        <v>0.18</v>
      </c>
      <c r="E28" s="5">
        <v>-5.208984976037808</v>
      </c>
      <c r="F28" s="5">
        <v>0.46697730305756224</v>
      </c>
      <c r="G28" s="5">
        <v>4.3302145457999819</v>
      </c>
      <c r="H28" s="5">
        <v>8.9629212484068965</v>
      </c>
      <c r="I28" s="5">
        <v>5.0642425950719883</v>
      </c>
      <c r="J28" s="5">
        <v>10.632440481458861</v>
      </c>
      <c r="K28" s="5">
        <v>-3.0469630967476236</v>
      </c>
      <c r="L28" s="5">
        <v>2.0641432436009355</v>
      </c>
      <c r="M28" s="51"/>
      <c r="N28" s="51"/>
      <c r="O28" s="3">
        <v>32447</v>
      </c>
      <c r="P28" s="57">
        <v>1.21</v>
      </c>
      <c r="Q28" s="57">
        <v>2.3315181309999877E-2</v>
      </c>
      <c r="R28" s="58">
        <v>0.88</v>
      </c>
      <c r="S28" s="59"/>
      <c r="X28" s="1" t="s">
        <v>13</v>
      </c>
      <c r="Y28" s="57">
        <v>367.63</v>
      </c>
      <c r="Z28" s="57">
        <v>447.29</v>
      </c>
      <c r="AA28" s="57">
        <v>1562.452</v>
      </c>
      <c r="AB28" s="57">
        <v>207.209</v>
      </c>
      <c r="AC28" s="60">
        <v>795.45</v>
      </c>
      <c r="AD28" s="57">
        <v>3.5</v>
      </c>
      <c r="AE28" s="57">
        <v>2.7</v>
      </c>
      <c r="AF28" s="57" t="s">
        <v>121</v>
      </c>
      <c r="AG28" s="60">
        <v>331.63600000000002</v>
      </c>
    </row>
    <row r="29" spans="1:33" x14ac:dyDescent="0.25">
      <c r="A29" s="3">
        <v>33328</v>
      </c>
      <c r="B29" s="1" t="s">
        <v>14</v>
      </c>
      <c r="C29" s="5">
        <v>-0.67</v>
      </c>
      <c r="D29" s="5">
        <v>2.77</v>
      </c>
      <c r="E29" s="5">
        <v>3.4929951464138087</v>
      </c>
      <c r="F29" s="5">
        <v>4.411722546622145</v>
      </c>
      <c r="G29" s="5">
        <v>13.92407</v>
      </c>
      <c r="H29" s="5">
        <v>14.525473981992754</v>
      </c>
      <c r="I29" s="5">
        <v>29.734624069395686</v>
      </c>
      <c r="J29" s="5">
        <v>7.5247111591268068</v>
      </c>
      <c r="K29" s="5">
        <v>29.173925842989455</v>
      </c>
      <c r="L29" s="5">
        <v>1.6717123593337213</v>
      </c>
      <c r="M29" s="51"/>
      <c r="N29" s="51"/>
      <c r="O29" s="3">
        <v>32477</v>
      </c>
      <c r="P29" s="57">
        <v>0.59</v>
      </c>
      <c r="Q29" s="57">
        <v>3.0899089514E-2</v>
      </c>
      <c r="R29" s="58">
        <v>0.1</v>
      </c>
      <c r="S29" s="59"/>
      <c r="X29" s="1" t="s">
        <v>14</v>
      </c>
      <c r="Y29" s="57">
        <v>421.03</v>
      </c>
      <c r="Z29" s="57">
        <v>580.29</v>
      </c>
      <c r="AA29" s="57">
        <v>1680.0219999999999</v>
      </c>
      <c r="AB29" s="57">
        <v>267.66000000000003</v>
      </c>
      <c r="AC29" s="60">
        <v>910.99</v>
      </c>
      <c r="AD29" s="57">
        <v>3</v>
      </c>
      <c r="AE29" s="57">
        <v>2.4</v>
      </c>
      <c r="AF29" s="57" t="s">
        <v>121</v>
      </c>
      <c r="AG29" s="60">
        <v>337.18</v>
      </c>
    </row>
    <row r="30" spans="1:33" x14ac:dyDescent="0.25">
      <c r="A30" s="3">
        <v>33419</v>
      </c>
      <c r="B30" s="1" t="s">
        <v>15</v>
      </c>
      <c r="C30" s="5">
        <v>-0.97</v>
      </c>
      <c r="D30" s="5">
        <v>1.27</v>
      </c>
      <c r="E30" s="5">
        <v>-0.14068365887691159</v>
      </c>
      <c r="F30" s="5">
        <v>0.47079389191767684</v>
      </c>
      <c r="G30" s="5">
        <v>7.2755593280000141</v>
      </c>
      <c r="H30" s="5">
        <v>-0.22801225565873828</v>
      </c>
      <c r="I30" s="5">
        <v>-1.587137465749866</v>
      </c>
      <c r="J30" s="5">
        <v>-5.380465255812128</v>
      </c>
      <c r="K30" s="5">
        <v>5.0889187775535971</v>
      </c>
      <c r="L30" s="5">
        <v>1.5665223322854249</v>
      </c>
      <c r="M30" s="51"/>
      <c r="N30" s="51"/>
      <c r="O30" s="3">
        <v>32507</v>
      </c>
      <c r="P30" s="1">
        <v>0.47</v>
      </c>
      <c r="Q30" s="1">
        <v>2.2856325532999877E-2</v>
      </c>
      <c r="R30" s="14">
        <v>1.05</v>
      </c>
      <c r="S30" s="1">
        <v>2.0411792399999795E-2</v>
      </c>
      <c r="X30" s="1" t="s">
        <v>15</v>
      </c>
      <c r="Y30" s="57">
        <v>420.07</v>
      </c>
      <c r="Z30" s="57">
        <v>571.08000000000004</v>
      </c>
      <c r="AA30" s="57">
        <v>1589.6289999999999</v>
      </c>
      <c r="AB30" s="57">
        <v>281.28100000000001</v>
      </c>
      <c r="AC30" s="60">
        <v>908.9</v>
      </c>
      <c r="AD30" s="57">
        <v>3</v>
      </c>
      <c r="AE30" s="57">
        <v>2.4</v>
      </c>
      <c r="AF30" s="57" t="s">
        <v>121</v>
      </c>
      <c r="AG30" s="60">
        <v>342.46199999999999</v>
      </c>
    </row>
    <row r="31" spans="1:33" x14ac:dyDescent="0.25">
      <c r="A31" s="3">
        <v>33511</v>
      </c>
      <c r="B31" s="1" t="s">
        <v>16</v>
      </c>
      <c r="C31" s="5">
        <v>-1.29</v>
      </c>
      <c r="D31" s="5">
        <v>2.31</v>
      </c>
      <c r="E31" s="5">
        <v>-0.33292506727278681</v>
      </c>
      <c r="F31" s="5">
        <v>3.0266762349370779</v>
      </c>
      <c r="G31" s="5">
        <v>6.9906433699999937</v>
      </c>
      <c r="H31" s="5">
        <v>5.3467279262980005</v>
      </c>
      <c r="I31" s="5">
        <v>8.1809904041465042</v>
      </c>
      <c r="J31" s="5">
        <v>8.661392060663232</v>
      </c>
      <c r="K31" s="5">
        <v>3.2839047073922378</v>
      </c>
      <c r="L31" s="5">
        <v>1.5306807762613062</v>
      </c>
      <c r="M31" s="51"/>
      <c r="N31" s="51"/>
      <c r="O31" s="3">
        <v>32539</v>
      </c>
      <c r="P31" s="1">
        <v>1.76</v>
      </c>
      <c r="Q31" s="1">
        <v>2.8414778047999967E-2</v>
      </c>
      <c r="R31" s="14">
        <v>1.66</v>
      </c>
      <c r="S31" s="1">
        <v>2.8301574299999688E-2</v>
      </c>
      <c r="X31" s="1" t="s">
        <v>16</v>
      </c>
      <c r="Y31" s="57">
        <v>442.53</v>
      </c>
      <c r="Z31" s="57">
        <v>617.79999999999995</v>
      </c>
      <c r="AA31" s="57">
        <v>1727.3130000000001</v>
      </c>
      <c r="AB31" s="57">
        <v>290.51799999999997</v>
      </c>
      <c r="AC31" s="60">
        <v>957.51</v>
      </c>
      <c r="AD31" s="57">
        <v>2.85</v>
      </c>
      <c r="AE31" s="57">
        <v>2.4</v>
      </c>
      <c r="AF31" s="57" t="s">
        <v>121</v>
      </c>
      <c r="AG31" s="60">
        <v>347.70400000000001</v>
      </c>
    </row>
    <row r="32" spans="1:33" x14ac:dyDescent="0.25">
      <c r="A32" s="3">
        <v>33603</v>
      </c>
      <c r="B32" s="1" t="s">
        <v>17</v>
      </c>
      <c r="C32" s="5">
        <v>-3.45</v>
      </c>
      <c r="D32" s="5">
        <v>3.15</v>
      </c>
      <c r="E32" s="5">
        <v>-6.5733763886672074</v>
      </c>
      <c r="F32" s="5">
        <v>3.7473154205261014</v>
      </c>
      <c r="G32" s="5">
        <v>5.6817777617000242</v>
      </c>
      <c r="H32" s="5">
        <v>8.3836124104580634</v>
      </c>
      <c r="I32" s="5">
        <v>5.7364842991259435</v>
      </c>
      <c r="J32" s="5">
        <v>1.7597273916192258</v>
      </c>
      <c r="K32" s="5">
        <v>14.0545508367812</v>
      </c>
      <c r="L32" s="5">
        <v>1.4667648344568907</v>
      </c>
      <c r="M32" s="51"/>
      <c r="N32" s="51"/>
      <c r="O32" s="3">
        <v>32567</v>
      </c>
      <c r="P32" s="1">
        <v>0.22</v>
      </c>
      <c r="Q32" s="1">
        <v>2.4631961983999862E-2</v>
      </c>
      <c r="R32" s="14">
        <v>0.64</v>
      </c>
      <c r="S32" s="1">
        <v>3.3848855519999832E-2</v>
      </c>
      <c r="X32" s="1" t="s">
        <v>17</v>
      </c>
      <c r="Y32" s="57">
        <v>479.63</v>
      </c>
      <c r="Z32" s="57">
        <v>653.24</v>
      </c>
      <c r="AA32" s="57">
        <v>1757.7090000000001</v>
      </c>
      <c r="AB32" s="57">
        <v>331.34899999999999</v>
      </c>
      <c r="AC32" s="60">
        <v>1037.79</v>
      </c>
      <c r="AD32" s="57">
        <v>2.64</v>
      </c>
      <c r="AE32" s="57">
        <v>2.6</v>
      </c>
      <c r="AF32" s="57" t="s">
        <v>121</v>
      </c>
      <c r="AG32" s="60">
        <v>352.80399999999997</v>
      </c>
    </row>
    <row r="33" spans="1:33" x14ac:dyDescent="0.25">
      <c r="A33" s="3">
        <v>33694</v>
      </c>
      <c r="B33" s="1" t="s">
        <v>18</v>
      </c>
      <c r="C33" s="5">
        <v>-1.1200000000000001</v>
      </c>
      <c r="D33" s="5">
        <v>2.08</v>
      </c>
      <c r="E33" s="5">
        <v>7.4207928156780358</v>
      </c>
      <c r="F33" s="5">
        <v>1.5374196429012765</v>
      </c>
      <c r="G33" s="5">
        <v>6.6356032940000143</v>
      </c>
      <c r="H33" s="5">
        <v>-2.5248629151637725</v>
      </c>
      <c r="I33" s="5">
        <v>7.4903557651093022</v>
      </c>
      <c r="J33" s="5">
        <v>-11.790461333474422</v>
      </c>
      <c r="K33" s="5">
        <v>20.476597183030588</v>
      </c>
      <c r="L33" s="5">
        <v>0.9920522443056301</v>
      </c>
      <c r="M33" s="51"/>
      <c r="N33" s="51"/>
      <c r="O33" s="3">
        <v>32598</v>
      </c>
      <c r="P33" s="1">
        <v>-0.78</v>
      </c>
      <c r="Q33" s="1">
        <v>1.1883977984000094E-2</v>
      </c>
      <c r="R33" s="14">
        <v>-0.09</v>
      </c>
      <c r="S33" s="1">
        <v>2.2185444383999942E-2</v>
      </c>
      <c r="X33" s="1" t="s">
        <v>18</v>
      </c>
      <c r="Y33" s="57">
        <v>467.52</v>
      </c>
      <c r="Z33" s="57">
        <v>702.17</v>
      </c>
      <c r="AA33" s="57">
        <v>1550.4670000000001</v>
      </c>
      <c r="AB33" s="57">
        <v>399.19799999999998</v>
      </c>
      <c r="AC33" s="60">
        <v>1011.57</v>
      </c>
      <c r="AD33" s="57">
        <v>2.77</v>
      </c>
      <c r="AE33" s="57">
        <v>2.7429999999999999</v>
      </c>
      <c r="AF33" s="57" t="s">
        <v>121</v>
      </c>
      <c r="AG33" s="60">
        <v>356.30399999999997</v>
      </c>
    </row>
    <row r="34" spans="1:33" x14ac:dyDescent="0.25">
      <c r="A34" s="3">
        <v>33785</v>
      </c>
      <c r="B34" s="1" t="s">
        <v>19</v>
      </c>
      <c r="C34" s="5">
        <v>-1.21</v>
      </c>
      <c r="D34" s="5">
        <v>0.85</v>
      </c>
      <c r="E34" s="5">
        <v>0.36741382342589468</v>
      </c>
      <c r="F34" s="5">
        <v>0.21193099137249488</v>
      </c>
      <c r="G34" s="5">
        <v>3.9301197440000157</v>
      </c>
      <c r="H34" s="5">
        <v>1.9015229295003433</v>
      </c>
      <c r="I34" s="5">
        <v>-6.844496347038465</v>
      </c>
      <c r="J34" s="5">
        <v>2.2067544810692397</v>
      </c>
      <c r="K34" s="5">
        <v>-10.86653740750203</v>
      </c>
      <c r="L34" s="5">
        <v>1.0948515874085185</v>
      </c>
      <c r="M34" s="51"/>
      <c r="N34" s="51"/>
      <c r="O34" s="3">
        <v>32626</v>
      </c>
      <c r="P34" s="1">
        <v>0.42</v>
      </c>
      <c r="Q34" s="1">
        <v>-1.4407520720000067E-3</v>
      </c>
      <c r="R34" s="14">
        <v>0.8</v>
      </c>
      <c r="S34" s="1">
        <v>1.3538193919999886E-2</v>
      </c>
      <c r="X34" s="1" t="s">
        <v>19</v>
      </c>
      <c r="Y34" s="57">
        <v>476.41</v>
      </c>
      <c r="Z34" s="57">
        <v>654.11</v>
      </c>
      <c r="AA34" s="57">
        <v>1584.682</v>
      </c>
      <c r="AB34" s="57">
        <v>355.81900000000002</v>
      </c>
      <c r="AC34" s="60">
        <v>1030.81</v>
      </c>
      <c r="AD34" s="57">
        <v>2.78</v>
      </c>
      <c r="AE34" s="57">
        <v>2.8919999999999999</v>
      </c>
      <c r="AF34" s="57" t="s">
        <v>121</v>
      </c>
      <c r="AG34" s="60">
        <v>360.20499999999998</v>
      </c>
    </row>
    <row r="35" spans="1:33" x14ac:dyDescent="0.25">
      <c r="A35" s="3">
        <v>33877</v>
      </c>
      <c r="B35" s="1" t="s">
        <v>20</v>
      </c>
      <c r="C35" s="5">
        <v>-1.86</v>
      </c>
      <c r="D35" s="5">
        <v>2.41</v>
      </c>
      <c r="E35" s="5">
        <v>-1.5287528306458957</v>
      </c>
      <c r="F35" s="5">
        <v>3.4370143524056167</v>
      </c>
      <c r="G35" s="5">
        <v>42.790614207499985</v>
      </c>
      <c r="H35" s="5">
        <v>3.1527465838248503</v>
      </c>
      <c r="I35" s="5">
        <v>2.8787207044686625</v>
      </c>
      <c r="J35" s="5">
        <v>1.6061897592072105</v>
      </c>
      <c r="K35" s="5">
        <v>-3.2952147018568523</v>
      </c>
      <c r="L35" s="5">
        <v>1.0138671034549906</v>
      </c>
      <c r="M35" s="51"/>
      <c r="N35" s="51"/>
      <c r="O35" s="3">
        <v>32659</v>
      </c>
      <c r="P35" s="1">
        <v>1.94</v>
      </c>
      <c r="Q35" s="1">
        <v>1.569676445599999E-2</v>
      </c>
      <c r="R35" s="14">
        <v>1.95</v>
      </c>
      <c r="S35" s="1">
        <v>2.6731109600000025E-2</v>
      </c>
      <c r="X35" s="1" t="s">
        <v>20</v>
      </c>
      <c r="Y35" s="57">
        <v>491.43</v>
      </c>
      <c r="Z35" s="57">
        <v>672.94</v>
      </c>
      <c r="AA35" s="57">
        <v>1610.135</v>
      </c>
      <c r="AB35" s="57">
        <v>344.09399999999999</v>
      </c>
      <c r="AC35" s="60">
        <v>1063.31</v>
      </c>
      <c r="AD35" s="57">
        <v>2.75</v>
      </c>
      <c r="AE35" s="57">
        <v>2.9</v>
      </c>
      <c r="AF35" s="57" t="s">
        <v>121</v>
      </c>
      <c r="AG35" s="60">
        <v>363.85700000000003</v>
      </c>
    </row>
    <row r="36" spans="1:33" x14ac:dyDescent="0.25">
      <c r="A36" s="3">
        <v>33969</v>
      </c>
      <c r="B36" s="1" t="s">
        <v>21</v>
      </c>
      <c r="C36" s="5">
        <v>-1.43</v>
      </c>
      <c r="D36" s="5">
        <v>9.15</v>
      </c>
      <c r="E36" s="5">
        <v>1.7825974994986038</v>
      </c>
      <c r="F36" s="5">
        <v>13.268459445649908</v>
      </c>
      <c r="G36" s="5">
        <v>-3.5830883359999954</v>
      </c>
      <c r="H36" s="5">
        <v>5.0363225688297319</v>
      </c>
      <c r="I36" s="5">
        <v>14.943382768151681</v>
      </c>
      <c r="J36" s="5">
        <v>-3.7700565480534243</v>
      </c>
      <c r="K36" s="5">
        <v>7.2773718809395094</v>
      </c>
      <c r="L36" s="5">
        <v>0.77008275229004663</v>
      </c>
      <c r="M36" s="51"/>
      <c r="N36" s="51"/>
      <c r="O36" s="3">
        <v>32689</v>
      </c>
      <c r="P36" s="1">
        <v>1.24</v>
      </c>
      <c r="Q36" s="1">
        <v>3.6375130351999907E-2</v>
      </c>
      <c r="R36" s="14">
        <v>1.67</v>
      </c>
      <c r="S36" s="1">
        <v>4.4817855200000034E-2</v>
      </c>
      <c r="X36" s="1" t="s">
        <v>21</v>
      </c>
      <c r="Y36" s="57">
        <v>516.17999999999995</v>
      </c>
      <c r="Z36" s="57">
        <v>773.5</v>
      </c>
      <c r="AA36" s="57">
        <v>1549.432</v>
      </c>
      <c r="AB36" s="57">
        <v>369.13499999999999</v>
      </c>
      <c r="AC36" s="60">
        <v>1116.8599999999999</v>
      </c>
      <c r="AD36" s="57">
        <v>2.62</v>
      </c>
      <c r="AE36" s="57">
        <v>2.6549999999999998</v>
      </c>
      <c r="AF36" s="57" t="s">
        <v>121</v>
      </c>
      <c r="AG36" s="60">
        <v>366.65899999999999</v>
      </c>
    </row>
    <row r="37" spans="1:33" x14ac:dyDescent="0.25">
      <c r="A37" s="3">
        <v>34059</v>
      </c>
      <c r="B37" s="1" t="s">
        <v>22</v>
      </c>
      <c r="C37" s="5">
        <v>0.13</v>
      </c>
      <c r="D37" s="5">
        <v>3.23</v>
      </c>
      <c r="E37" s="5">
        <v>5.7130081036693952</v>
      </c>
      <c r="F37" s="5">
        <v>-0.20708010656490214</v>
      </c>
      <c r="G37" s="5">
        <v>6.4277608159999833</v>
      </c>
      <c r="H37" s="5">
        <v>4.3666937889883517</v>
      </c>
      <c r="I37" s="5">
        <v>4.2740788623141457</v>
      </c>
      <c r="J37" s="5">
        <v>12.08249216487074</v>
      </c>
      <c r="K37" s="5">
        <v>5.5472929957874673</v>
      </c>
      <c r="L37" s="5">
        <v>0.77565258182670238</v>
      </c>
      <c r="M37" s="51"/>
      <c r="N37" s="51"/>
      <c r="O37" s="3">
        <v>32720</v>
      </c>
      <c r="P37" s="1">
        <v>-0.13</v>
      </c>
      <c r="Q37" s="1">
        <v>3.0698907272000087E-2</v>
      </c>
      <c r="R37" s="14">
        <v>0.32</v>
      </c>
      <c r="S37" s="1">
        <v>3.9842532079999993E-2</v>
      </c>
      <c r="X37" s="1" t="s">
        <v>22</v>
      </c>
      <c r="Y37" s="57">
        <v>538.72</v>
      </c>
      <c r="Z37" s="57">
        <v>806.56</v>
      </c>
      <c r="AA37" s="57">
        <v>1736.6420000000001</v>
      </c>
      <c r="AB37" s="57">
        <v>389.61200000000002</v>
      </c>
      <c r="AC37" s="60">
        <v>1165.6300000000001</v>
      </c>
      <c r="AD37" s="57">
        <v>2.52</v>
      </c>
      <c r="AE37" s="57">
        <v>2.4</v>
      </c>
      <c r="AF37" s="57" t="s">
        <v>121</v>
      </c>
      <c r="AG37" s="60">
        <v>369.50299999999999</v>
      </c>
    </row>
    <row r="38" spans="1:33" x14ac:dyDescent="0.25">
      <c r="A38" s="3">
        <v>34150</v>
      </c>
      <c r="B38" s="1" t="s">
        <v>23</v>
      </c>
      <c r="C38" s="5">
        <v>-0.74</v>
      </c>
      <c r="D38" s="5">
        <v>5.9</v>
      </c>
      <c r="E38" s="5">
        <v>-1.6966224621221853</v>
      </c>
      <c r="F38" s="5">
        <v>7.5894668723865362</v>
      </c>
      <c r="G38" s="5">
        <v>4.3429460732000269</v>
      </c>
      <c r="H38" s="5">
        <v>0.48633798633799241</v>
      </c>
      <c r="I38" s="5">
        <v>2.1920253917873556</v>
      </c>
      <c r="J38" s="5">
        <v>10.138071058974729</v>
      </c>
      <c r="K38" s="5">
        <v>8.2679691590608062</v>
      </c>
      <c r="L38" s="5">
        <v>0.7745539278436242</v>
      </c>
      <c r="M38" s="51"/>
      <c r="N38" s="51"/>
      <c r="O38" s="3">
        <v>32751</v>
      </c>
      <c r="P38" s="1">
        <v>0.34</v>
      </c>
      <c r="Q38" s="1">
        <v>1.4521565192000097E-2</v>
      </c>
      <c r="R38" s="14">
        <v>0.66</v>
      </c>
      <c r="S38" s="1">
        <v>2.6685132704000081E-2</v>
      </c>
      <c r="X38" s="1" t="s">
        <v>23</v>
      </c>
      <c r="Y38" s="57">
        <v>541.34</v>
      </c>
      <c r="Z38" s="57">
        <v>824.24</v>
      </c>
      <c r="AA38" s="57">
        <v>1912.704</v>
      </c>
      <c r="AB38" s="57">
        <v>421.82499999999999</v>
      </c>
      <c r="AC38" s="60">
        <v>1171.31</v>
      </c>
      <c r="AD38" s="57">
        <v>2.54</v>
      </c>
      <c r="AE38" s="57">
        <v>2.1</v>
      </c>
      <c r="AF38" s="57" t="s">
        <v>121</v>
      </c>
      <c r="AG38" s="60">
        <v>372.36500000000001</v>
      </c>
    </row>
    <row r="39" spans="1:33" x14ac:dyDescent="0.25">
      <c r="A39" s="3">
        <v>34242</v>
      </c>
      <c r="B39" s="1" t="s">
        <v>24</v>
      </c>
      <c r="C39" s="5">
        <v>0.54</v>
      </c>
      <c r="D39" s="5">
        <v>6.34</v>
      </c>
      <c r="E39" s="5">
        <v>5.073305726578667</v>
      </c>
      <c r="F39" s="5">
        <v>6.6985937917041483</v>
      </c>
      <c r="G39" s="5">
        <v>1.6883562926000018</v>
      </c>
      <c r="H39" s="5">
        <v>2.5843277792145347</v>
      </c>
      <c r="I39" s="5">
        <v>8.7450257206638895</v>
      </c>
      <c r="J39" s="5">
        <v>6.7028667268955511</v>
      </c>
      <c r="K39" s="5">
        <v>15.37936348011617</v>
      </c>
      <c r="L39" s="5">
        <v>0.81640326024194909</v>
      </c>
      <c r="M39" s="51"/>
      <c r="N39" s="51"/>
      <c r="O39" s="3">
        <v>32780</v>
      </c>
      <c r="P39" s="1">
        <v>-1.68</v>
      </c>
      <c r="Q39" s="1">
        <v>-1.4739625743999785E-2</v>
      </c>
      <c r="R39" s="14">
        <v>-1</v>
      </c>
      <c r="S39" s="1">
        <v>-2.7709119999996812E-4</v>
      </c>
      <c r="X39" s="1" t="s">
        <v>24</v>
      </c>
      <c r="Y39" s="57">
        <v>555.33000000000004</v>
      </c>
      <c r="Z39" s="57">
        <v>896.32</v>
      </c>
      <c r="AA39" s="57">
        <v>2040.91</v>
      </c>
      <c r="AB39" s="57">
        <v>486.69900000000001</v>
      </c>
      <c r="AC39" s="60">
        <v>1201.57</v>
      </c>
      <c r="AD39" s="57">
        <v>2.5099999999999998</v>
      </c>
      <c r="AE39" s="57">
        <v>2</v>
      </c>
      <c r="AF39" s="57" t="s">
        <v>121</v>
      </c>
      <c r="AG39" s="60">
        <v>375.40499999999997</v>
      </c>
    </row>
    <row r="40" spans="1:33" x14ac:dyDescent="0.25">
      <c r="A40" s="3">
        <v>34334</v>
      </c>
      <c r="B40" s="1" t="s">
        <v>25</v>
      </c>
      <c r="C40" s="5">
        <v>0.62</v>
      </c>
      <c r="D40" s="5">
        <v>6.94</v>
      </c>
      <c r="E40" s="5">
        <v>1.6280521275102879</v>
      </c>
      <c r="F40" s="5">
        <v>7.3940824432329304</v>
      </c>
      <c r="G40" s="5">
        <v>4.1182285920000172</v>
      </c>
      <c r="H40" s="5">
        <v>2.3175409216141807</v>
      </c>
      <c r="I40" s="5">
        <v>2.5894769725098188</v>
      </c>
      <c r="J40" s="5">
        <v>0.9300263117922869</v>
      </c>
      <c r="K40" s="5">
        <v>32.604340670517097</v>
      </c>
      <c r="L40" s="5">
        <v>0.78421970938054031</v>
      </c>
      <c r="M40" s="51"/>
      <c r="N40" s="51"/>
      <c r="O40" s="3">
        <v>32812</v>
      </c>
      <c r="P40" s="1">
        <v>-2.37</v>
      </c>
      <c r="Q40" s="1">
        <v>-3.6838186255999994E-2</v>
      </c>
      <c r="R40" s="14">
        <v>-1.1499999999999999</v>
      </c>
      <c r="S40" s="1">
        <v>-1.4926141000000004E-2</v>
      </c>
      <c r="X40" s="1" t="s">
        <v>25</v>
      </c>
      <c r="Y40" s="57">
        <v>568.20000000000005</v>
      </c>
      <c r="Z40" s="57">
        <v>919.53</v>
      </c>
      <c r="AA40" s="57">
        <v>2059.8910000000001</v>
      </c>
      <c r="AB40" s="57">
        <v>645.38400000000001</v>
      </c>
      <c r="AC40" s="60">
        <v>1229.42</v>
      </c>
      <c r="AD40" s="57">
        <v>2.4900000000000002</v>
      </c>
      <c r="AE40" s="57">
        <v>1.9</v>
      </c>
      <c r="AF40" s="57" t="s">
        <v>121</v>
      </c>
      <c r="AG40" s="60">
        <v>378.34899999999999</v>
      </c>
    </row>
    <row r="41" spans="1:33" x14ac:dyDescent="0.25">
      <c r="A41" s="3">
        <v>34424</v>
      </c>
      <c r="B41" s="1" t="s">
        <v>26</v>
      </c>
      <c r="C41" s="5">
        <v>1.28</v>
      </c>
      <c r="D41" s="5">
        <v>1.19</v>
      </c>
      <c r="E41" s="5">
        <v>3.586394755307202</v>
      </c>
      <c r="F41" s="5">
        <v>-2.145623414315573</v>
      </c>
      <c r="G41" s="5">
        <v>-2.313929533600001</v>
      </c>
      <c r="H41" s="5">
        <v>-3.7926786342837193</v>
      </c>
      <c r="I41" s="5">
        <v>-2.6633171294030644</v>
      </c>
      <c r="J41" s="5">
        <v>3.560722387737969</v>
      </c>
      <c r="K41" s="5">
        <v>-9.0415938418058168</v>
      </c>
      <c r="L41" s="5">
        <v>0.76463794010293018</v>
      </c>
      <c r="M41" s="51"/>
      <c r="N41" s="51"/>
      <c r="O41" s="3">
        <v>32842</v>
      </c>
      <c r="P41" s="1">
        <v>-0.2</v>
      </c>
      <c r="Q41" s="1">
        <v>-4.2021636320000111E-2</v>
      </c>
      <c r="R41" s="14">
        <v>-0.45</v>
      </c>
      <c r="S41" s="1">
        <v>-2.5788767499999921E-2</v>
      </c>
      <c r="X41" s="1" t="s">
        <v>26</v>
      </c>
      <c r="Y41" s="57">
        <v>546.65</v>
      </c>
      <c r="Z41" s="57">
        <v>895.04</v>
      </c>
      <c r="AA41" s="57">
        <v>2133.2379999999998</v>
      </c>
      <c r="AB41" s="57">
        <v>587.03099999999995</v>
      </c>
      <c r="AC41" s="60">
        <v>1182.8</v>
      </c>
      <c r="AD41" s="57">
        <v>2.64</v>
      </c>
      <c r="AE41" s="57">
        <v>2</v>
      </c>
      <c r="AF41" s="57" t="s">
        <v>121</v>
      </c>
      <c r="AG41" s="60">
        <v>381.24200000000002</v>
      </c>
    </row>
    <row r="42" spans="1:33" x14ac:dyDescent="0.25">
      <c r="A42" s="3">
        <v>34515</v>
      </c>
      <c r="B42" s="1" t="s">
        <v>27</v>
      </c>
      <c r="C42" s="5">
        <v>1.42</v>
      </c>
      <c r="D42" s="5">
        <v>2.73</v>
      </c>
      <c r="E42" s="5">
        <v>2.137645805771073</v>
      </c>
      <c r="F42" s="5">
        <v>3.7450782709645192</v>
      </c>
      <c r="G42" s="5">
        <v>4.7320315999987983E-2</v>
      </c>
      <c r="H42" s="5">
        <v>0.42257385895911881</v>
      </c>
      <c r="I42" s="5">
        <v>-3.9126742938863091</v>
      </c>
      <c r="J42" s="5">
        <v>5.1773407374142044</v>
      </c>
      <c r="K42" s="5">
        <v>-1.4399580260667677</v>
      </c>
      <c r="L42" s="5">
        <v>0.96054474585696159</v>
      </c>
      <c r="M42" s="51"/>
      <c r="N42" s="51"/>
      <c r="O42" s="3">
        <v>32871</v>
      </c>
      <c r="P42" s="1">
        <v>0.16</v>
      </c>
      <c r="Q42" s="1">
        <v>-2.4093644159999927E-2</v>
      </c>
      <c r="R42" s="14">
        <v>-0.38</v>
      </c>
      <c r="S42" s="1">
        <v>-1.968764664999989E-2</v>
      </c>
      <c r="X42" s="1" t="s">
        <v>27</v>
      </c>
      <c r="Y42" s="57">
        <v>548.96</v>
      </c>
      <c r="Z42" s="57">
        <v>860.02</v>
      </c>
      <c r="AA42" s="57">
        <v>2243.683</v>
      </c>
      <c r="AB42" s="57">
        <v>578.57799999999997</v>
      </c>
      <c r="AC42" s="60">
        <v>1187.78</v>
      </c>
      <c r="AD42" s="57">
        <v>2.69</v>
      </c>
      <c r="AE42" s="57">
        <v>1.9</v>
      </c>
      <c r="AF42" s="57" t="s">
        <v>121</v>
      </c>
      <c r="AG42" s="60">
        <v>384.904</v>
      </c>
    </row>
    <row r="43" spans="1:33" x14ac:dyDescent="0.25">
      <c r="A43" s="3">
        <v>34607</v>
      </c>
      <c r="B43" s="1" t="s">
        <v>28</v>
      </c>
      <c r="C43" s="5">
        <v>1.74</v>
      </c>
      <c r="D43" s="5">
        <v>1.94</v>
      </c>
      <c r="E43" s="5">
        <v>2.7937297305045212</v>
      </c>
      <c r="F43" s="5">
        <v>1.5645247830766431</v>
      </c>
      <c r="G43" s="5">
        <v>1.3449801751999724</v>
      </c>
      <c r="H43" s="5">
        <v>4.8874234916933768</v>
      </c>
      <c r="I43" s="5">
        <v>6.9475128485384063</v>
      </c>
      <c r="J43" s="5">
        <v>0.162901800298898</v>
      </c>
      <c r="K43" s="5">
        <v>20.757788923878895</v>
      </c>
      <c r="L43" s="5">
        <v>1.0755928751065236</v>
      </c>
      <c r="M43" s="51"/>
      <c r="N43" s="51"/>
      <c r="O43" s="3">
        <v>32904</v>
      </c>
      <c r="P43" s="1">
        <v>-2.15</v>
      </c>
      <c r="Q43" s="1">
        <v>-2.1894531199999956E-2</v>
      </c>
      <c r="R43" s="14">
        <v>-1.66</v>
      </c>
      <c r="S43" s="1">
        <v>-2.4745403859999904E-2</v>
      </c>
      <c r="X43" s="1" t="s">
        <v>28</v>
      </c>
      <c r="Y43" s="57">
        <v>575.79</v>
      </c>
      <c r="Z43" s="57">
        <v>919.77</v>
      </c>
      <c r="AA43" s="57">
        <v>2247.3380000000002</v>
      </c>
      <c r="AB43" s="57">
        <v>698.678</v>
      </c>
      <c r="AC43" s="60">
        <v>1245.8499999999999</v>
      </c>
      <c r="AD43" s="57">
        <v>2.63</v>
      </c>
      <c r="AE43" s="57">
        <v>2</v>
      </c>
      <c r="AF43" s="57" t="s">
        <v>121</v>
      </c>
      <c r="AG43" s="60">
        <v>389.04399999999998</v>
      </c>
    </row>
    <row r="44" spans="1:33" x14ac:dyDescent="0.25">
      <c r="A44" s="3">
        <v>34699</v>
      </c>
      <c r="B44" s="1" t="s">
        <v>29</v>
      </c>
      <c r="C44" s="5">
        <v>1.56</v>
      </c>
      <c r="D44" s="5">
        <v>6.31</v>
      </c>
      <c r="E44" s="5">
        <v>1.2687000016569119</v>
      </c>
      <c r="F44" s="5">
        <v>9.0140337948798361</v>
      </c>
      <c r="G44" s="5">
        <v>-0.64988275199999723</v>
      </c>
      <c r="H44" s="5">
        <v>-1.5630698692215006E-2</v>
      </c>
      <c r="I44" s="5">
        <v>-1.8493753873250918</v>
      </c>
      <c r="J44" s="5">
        <v>-0.95188173741557192</v>
      </c>
      <c r="K44" s="5">
        <v>-14.386169308322295</v>
      </c>
      <c r="L44" s="5">
        <v>1.3268422080793041</v>
      </c>
      <c r="M44" s="51"/>
      <c r="N44" s="51"/>
      <c r="O44" s="3">
        <v>32932</v>
      </c>
      <c r="P44" s="1">
        <v>-2.06</v>
      </c>
      <c r="Q44" s="1">
        <v>-4.0123751359999904E-2</v>
      </c>
      <c r="R44" s="14">
        <v>-1.06</v>
      </c>
      <c r="S44" s="1">
        <v>-3.0721348648000024E-2</v>
      </c>
      <c r="X44" s="1" t="s">
        <v>29</v>
      </c>
      <c r="Y44" s="57">
        <v>575.70000000000005</v>
      </c>
      <c r="Z44" s="57">
        <v>902.76</v>
      </c>
      <c r="AA44" s="57">
        <v>2225.9459999999999</v>
      </c>
      <c r="AB44" s="57">
        <v>598.16499999999996</v>
      </c>
      <c r="AC44" s="60">
        <v>1245.6600000000001</v>
      </c>
      <c r="AD44" s="57">
        <v>2.68</v>
      </c>
      <c r="AE44" s="57">
        <v>2</v>
      </c>
      <c r="AF44" s="57" t="s">
        <v>121</v>
      </c>
      <c r="AG44" s="60">
        <v>394.20600000000002</v>
      </c>
    </row>
    <row r="45" spans="1:33" x14ac:dyDescent="0.25">
      <c r="A45" s="3">
        <v>34789</v>
      </c>
      <c r="B45" s="1" t="s">
        <v>30</v>
      </c>
      <c r="C45" s="5">
        <v>2.34</v>
      </c>
      <c r="D45" s="5">
        <v>3.89</v>
      </c>
      <c r="E45" s="5">
        <v>4.3790165159506902</v>
      </c>
      <c r="F45" s="5">
        <v>2.5417341456271862</v>
      </c>
      <c r="G45" s="5">
        <v>6.0170758087999987</v>
      </c>
      <c r="H45" s="5">
        <v>9.7377106131665734</v>
      </c>
      <c r="I45" s="5">
        <v>4.6169524569099174</v>
      </c>
      <c r="J45" s="5">
        <v>1.9410174370806832</v>
      </c>
      <c r="K45" s="5">
        <v>-12.377855608402355</v>
      </c>
      <c r="L45" s="5">
        <v>1.4989624713982019</v>
      </c>
      <c r="M45" s="51"/>
      <c r="N45" s="51"/>
      <c r="O45" s="3">
        <v>32962</v>
      </c>
      <c r="P45" s="1">
        <v>2.62</v>
      </c>
      <c r="Q45" s="1">
        <v>-1.6548516019999848E-2</v>
      </c>
      <c r="R45" s="14">
        <v>1.25</v>
      </c>
      <c r="S45" s="1">
        <v>-1.4861840500000056E-2</v>
      </c>
      <c r="X45" s="1" t="s">
        <v>30</v>
      </c>
      <c r="Y45" s="57">
        <v>631.76</v>
      </c>
      <c r="Z45" s="57">
        <v>944.44</v>
      </c>
      <c r="AA45" s="57">
        <v>2269.152</v>
      </c>
      <c r="AB45" s="57">
        <v>524.125</v>
      </c>
      <c r="AC45" s="60">
        <v>1366.95</v>
      </c>
      <c r="AD45" s="57">
        <v>2.4700000000000002</v>
      </c>
      <c r="AE45" s="57">
        <v>2.2000000000000002</v>
      </c>
      <c r="AF45" s="57" t="s">
        <v>121</v>
      </c>
      <c r="AG45" s="60">
        <v>400.11500000000001</v>
      </c>
    </row>
    <row r="46" spans="1:33" x14ac:dyDescent="0.25">
      <c r="A46" s="3">
        <v>34880</v>
      </c>
      <c r="B46" s="1" t="s">
        <v>31</v>
      </c>
      <c r="C46" s="5">
        <v>2.2200000000000002</v>
      </c>
      <c r="D46" s="5">
        <v>4.1100000000000003</v>
      </c>
      <c r="E46" s="5">
        <v>1.7195544513567129</v>
      </c>
      <c r="F46" s="5">
        <v>4.3372968958520755</v>
      </c>
      <c r="G46" s="5">
        <v>5.61659441200002</v>
      </c>
      <c r="H46" s="5">
        <v>9.5463467139420111</v>
      </c>
      <c r="I46" s="5">
        <v>9.3752911778408166</v>
      </c>
      <c r="J46" s="5">
        <v>0.80545507749150147</v>
      </c>
      <c r="K46" s="5">
        <v>10.370236107798704</v>
      </c>
      <c r="L46" s="5">
        <v>1.5035677242792644</v>
      </c>
      <c r="M46" s="51"/>
      <c r="N46" s="51"/>
      <c r="O46" s="3">
        <v>32993</v>
      </c>
      <c r="P46" s="1">
        <v>-0.17</v>
      </c>
      <c r="Q46" s="1">
        <v>3.3516775240001184E-3</v>
      </c>
      <c r="R46" s="14">
        <v>4.17</v>
      </c>
      <c r="S46" s="1">
        <v>4.3541204749999896E-2</v>
      </c>
      <c r="X46" s="1" t="s">
        <v>31</v>
      </c>
      <c r="Y46" s="57">
        <v>692.07</v>
      </c>
      <c r="Z46" s="57">
        <v>1032.9839999999999</v>
      </c>
      <c r="AA46" s="57">
        <v>2287.4290000000001</v>
      </c>
      <c r="AB46" s="57">
        <v>578.47799999999995</v>
      </c>
      <c r="AC46" s="60">
        <v>1497.43</v>
      </c>
      <c r="AD46" s="57">
        <v>2.31</v>
      </c>
      <c r="AE46" s="57">
        <v>2.2999999999999998</v>
      </c>
      <c r="AF46" s="57" t="s">
        <v>121</v>
      </c>
      <c r="AG46" s="60">
        <v>406.13099999999997</v>
      </c>
    </row>
    <row r="47" spans="1:33" x14ac:dyDescent="0.25">
      <c r="A47" s="3">
        <v>34972</v>
      </c>
      <c r="B47" s="1" t="s">
        <v>32</v>
      </c>
      <c r="C47" s="5">
        <v>2.12</v>
      </c>
      <c r="D47" s="5">
        <v>4.33</v>
      </c>
      <c r="E47" s="5">
        <v>1.7355781740696345</v>
      </c>
      <c r="F47" s="5">
        <v>4.5572968958520743</v>
      </c>
      <c r="G47" s="5">
        <v>2.870033999999988</v>
      </c>
      <c r="H47" s="5">
        <v>7.9471729738321173</v>
      </c>
      <c r="I47" s="5">
        <v>9.8757579981877832</v>
      </c>
      <c r="J47" s="5">
        <v>4.2485253094194375</v>
      </c>
      <c r="K47" s="5">
        <v>-0.63753504886961965</v>
      </c>
      <c r="L47" s="5">
        <v>1.4236785667678831</v>
      </c>
      <c r="M47" s="51"/>
      <c r="N47" s="51"/>
      <c r="O47" s="3">
        <v>33024</v>
      </c>
      <c r="P47" s="1">
        <v>1.93</v>
      </c>
      <c r="Q47" s="1">
        <v>4.4227450378000022E-2</v>
      </c>
      <c r="R47" s="14">
        <v>2.19</v>
      </c>
      <c r="S47" s="1">
        <v>7.781964537500019E-2</v>
      </c>
      <c r="X47" s="1" t="s">
        <v>32</v>
      </c>
      <c r="Y47" s="1">
        <v>747.07</v>
      </c>
      <c r="Z47" s="1">
        <v>1134.999</v>
      </c>
      <c r="AA47" s="1">
        <v>2384.6109999999999</v>
      </c>
      <c r="AB47" s="1">
        <v>574.79</v>
      </c>
      <c r="AC47">
        <v>1616.44</v>
      </c>
      <c r="AD47" s="1">
        <v>2.1800000000000002</v>
      </c>
      <c r="AE47" s="1">
        <v>2.2000000000000002</v>
      </c>
      <c r="AF47" s="1">
        <v>2.1269999999999998</v>
      </c>
      <c r="AG47">
        <v>411.91300000000001</v>
      </c>
    </row>
    <row r="48" spans="1:33" x14ac:dyDescent="0.25">
      <c r="A48" s="3">
        <v>35064</v>
      </c>
      <c r="B48" s="1" t="s">
        <v>33</v>
      </c>
      <c r="C48" s="5">
        <v>0.26</v>
      </c>
      <c r="D48" s="5">
        <v>10.220000000000001</v>
      </c>
      <c r="E48" s="5">
        <v>-4.1470821136681755</v>
      </c>
      <c r="F48" s="5">
        <v>13.831175984403258</v>
      </c>
      <c r="G48" s="5">
        <v>2.8843847167999925</v>
      </c>
      <c r="H48" s="5">
        <v>6.0195162434577565</v>
      </c>
      <c r="I48" s="5">
        <v>2.1676671080767429</v>
      </c>
      <c r="J48" s="5">
        <v>4.1288495272394643</v>
      </c>
      <c r="K48" s="5">
        <v>-1.3537117903930085</v>
      </c>
      <c r="L48" s="5">
        <v>1.4733693765430989</v>
      </c>
      <c r="M48" s="51"/>
      <c r="N48" s="51"/>
      <c r="O48" s="3">
        <v>33053</v>
      </c>
      <c r="P48" s="1">
        <v>2.42</v>
      </c>
      <c r="Q48" s="1">
        <v>4.2192315997999996E-2</v>
      </c>
      <c r="R48" s="14">
        <v>2.1</v>
      </c>
      <c r="S48" s="1">
        <v>8.6868007830000149E-2</v>
      </c>
      <c r="X48" s="1" t="s">
        <v>33</v>
      </c>
      <c r="Y48" s="1">
        <v>792.04</v>
      </c>
      <c r="Z48" s="1">
        <v>1159.6020000000001</v>
      </c>
      <c r="AA48" s="1">
        <v>2483.0680000000002</v>
      </c>
      <c r="AB48" s="1">
        <v>567.00900000000001</v>
      </c>
      <c r="AC48">
        <v>1713.75</v>
      </c>
      <c r="AD48" s="1">
        <v>2.1</v>
      </c>
      <c r="AE48" s="1">
        <v>2.1</v>
      </c>
      <c r="AF48" s="1">
        <v>2.11</v>
      </c>
      <c r="AG48">
        <v>417.98200000000003</v>
      </c>
    </row>
    <row r="49" spans="1:33" x14ac:dyDescent="0.25">
      <c r="A49" s="3">
        <v>35155</v>
      </c>
      <c r="B49" s="1" t="s">
        <v>34</v>
      </c>
      <c r="C49" s="5">
        <v>2.4</v>
      </c>
      <c r="D49" s="5">
        <v>5.95</v>
      </c>
      <c r="E49" s="5">
        <v>8.346851859917626</v>
      </c>
      <c r="F49" s="5">
        <v>3.4976466123256538</v>
      </c>
      <c r="G49" s="5">
        <v>1.8890320174999919</v>
      </c>
      <c r="H49" s="5">
        <v>5.3671531740821177</v>
      </c>
      <c r="I49" s="5">
        <v>5.1027852659791817</v>
      </c>
      <c r="J49" s="5">
        <v>2.9650013612192438</v>
      </c>
      <c r="K49" s="5">
        <v>6.226179831360712</v>
      </c>
      <c r="L49" s="5">
        <v>1.2299572708872608</v>
      </c>
      <c r="M49" s="51"/>
      <c r="N49" s="51"/>
      <c r="O49" s="3">
        <v>33085</v>
      </c>
      <c r="P49" s="1">
        <v>2.69</v>
      </c>
      <c r="Q49" s="1">
        <v>7.2049773914000026E-2</v>
      </c>
      <c r="R49" s="14">
        <v>1.38</v>
      </c>
      <c r="S49" s="1">
        <v>5.7758266620000054E-2</v>
      </c>
      <c r="X49" s="1" t="s">
        <v>34</v>
      </c>
      <c r="Y49" s="1">
        <v>834.55</v>
      </c>
      <c r="Z49" s="1">
        <v>1218.7739999999999</v>
      </c>
      <c r="AA49" s="1">
        <v>2556.6909999999998</v>
      </c>
      <c r="AB49" s="1">
        <v>602.31200000000001</v>
      </c>
      <c r="AC49">
        <v>1805.72</v>
      </c>
      <c r="AD49" s="1">
        <v>2.0499999999999998</v>
      </c>
      <c r="AE49" s="1">
        <v>2.1</v>
      </c>
      <c r="AF49" s="1">
        <v>2.0449999999999999</v>
      </c>
      <c r="AG49">
        <v>423.12299999999999</v>
      </c>
    </row>
    <row r="50" spans="1:33" x14ac:dyDescent="0.25">
      <c r="A50" s="3">
        <v>35246</v>
      </c>
      <c r="B50" s="1" t="s">
        <v>35</v>
      </c>
      <c r="C50" s="5">
        <v>3.24</v>
      </c>
      <c r="D50" s="5">
        <v>6.45</v>
      </c>
      <c r="E50" s="5">
        <v>4.9305667860407523</v>
      </c>
      <c r="F50" s="5">
        <v>6.844402036027442</v>
      </c>
      <c r="G50" s="5">
        <v>1.8913212800000023</v>
      </c>
      <c r="H50" s="5">
        <v>4.4886465759990557</v>
      </c>
      <c r="I50" s="5">
        <v>5.0021579062238031</v>
      </c>
      <c r="J50" s="5">
        <v>1.6559294807233282</v>
      </c>
      <c r="K50" s="5">
        <v>4.1803915578636941</v>
      </c>
      <c r="L50" s="5">
        <v>1.2880415387487743</v>
      </c>
      <c r="M50" s="51"/>
      <c r="N50" s="51"/>
      <c r="O50" s="3">
        <v>33116</v>
      </c>
      <c r="P50" s="1">
        <v>-5.69</v>
      </c>
      <c r="Q50" s="1">
        <v>-8.0936507619999709E-3</v>
      </c>
      <c r="R50" s="14">
        <v>-4.37</v>
      </c>
      <c r="S50" s="1">
        <v>-1.0143624260000039E-2</v>
      </c>
      <c r="X50" s="1" t="s">
        <v>35</v>
      </c>
      <c r="Y50" s="1">
        <v>872.01</v>
      </c>
      <c r="Z50" s="1">
        <v>1279.739</v>
      </c>
      <c r="AA50" s="1">
        <v>2599.0279999999998</v>
      </c>
      <c r="AB50" s="1">
        <v>627.49099999999999</v>
      </c>
      <c r="AC50">
        <v>1886.77</v>
      </c>
      <c r="AD50" s="1">
        <v>2</v>
      </c>
      <c r="AE50" s="1">
        <v>2.0830000000000002</v>
      </c>
      <c r="AF50" s="1">
        <v>1.9990000000000001</v>
      </c>
      <c r="AG50">
        <v>428.57299999999998</v>
      </c>
    </row>
    <row r="51" spans="1:33" x14ac:dyDescent="0.25">
      <c r="A51" s="3">
        <v>35338</v>
      </c>
      <c r="B51" s="1" t="s">
        <v>36</v>
      </c>
      <c r="C51" s="5">
        <v>2.72</v>
      </c>
      <c r="D51" s="5">
        <v>6.33</v>
      </c>
      <c r="E51" s="5">
        <v>0.7697311196591512</v>
      </c>
      <c r="F51" s="5">
        <v>6.3543835113534142</v>
      </c>
      <c r="G51" s="5">
        <v>4.4720991488000017</v>
      </c>
      <c r="H51" s="5">
        <v>3.0917076639029428</v>
      </c>
      <c r="I51" s="5">
        <v>0.33827210079555581</v>
      </c>
      <c r="J51" s="5">
        <v>-4.9403084537746889E-2</v>
      </c>
      <c r="K51" s="5">
        <v>-3.6218846166717888</v>
      </c>
      <c r="L51" s="5">
        <v>1.3817949334185897</v>
      </c>
      <c r="M51" s="51"/>
      <c r="N51" s="51"/>
      <c r="O51" s="3">
        <v>33144</v>
      </c>
      <c r="P51" s="1">
        <v>-7.3</v>
      </c>
      <c r="Q51" s="1">
        <v>-0.10222887546999992</v>
      </c>
      <c r="R51" s="14">
        <v>-5.26</v>
      </c>
      <c r="S51" s="1">
        <v>-8.149859904399992E-2</v>
      </c>
      <c r="X51" s="1" t="s">
        <v>36</v>
      </c>
      <c r="Y51" s="1">
        <v>898.97</v>
      </c>
      <c r="Z51" s="1">
        <v>1284.068</v>
      </c>
      <c r="AA51" s="1">
        <v>2597.7440000000001</v>
      </c>
      <c r="AB51" s="1">
        <v>604.76400000000001</v>
      </c>
      <c r="AC51">
        <v>1945.1</v>
      </c>
      <c r="AD51" s="1">
        <v>1.96</v>
      </c>
      <c r="AE51" s="1">
        <v>2.1219999999999999</v>
      </c>
      <c r="AF51" s="1">
        <v>1.998</v>
      </c>
      <c r="AG51">
        <v>434.495</v>
      </c>
    </row>
    <row r="52" spans="1:33" x14ac:dyDescent="0.25">
      <c r="A52" s="3">
        <v>35430</v>
      </c>
      <c r="B52" s="1" t="s">
        <v>37</v>
      </c>
      <c r="C52" s="5">
        <v>2.86</v>
      </c>
      <c r="D52" s="5">
        <v>7.08</v>
      </c>
      <c r="E52" s="5">
        <v>2.7418207281126241</v>
      </c>
      <c r="F52" s="5">
        <v>7.6236030540411619</v>
      </c>
      <c r="G52" s="5">
        <v>3.8022503839999944</v>
      </c>
      <c r="H52" s="5">
        <v>8.3350946082739075</v>
      </c>
      <c r="I52" s="5">
        <v>5.2023724600254839</v>
      </c>
      <c r="J52" s="5">
        <v>1.6655605787175176</v>
      </c>
      <c r="K52" s="5">
        <v>-0.58849402411518259</v>
      </c>
      <c r="L52" s="5">
        <v>1.302891862967348</v>
      </c>
      <c r="M52" s="51"/>
      <c r="N52" s="51"/>
      <c r="O52" s="3">
        <v>33177</v>
      </c>
      <c r="P52" s="1">
        <v>-5.25</v>
      </c>
      <c r="Q52" s="1">
        <v>-0.17164461924999985</v>
      </c>
      <c r="R52" s="14">
        <v>-3.59</v>
      </c>
      <c r="S52" s="1">
        <v>-0.126526730458</v>
      </c>
      <c r="X52" s="1" t="s">
        <v>37</v>
      </c>
      <c r="Y52" s="1">
        <v>973.9</v>
      </c>
      <c r="Z52" s="1">
        <v>1350.87</v>
      </c>
      <c r="AA52" s="1">
        <v>2641.011</v>
      </c>
      <c r="AB52" s="1">
        <v>601.20500000000004</v>
      </c>
      <c r="AC52">
        <v>2107.23</v>
      </c>
      <c r="AD52" s="1">
        <v>1.85</v>
      </c>
      <c r="AE52" s="1">
        <v>2.15</v>
      </c>
      <c r="AF52" s="1">
        <v>1.986</v>
      </c>
      <c r="AG52">
        <v>440.15600000000001</v>
      </c>
    </row>
    <row r="53" spans="1:33" x14ac:dyDescent="0.25">
      <c r="A53" s="3">
        <v>35520</v>
      </c>
      <c r="B53" s="1" t="s">
        <v>38</v>
      </c>
      <c r="C53" s="5">
        <v>2.85</v>
      </c>
      <c r="D53" s="5">
        <v>0.95</v>
      </c>
      <c r="E53" s="5">
        <v>2.3027727098632238</v>
      </c>
      <c r="F53" s="5">
        <v>-2.6124089616964272</v>
      </c>
      <c r="G53" s="5">
        <v>1.0660887680000064</v>
      </c>
      <c r="H53" s="5">
        <v>2.6799466064277633</v>
      </c>
      <c r="I53" s="5">
        <v>-5.1708158446038377</v>
      </c>
      <c r="J53" s="5">
        <v>-1.4950713950074523</v>
      </c>
      <c r="K53" s="5">
        <v>8.4694904400329349</v>
      </c>
      <c r="L53" s="5">
        <v>1.2752296912912797</v>
      </c>
      <c r="M53" s="51"/>
      <c r="N53" s="51"/>
      <c r="O53" s="3">
        <v>33207</v>
      </c>
      <c r="P53" s="1">
        <v>3.12</v>
      </c>
      <c r="Q53" s="1">
        <v>-9.4263525999999986E-2</v>
      </c>
      <c r="R53" s="14">
        <v>6.49</v>
      </c>
      <c r="S53" s="1">
        <v>-2.7332756734000041E-2</v>
      </c>
      <c r="X53" s="1" t="s">
        <v>38</v>
      </c>
      <c r="Y53" s="1">
        <v>1000</v>
      </c>
      <c r="Z53" s="1">
        <v>1281.019</v>
      </c>
      <c r="AA53" s="1">
        <v>2601.5259999999998</v>
      </c>
      <c r="AB53" s="1">
        <v>652.12400000000002</v>
      </c>
      <c r="AC53">
        <v>2163.71</v>
      </c>
      <c r="AD53" s="1">
        <v>1.85</v>
      </c>
      <c r="AE53" s="1">
        <v>2.16</v>
      </c>
      <c r="AF53" s="1">
        <v>1.931</v>
      </c>
      <c r="AG53">
        <v>445.76900000000001</v>
      </c>
    </row>
    <row r="54" spans="1:33" x14ac:dyDescent="0.25">
      <c r="A54" s="3">
        <v>35611</v>
      </c>
      <c r="B54" s="1" t="s">
        <v>39</v>
      </c>
      <c r="C54" s="5">
        <v>3.61</v>
      </c>
      <c r="D54" s="5">
        <v>10.99</v>
      </c>
      <c r="E54" s="5">
        <v>4.8538849176402792</v>
      </c>
      <c r="F54" s="5">
        <v>17.077912883431019</v>
      </c>
      <c r="G54" s="5">
        <v>4.7065988094000089</v>
      </c>
      <c r="H54" s="5">
        <v>17.459000000000003</v>
      </c>
      <c r="I54" s="5">
        <v>16.210298207911045</v>
      </c>
      <c r="J54" s="5">
        <v>13.055145326243146</v>
      </c>
      <c r="K54" s="5">
        <v>8.5583416650820929</v>
      </c>
      <c r="L54" s="5">
        <v>1.3610188236508058</v>
      </c>
      <c r="M54" s="51"/>
      <c r="N54" s="51"/>
      <c r="O54" s="3">
        <v>33238</v>
      </c>
      <c r="P54" s="1">
        <v>0.56000000000000005</v>
      </c>
      <c r="Q54" s="1">
        <v>-1.7466452800000032E-2</v>
      </c>
      <c r="R54" s="14">
        <v>1.62</v>
      </c>
      <c r="S54" s="1">
        <v>4.3302145457999819E-2</v>
      </c>
      <c r="X54" s="1" t="s">
        <v>39</v>
      </c>
      <c r="Y54" s="1">
        <v>1174.5899999999999</v>
      </c>
      <c r="Z54" s="1">
        <v>1488.6759999999999</v>
      </c>
      <c r="AA54" s="1">
        <v>2941.1590000000001</v>
      </c>
      <c r="AB54" s="1">
        <v>707.93499999999995</v>
      </c>
      <c r="AC54">
        <v>2541.46</v>
      </c>
      <c r="AD54" s="1">
        <v>1.6</v>
      </c>
      <c r="AE54" s="1">
        <v>1.921</v>
      </c>
      <c r="AF54" s="1">
        <v>1.877</v>
      </c>
      <c r="AG54">
        <v>451.83600000000001</v>
      </c>
    </row>
    <row r="55" spans="1:33" x14ac:dyDescent="0.25">
      <c r="A55" s="3">
        <v>35703</v>
      </c>
      <c r="B55" s="1" t="s">
        <v>40</v>
      </c>
      <c r="C55" s="5">
        <v>3.62</v>
      </c>
      <c r="D55" s="5">
        <v>7.84</v>
      </c>
      <c r="E55" s="5">
        <v>2.683818781490833</v>
      </c>
      <c r="F55" s="5">
        <v>6.0560671730271212</v>
      </c>
      <c r="G55" s="5">
        <v>5.4187236368000047</v>
      </c>
      <c r="H55" s="5">
        <v>7.4894218408125379</v>
      </c>
      <c r="I55" s="5">
        <v>14.883090746408234</v>
      </c>
      <c r="J55" s="5">
        <v>-0.64073380595881524</v>
      </c>
      <c r="K55" s="5">
        <v>-8.9677724649861901</v>
      </c>
      <c r="L55" s="5">
        <v>1.3418585504475056</v>
      </c>
      <c r="M55" s="51"/>
      <c r="N55" s="51"/>
      <c r="O55" s="3">
        <v>33269</v>
      </c>
      <c r="P55" s="1">
        <v>2.75</v>
      </c>
      <c r="Q55" s="1">
        <v>6.5491524800000089E-2</v>
      </c>
      <c r="R55" s="14">
        <v>0.75</v>
      </c>
      <c r="S55" s="1">
        <v>9.0267515350000105E-2</v>
      </c>
      <c r="X55" s="1" t="s">
        <v>40</v>
      </c>
      <c r="Y55" s="1">
        <v>1262.56</v>
      </c>
      <c r="Z55" s="1">
        <v>1710.2370000000001</v>
      </c>
      <c r="AA55" s="1">
        <v>2922.3139999999999</v>
      </c>
      <c r="AB55" s="1">
        <v>644.44899999999996</v>
      </c>
      <c r="AC55">
        <v>2731.82</v>
      </c>
      <c r="AD55" s="1">
        <v>1.51</v>
      </c>
      <c r="AE55" s="1">
        <v>1.7849999999999999</v>
      </c>
      <c r="AF55" s="1">
        <v>1.956</v>
      </c>
      <c r="AG55">
        <v>457.899</v>
      </c>
    </row>
    <row r="56" spans="1:33" x14ac:dyDescent="0.25">
      <c r="A56" s="3">
        <v>35795</v>
      </c>
      <c r="B56" s="1" t="s">
        <v>41</v>
      </c>
      <c r="C56" s="5">
        <v>4.24</v>
      </c>
      <c r="D56" s="5">
        <v>8.2200000000000006</v>
      </c>
      <c r="E56" s="5">
        <v>4.7123492443693324</v>
      </c>
      <c r="F56" s="5">
        <v>8.5427855473808574</v>
      </c>
      <c r="G56" s="5">
        <v>1.483899582800019</v>
      </c>
      <c r="H56" s="5">
        <v>2.8719427195539327</v>
      </c>
      <c r="I56" s="5">
        <v>-3.3484832803874598</v>
      </c>
      <c r="J56" s="5">
        <v>-7.7661743399237704</v>
      </c>
      <c r="K56" s="5">
        <v>-17.517910649252311</v>
      </c>
      <c r="L56" s="5">
        <v>1.2507124933664349</v>
      </c>
      <c r="M56" s="51"/>
      <c r="N56" s="51"/>
      <c r="O56" s="3">
        <v>33297</v>
      </c>
      <c r="P56" s="1">
        <v>10.94</v>
      </c>
      <c r="Q56" s="1">
        <v>0.14629198760000017</v>
      </c>
      <c r="R56" s="14">
        <v>8</v>
      </c>
      <c r="S56" s="1">
        <v>0.10572722000000034</v>
      </c>
      <c r="X56" s="1" t="s">
        <v>41</v>
      </c>
      <c r="Y56" s="1">
        <v>1298.82</v>
      </c>
      <c r="Z56" s="1">
        <v>1652.97</v>
      </c>
      <c r="AA56" s="1">
        <v>2695.3620000000001</v>
      </c>
      <c r="AB56" s="1">
        <v>531.55499999999995</v>
      </c>
      <c r="AC56">
        <v>2810.27</v>
      </c>
      <c r="AD56" s="1">
        <v>1.49</v>
      </c>
      <c r="AE56" s="1">
        <v>1.9259999999999999</v>
      </c>
      <c r="AF56" s="1">
        <v>2.1240000000000001</v>
      </c>
      <c r="AG56">
        <v>463.62599999999998</v>
      </c>
    </row>
    <row r="57" spans="1:33" x14ac:dyDescent="0.25">
      <c r="A57" s="3">
        <v>35885</v>
      </c>
      <c r="B57" s="1" t="s">
        <v>42</v>
      </c>
      <c r="C57" s="5">
        <v>3.81</v>
      </c>
      <c r="D57" s="5">
        <v>9.61</v>
      </c>
      <c r="E57" s="5">
        <v>1.4879693860381269</v>
      </c>
      <c r="F57" s="5">
        <v>10.535557660156286</v>
      </c>
      <c r="G57" s="5">
        <v>3.8109239888000079</v>
      </c>
      <c r="H57" s="5">
        <v>13.949585007930288</v>
      </c>
      <c r="I57" s="5">
        <v>10.0582587705766</v>
      </c>
      <c r="J57" s="5">
        <v>14.78569483431167</v>
      </c>
      <c r="K57" s="5">
        <v>6.192585903622394</v>
      </c>
      <c r="L57" s="5">
        <v>1.3012643812038149</v>
      </c>
      <c r="M57" s="51"/>
      <c r="N57" s="51"/>
      <c r="O57" s="3">
        <v>33326</v>
      </c>
      <c r="P57" s="1">
        <v>5.89</v>
      </c>
      <c r="Q57" s="1">
        <v>0.20704911064999987</v>
      </c>
      <c r="R57" s="14">
        <v>4.7</v>
      </c>
      <c r="S57" s="1">
        <v>0.1392407</v>
      </c>
      <c r="X57" s="1" t="s">
        <v>42</v>
      </c>
      <c r="Y57" s="1">
        <v>1480</v>
      </c>
      <c r="Z57" s="1">
        <v>1819.23</v>
      </c>
      <c r="AA57" s="1">
        <v>3093.89</v>
      </c>
      <c r="AB57" s="1">
        <v>564.47199999999998</v>
      </c>
      <c r="AC57">
        <v>3202.29</v>
      </c>
      <c r="AD57" s="1">
        <v>1.33</v>
      </c>
      <c r="AE57" s="1">
        <v>1.792</v>
      </c>
      <c r="AF57" s="1">
        <v>2.08</v>
      </c>
      <c r="AG57">
        <v>469.65899999999999</v>
      </c>
    </row>
    <row r="58" spans="1:33" x14ac:dyDescent="0.25">
      <c r="A58" s="3">
        <v>35976</v>
      </c>
      <c r="B58" s="1" t="s">
        <v>43</v>
      </c>
      <c r="C58" s="5">
        <v>5.0199999999999996</v>
      </c>
      <c r="D58" s="5">
        <v>5.1100000000000003</v>
      </c>
      <c r="E58" s="5">
        <v>6.7500299396324728</v>
      </c>
      <c r="F58" s="5">
        <v>2.5203816757530317</v>
      </c>
      <c r="G58" s="5">
        <v>0.55090446199999032</v>
      </c>
      <c r="H58" s="5">
        <v>3.3020270270270213</v>
      </c>
      <c r="I58" s="5">
        <v>-4.6618624363054639</v>
      </c>
      <c r="J58" s="5">
        <v>1.1298397809876848</v>
      </c>
      <c r="K58" s="5">
        <v>-23.597627517396791</v>
      </c>
      <c r="L58" s="5">
        <v>1.2896590930866925</v>
      </c>
      <c r="M58" s="51"/>
      <c r="N58" s="51"/>
      <c r="O58" s="3">
        <v>33358</v>
      </c>
      <c r="P58" s="1">
        <v>4.0999999999999996</v>
      </c>
      <c r="Q58" s="1">
        <v>0.22290815005999987</v>
      </c>
      <c r="R58" s="14">
        <v>3.94</v>
      </c>
      <c r="S58" s="1">
        <v>0.17531194400000016</v>
      </c>
      <c r="X58" s="1" t="s">
        <v>43</v>
      </c>
      <c r="Y58" s="1">
        <v>1528.87</v>
      </c>
      <c r="Z58" s="1">
        <v>1734.42</v>
      </c>
      <c r="AA58" s="1">
        <v>3128.846</v>
      </c>
      <c r="AB58" s="1">
        <v>431.27</v>
      </c>
      <c r="AC58">
        <v>3308.03</v>
      </c>
      <c r="AD58" s="1">
        <v>1.32</v>
      </c>
      <c r="AE58" s="1">
        <v>1.8069999999999999</v>
      </c>
      <c r="AF58" s="1">
        <v>2.7719999999999998</v>
      </c>
      <c r="AG58">
        <v>475.71600000000001</v>
      </c>
    </row>
    <row r="59" spans="1:33" x14ac:dyDescent="0.25">
      <c r="A59" s="3">
        <v>36068</v>
      </c>
      <c r="B59" s="1" t="s">
        <v>44</v>
      </c>
      <c r="C59" s="5">
        <v>3.83</v>
      </c>
      <c r="D59" s="5">
        <v>-6.6</v>
      </c>
      <c r="E59" s="5">
        <v>-0.70689124819948868</v>
      </c>
      <c r="F59" s="5">
        <v>-13.49257568376267</v>
      </c>
      <c r="G59" s="5">
        <v>-6.0914230839999917</v>
      </c>
      <c r="H59" s="5">
        <v>-9.9472159176385073</v>
      </c>
      <c r="I59" s="5">
        <v>-20.145639464489573</v>
      </c>
      <c r="J59" s="5">
        <v>-14.150328907207331</v>
      </c>
      <c r="K59" s="5">
        <v>-22.007790943028716</v>
      </c>
      <c r="L59" s="5">
        <v>1.4168117111890366</v>
      </c>
      <c r="M59" s="51"/>
      <c r="N59" s="51"/>
      <c r="O59" s="3">
        <v>33389</v>
      </c>
      <c r="P59" s="1">
        <v>0.18</v>
      </c>
      <c r="Q59" s="1">
        <v>0.1042990668199999</v>
      </c>
      <c r="R59" s="14">
        <v>0.8</v>
      </c>
      <c r="S59" s="1">
        <v>9.6957814400000064E-2</v>
      </c>
      <c r="X59" s="1" t="s">
        <v>44</v>
      </c>
      <c r="Y59" s="1">
        <v>1376.79</v>
      </c>
      <c r="Z59" s="1">
        <v>1385.01</v>
      </c>
      <c r="AA59" s="1">
        <v>2686.1039999999998</v>
      </c>
      <c r="AB59" s="1">
        <v>336.35700000000003</v>
      </c>
      <c r="AC59">
        <v>2978.98</v>
      </c>
      <c r="AD59" s="1">
        <v>1.49</v>
      </c>
      <c r="AE59" s="1">
        <v>2.1829999999999998</v>
      </c>
      <c r="AF59" s="1">
        <v>3.569</v>
      </c>
      <c r="AG59">
        <v>482.45600000000002</v>
      </c>
    </row>
    <row r="60" spans="1:33" x14ac:dyDescent="0.25">
      <c r="A60" s="3">
        <v>36160</v>
      </c>
      <c r="B60" s="1" t="s">
        <v>45</v>
      </c>
      <c r="C60" s="5">
        <v>2.84</v>
      </c>
      <c r="D60" s="5">
        <v>7.38</v>
      </c>
      <c r="E60" s="5">
        <v>-0.54245836188734131</v>
      </c>
      <c r="F60" s="5">
        <v>15.819320927327253</v>
      </c>
      <c r="G60" s="5">
        <v>2.5235030239999956</v>
      </c>
      <c r="H60" s="5">
        <v>21.297365611313278</v>
      </c>
      <c r="I60" s="5">
        <v>16.309268525137011</v>
      </c>
      <c r="J60" s="5">
        <v>20.74793083216435</v>
      </c>
      <c r="K60" s="5">
        <v>17.987733271494278</v>
      </c>
      <c r="L60" s="5">
        <v>1.1248694181438257</v>
      </c>
      <c r="M60" s="51"/>
      <c r="N60" s="51"/>
      <c r="O60" s="3">
        <v>33417</v>
      </c>
      <c r="P60" s="1">
        <v>2.96</v>
      </c>
      <c r="Q60" s="1">
        <v>7.3742864480000003E-2</v>
      </c>
      <c r="R60" s="14">
        <v>2.39</v>
      </c>
      <c r="S60" s="1">
        <v>7.2755593280000141E-2</v>
      </c>
      <c r="X60" s="1" t="s">
        <v>45</v>
      </c>
      <c r="Y60" s="1">
        <v>1670.01</v>
      </c>
      <c r="Z60" s="1">
        <v>1610.895</v>
      </c>
      <c r="AA60" s="1">
        <v>3243.415</v>
      </c>
      <c r="AB60" s="1">
        <v>396.86</v>
      </c>
      <c r="AC60">
        <v>3613.41</v>
      </c>
      <c r="AD60" s="1">
        <v>1.26</v>
      </c>
      <c r="AE60" s="1">
        <v>1.831</v>
      </c>
      <c r="AF60" s="1">
        <v>3.129</v>
      </c>
      <c r="AG60">
        <v>487.88299999999998</v>
      </c>
    </row>
    <row r="61" spans="1:33" x14ac:dyDescent="0.25">
      <c r="A61" s="3">
        <v>36250</v>
      </c>
      <c r="B61" s="1" t="s">
        <v>46</v>
      </c>
      <c r="C61" s="5">
        <v>3.01</v>
      </c>
      <c r="D61" s="5">
        <v>5.53</v>
      </c>
      <c r="E61" s="5">
        <v>2.8917260876698307</v>
      </c>
      <c r="F61" s="5">
        <v>4.5219124666984696</v>
      </c>
      <c r="G61" s="5">
        <v>1.9165876918000091</v>
      </c>
      <c r="H61" s="5">
        <v>4.9820060957718848</v>
      </c>
      <c r="I61" s="5">
        <v>-5.4244379677136028</v>
      </c>
      <c r="J61" s="5">
        <v>1.4617925859009784</v>
      </c>
      <c r="K61" s="5">
        <v>12.436123570024682</v>
      </c>
      <c r="L61" s="5">
        <v>1.0572206861071187</v>
      </c>
      <c r="M61" s="51"/>
      <c r="N61" s="51"/>
      <c r="O61" s="3">
        <v>33450</v>
      </c>
      <c r="P61" s="1">
        <v>3.2</v>
      </c>
      <c r="Q61" s="1">
        <v>6.4459784960000155E-2</v>
      </c>
      <c r="R61" s="14">
        <v>2.95</v>
      </c>
      <c r="S61" s="1">
        <v>6.2537890400000018E-2</v>
      </c>
      <c r="X61" s="1" t="s">
        <v>46</v>
      </c>
      <c r="Y61" s="1">
        <v>1753.21</v>
      </c>
      <c r="Z61" s="1">
        <v>1523.5129999999999</v>
      </c>
      <c r="AA61" s="1">
        <v>3290.8270000000002</v>
      </c>
      <c r="AB61" s="1">
        <v>446.214</v>
      </c>
      <c r="AC61">
        <v>3793.44</v>
      </c>
      <c r="AD61" s="1">
        <v>1.2</v>
      </c>
      <c r="AE61" s="1">
        <v>1.823</v>
      </c>
      <c r="AF61" s="1">
        <v>2.4449999999999998</v>
      </c>
      <c r="AG61">
        <v>493.041</v>
      </c>
    </row>
    <row r="62" spans="1:33" x14ac:dyDescent="0.25">
      <c r="A62" s="3">
        <v>36341</v>
      </c>
      <c r="B62" s="1" t="s">
        <v>47</v>
      </c>
      <c r="C62" s="5">
        <v>3.19</v>
      </c>
      <c r="D62" s="5">
        <v>10.09</v>
      </c>
      <c r="E62" s="5">
        <v>2.9962381102336244</v>
      </c>
      <c r="F62" s="5">
        <v>12.907426568570264</v>
      </c>
      <c r="G62" s="5">
        <v>0.31778718500001801</v>
      </c>
      <c r="H62" s="5">
        <v>7.0482144181244655</v>
      </c>
      <c r="I62" s="5">
        <v>15.551426210344133</v>
      </c>
      <c r="J62" s="5">
        <v>2.6102253324164382</v>
      </c>
      <c r="K62" s="5">
        <v>24.397486407867074</v>
      </c>
      <c r="L62" s="5">
        <v>1.1743445271285902</v>
      </c>
      <c r="M62" s="51"/>
      <c r="N62" s="51"/>
      <c r="O62" s="3">
        <v>33480</v>
      </c>
      <c r="P62" s="1">
        <v>2.2999999999999998</v>
      </c>
      <c r="Q62" s="1">
        <v>8.6985785600000032E-2</v>
      </c>
      <c r="R62" s="14">
        <v>2.4900000000000002</v>
      </c>
      <c r="S62" s="1">
        <v>8.0352265745000206E-2</v>
      </c>
      <c r="X62" s="1" t="s">
        <v>47</v>
      </c>
      <c r="Y62" s="1">
        <v>1876.78</v>
      </c>
      <c r="Z62" s="1">
        <v>1760.441</v>
      </c>
      <c r="AA62" s="1">
        <v>3376.7249999999999</v>
      </c>
      <c r="AB62" s="1">
        <v>555.07899999999995</v>
      </c>
      <c r="AC62">
        <v>4060.82</v>
      </c>
      <c r="AD62" s="1">
        <v>1.1399999999999999</v>
      </c>
      <c r="AE62" s="1">
        <v>1.7609999999999999</v>
      </c>
      <c r="AF62" s="1">
        <v>1.8520000000000001</v>
      </c>
      <c r="AG62">
        <v>498.83100000000002</v>
      </c>
    </row>
    <row r="63" spans="1:33" x14ac:dyDescent="0.25">
      <c r="A63" s="3">
        <v>36433</v>
      </c>
      <c r="B63" s="1" t="s">
        <v>48</v>
      </c>
      <c r="C63" s="5">
        <v>2.95</v>
      </c>
      <c r="D63" s="5">
        <v>3.49</v>
      </c>
      <c r="E63" s="5">
        <v>1.6779556844572365</v>
      </c>
      <c r="F63" s="5">
        <v>-0.35290687556222156</v>
      </c>
      <c r="G63" s="5">
        <v>-1.8973384408000116</v>
      </c>
      <c r="H63" s="5">
        <v>-6.2442055009111375</v>
      </c>
      <c r="I63" s="5">
        <v>-6.3227907098278191</v>
      </c>
      <c r="J63" s="5">
        <v>4.4582842843287507</v>
      </c>
      <c r="K63" s="5">
        <v>-5.1536808274137531</v>
      </c>
      <c r="L63" s="5">
        <v>1.2880113705844076</v>
      </c>
      <c r="M63" s="51"/>
      <c r="N63" s="51"/>
      <c r="O63" s="3">
        <v>33511</v>
      </c>
      <c r="P63" s="1">
        <v>1.39</v>
      </c>
      <c r="Q63" s="1">
        <v>7.0410730400000121E-2</v>
      </c>
      <c r="R63" s="14">
        <v>1.4</v>
      </c>
      <c r="S63" s="1">
        <v>6.9906433699999937E-2</v>
      </c>
      <c r="X63" s="1" t="s">
        <v>48</v>
      </c>
      <c r="Y63" s="1">
        <v>1759.59</v>
      </c>
      <c r="Z63" s="1">
        <v>1649.1320000000001</v>
      </c>
      <c r="AA63" s="1">
        <v>3527.2689999999998</v>
      </c>
      <c r="AB63" s="1">
        <v>526.47199999999998</v>
      </c>
      <c r="AC63">
        <v>3807.24</v>
      </c>
      <c r="AD63" s="1">
        <v>1.24</v>
      </c>
      <c r="AE63" s="1">
        <v>1.746</v>
      </c>
      <c r="AF63" s="1">
        <v>1.881</v>
      </c>
      <c r="AG63">
        <v>505.25599999999997</v>
      </c>
    </row>
    <row r="64" spans="1:33" x14ac:dyDescent="0.25">
      <c r="A64" s="3">
        <v>36525</v>
      </c>
      <c r="B64" s="1" t="s">
        <v>49</v>
      </c>
      <c r="C64" s="5">
        <v>3.42</v>
      </c>
      <c r="D64" s="5">
        <v>17.8</v>
      </c>
      <c r="E64" s="5">
        <v>3.9334528323028062</v>
      </c>
      <c r="F64" s="5">
        <v>26.436266271105367</v>
      </c>
      <c r="G64" s="5">
        <v>1.8169055359999575</v>
      </c>
      <c r="H64" s="5">
        <v>14.879034320495133</v>
      </c>
      <c r="I64" s="5">
        <v>18.444733350635367</v>
      </c>
      <c r="J64" s="5">
        <v>17.054043794221528</v>
      </c>
      <c r="K64" s="5">
        <v>25.440099378504467</v>
      </c>
      <c r="L64" s="5">
        <v>1.2461009864306538</v>
      </c>
      <c r="M64" s="51"/>
      <c r="N64" s="51"/>
      <c r="O64" s="3">
        <v>33542</v>
      </c>
      <c r="P64" s="1">
        <v>3.34</v>
      </c>
      <c r="Q64" s="1">
        <v>7.1862837979999927E-2</v>
      </c>
      <c r="R64" s="14">
        <v>2.97</v>
      </c>
      <c r="S64" s="1">
        <v>7.0114283419999923E-2</v>
      </c>
      <c r="X64" s="1" t="s">
        <v>49</v>
      </c>
      <c r="Y64" s="1">
        <v>2021.4</v>
      </c>
      <c r="Z64" s="1">
        <v>1953.31</v>
      </c>
      <c r="AA64" s="1">
        <v>4128.8109999999997</v>
      </c>
      <c r="AB64" s="1">
        <v>660.40700000000004</v>
      </c>
      <c r="AC64">
        <v>4373.72</v>
      </c>
      <c r="AD64" s="1">
        <v>1.0900000000000001</v>
      </c>
      <c r="AE64" s="1">
        <v>1.415</v>
      </c>
      <c r="AF64" s="1">
        <v>1.5189999999999999</v>
      </c>
      <c r="AG64">
        <v>511.55200000000002</v>
      </c>
    </row>
    <row r="65" spans="1:33" x14ac:dyDescent="0.25">
      <c r="A65" s="3">
        <v>36616</v>
      </c>
      <c r="B65" s="1" t="s">
        <v>50</v>
      </c>
      <c r="C65" s="5">
        <v>2.74</v>
      </c>
      <c r="D65" s="5">
        <v>14.64</v>
      </c>
      <c r="E65" s="5">
        <v>0.31427992168743402</v>
      </c>
      <c r="F65" s="5">
        <v>12.850099132306575</v>
      </c>
      <c r="G65" s="5">
        <v>-2.958061974799997</v>
      </c>
      <c r="H65" s="5">
        <v>2.2934599782329146</v>
      </c>
      <c r="I65" s="5">
        <v>7.0839754058495519</v>
      </c>
      <c r="J65" s="5">
        <v>-4.957843795706518E-2</v>
      </c>
      <c r="K65" s="5">
        <v>2.421991287191072</v>
      </c>
      <c r="L65" s="5">
        <v>1.3951660828224632</v>
      </c>
      <c r="M65" s="51"/>
      <c r="N65" s="51"/>
      <c r="O65" s="3">
        <v>33571</v>
      </c>
      <c r="P65" s="1">
        <v>0.52</v>
      </c>
      <c r="Q65" s="1">
        <v>5.3212634152000282E-2</v>
      </c>
      <c r="R65" s="14">
        <v>0.71</v>
      </c>
      <c r="S65" s="1">
        <v>5.1529022180000217E-2</v>
      </c>
      <c r="X65" s="1" t="s">
        <v>50</v>
      </c>
      <c r="Y65" s="1">
        <v>2067.7600000000002</v>
      </c>
      <c r="Z65" s="1">
        <v>2091.6819999999998</v>
      </c>
      <c r="AA65" s="1">
        <v>4126.7640000000001</v>
      </c>
      <c r="AB65" s="1">
        <v>676.40200000000004</v>
      </c>
      <c r="AC65">
        <v>4474.03</v>
      </c>
      <c r="AD65" s="1">
        <v>1.06</v>
      </c>
      <c r="AE65" s="1">
        <v>1.4630000000000001</v>
      </c>
      <c r="AF65" s="1">
        <v>1.613</v>
      </c>
      <c r="AG65">
        <v>518.68899999999996</v>
      </c>
    </row>
    <row r="66" spans="1:33" x14ac:dyDescent="0.25">
      <c r="A66" s="3">
        <v>36707</v>
      </c>
      <c r="B66" s="1" t="s">
        <v>51</v>
      </c>
      <c r="C66" s="5">
        <v>3.65</v>
      </c>
      <c r="D66" s="5">
        <v>-1.37</v>
      </c>
      <c r="E66" s="5">
        <v>5.305519913438463</v>
      </c>
      <c r="F66" s="5">
        <v>-10.828833193598664</v>
      </c>
      <c r="G66" s="5">
        <v>1.0225491968000044</v>
      </c>
      <c r="H66" s="5">
        <v>-2.6564978527488847</v>
      </c>
      <c r="I66" s="5">
        <v>-3.7799244818284894</v>
      </c>
      <c r="J66" s="5">
        <v>-3.9024039174520353</v>
      </c>
      <c r="K66" s="5">
        <v>-10.164813232367731</v>
      </c>
      <c r="L66" s="5">
        <v>1.5145877394739493</v>
      </c>
      <c r="M66" s="51"/>
      <c r="N66" s="51"/>
      <c r="O66" s="3">
        <v>33603</v>
      </c>
      <c r="P66" s="1">
        <v>1.44</v>
      </c>
      <c r="Q66" s="1">
        <v>5.3732020992000251E-2</v>
      </c>
      <c r="R66" s="14">
        <v>1.91</v>
      </c>
      <c r="S66" s="1">
        <v>5.6817777617000242E-2</v>
      </c>
      <c r="X66" s="1" t="s">
        <v>51</v>
      </c>
      <c r="Y66" s="1">
        <v>2012.83</v>
      </c>
      <c r="Z66" s="1">
        <v>2012.6179999999999</v>
      </c>
      <c r="AA66" s="1">
        <v>3965.721</v>
      </c>
      <c r="AB66" s="1">
        <v>607.64700000000005</v>
      </c>
      <c r="AC66">
        <v>4355.18</v>
      </c>
      <c r="AD66" s="1">
        <v>1.1000000000000001</v>
      </c>
      <c r="AE66" s="1">
        <v>1.631</v>
      </c>
      <c r="AF66" s="1">
        <v>1.649</v>
      </c>
      <c r="AG66">
        <v>526.54499999999996</v>
      </c>
    </row>
    <row r="67" spans="1:33" x14ac:dyDescent="0.25">
      <c r="A67" s="3">
        <v>36799</v>
      </c>
      <c r="B67" s="1" t="s">
        <v>52</v>
      </c>
      <c r="C67" s="5">
        <v>3.87</v>
      </c>
      <c r="D67" s="5">
        <v>-0.08</v>
      </c>
      <c r="E67" s="5">
        <v>3.3975035637570841</v>
      </c>
      <c r="F67" s="5">
        <v>0.78587725295079791</v>
      </c>
      <c r="G67" s="5">
        <v>-0.14240886669999453</v>
      </c>
      <c r="H67" s="5">
        <v>-0.9687852426682797</v>
      </c>
      <c r="I67" s="5">
        <v>1.1058233604191114</v>
      </c>
      <c r="J67" s="5">
        <v>-8.0098423464484814</v>
      </c>
      <c r="K67" s="5">
        <v>-12.999817328152696</v>
      </c>
      <c r="L67" s="5">
        <v>1.5056642832046663</v>
      </c>
      <c r="M67" s="51"/>
      <c r="N67" s="51"/>
      <c r="O67" s="3">
        <v>33634</v>
      </c>
      <c r="P67" s="1">
        <v>3.52</v>
      </c>
      <c r="Q67" s="1">
        <v>5.5567435776000096E-2</v>
      </c>
      <c r="R67" s="14">
        <v>2.84</v>
      </c>
      <c r="S67" s="1">
        <v>5.5483541324000019E-2</v>
      </c>
      <c r="X67" s="1" t="s">
        <v>52</v>
      </c>
      <c r="Y67" s="1">
        <v>1993.33</v>
      </c>
      <c r="Z67" s="1">
        <v>2034.874</v>
      </c>
      <c r="AA67" s="1">
        <v>3648.0729999999999</v>
      </c>
      <c r="AB67" s="1">
        <v>528.654</v>
      </c>
      <c r="AC67">
        <v>4312.99</v>
      </c>
      <c r="AD67" s="1">
        <v>1.1200000000000001</v>
      </c>
      <c r="AE67" s="1">
        <v>1.609</v>
      </c>
      <c r="AF67" s="1">
        <v>1.867</v>
      </c>
      <c r="AG67">
        <v>534.47299999999996</v>
      </c>
    </row>
    <row r="68" spans="1:33" x14ac:dyDescent="0.25">
      <c r="A68" s="3">
        <v>36891</v>
      </c>
      <c r="B68" s="1" t="s">
        <v>53</v>
      </c>
      <c r="C68" s="5">
        <v>3.32</v>
      </c>
      <c r="D68" s="5">
        <v>-6.31</v>
      </c>
      <c r="E68" s="5">
        <v>0.93450019882150226</v>
      </c>
      <c r="F68" s="5">
        <v>-9.9320893689019147</v>
      </c>
      <c r="G68" s="5">
        <v>-6.4776571839999963</v>
      </c>
      <c r="H68" s="5">
        <v>-7.8245950244064</v>
      </c>
      <c r="I68" s="5">
        <v>-6.908290144746065</v>
      </c>
      <c r="J68" s="5">
        <v>-2.6195199492992538</v>
      </c>
      <c r="K68" s="5">
        <v>-13.316271133860713</v>
      </c>
      <c r="L68" s="5">
        <v>1.627584555253514</v>
      </c>
      <c r="M68" s="51"/>
      <c r="N68" s="51"/>
      <c r="O68" s="3">
        <v>33662</v>
      </c>
      <c r="P68" s="1">
        <v>2.4700000000000002</v>
      </c>
      <c r="Q68" s="1">
        <v>7.604451993599981E-2</v>
      </c>
      <c r="R68" s="14">
        <v>2.35</v>
      </c>
      <c r="S68" s="1">
        <v>7.2671437339999923E-2</v>
      </c>
      <c r="X68" s="1" t="s">
        <v>53</v>
      </c>
      <c r="Y68" s="1">
        <v>1837.36</v>
      </c>
      <c r="Z68" s="1">
        <v>1894.299</v>
      </c>
      <c r="AA68" s="1">
        <v>3552.511</v>
      </c>
      <c r="AB68" s="1">
        <v>458.25700000000001</v>
      </c>
      <c r="AC68">
        <v>3975.53</v>
      </c>
      <c r="AD68" s="1">
        <v>1.19</v>
      </c>
      <c r="AE68" s="1">
        <v>1.6990000000000001</v>
      </c>
      <c r="AF68" s="1">
        <v>2.0779999999999998</v>
      </c>
      <c r="AG68">
        <v>543.17200000000003</v>
      </c>
    </row>
    <row r="69" spans="1:33" x14ac:dyDescent="0.25">
      <c r="A69" s="3">
        <v>36981</v>
      </c>
      <c r="B69" s="1" t="s">
        <v>54</v>
      </c>
      <c r="C69" s="5">
        <v>2.2999999999999998</v>
      </c>
      <c r="D69" s="5">
        <v>-6.02</v>
      </c>
      <c r="E69" s="5">
        <v>-0.85599442957871719</v>
      </c>
      <c r="F69" s="5">
        <v>-5.7509268191040848</v>
      </c>
      <c r="G69" s="5">
        <v>5.0131385590000077</v>
      </c>
      <c r="H69" s="5">
        <v>-11.855052901989804</v>
      </c>
      <c r="I69" s="5">
        <v>-6.5053088240029648</v>
      </c>
      <c r="J69" s="5">
        <v>-13.655411622933755</v>
      </c>
      <c r="K69" s="5">
        <v>-5.4377783645421669</v>
      </c>
      <c r="L69" s="5">
        <v>1.5054163322115288</v>
      </c>
      <c r="M69" s="51"/>
      <c r="N69" s="51"/>
      <c r="O69" s="3">
        <v>33694</v>
      </c>
      <c r="P69" s="1">
        <v>1.24</v>
      </c>
      <c r="Q69" s="1">
        <v>7.3922981055999815E-2</v>
      </c>
      <c r="R69" s="14">
        <v>1.31</v>
      </c>
      <c r="S69" s="1">
        <v>6.6356032940000143E-2</v>
      </c>
      <c r="X69" s="1" t="s">
        <v>54</v>
      </c>
      <c r="Y69" s="1">
        <v>1619.54</v>
      </c>
      <c r="Z69" s="1">
        <v>1771.069</v>
      </c>
      <c r="AA69" s="1">
        <v>3067.4009999999998</v>
      </c>
      <c r="AB69" s="1">
        <v>433.33800000000002</v>
      </c>
      <c r="AC69">
        <v>3504.21</v>
      </c>
      <c r="AD69" s="1">
        <v>1.35</v>
      </c>
      <c r="AE69" s="1">
        <v>1.931</v>
      </c>
      <c r="AF69" s="1">
        <v>2.4740000000000002</v>
      </c>
      <c r="AG69">
        <v>551.34900000000005</v>
      </c>
    </row>
    <row r="70" spans="1:33" x14ac:dyDescent="0.25">
      <c r="A70" s="3">
        <v>37072</v>
      </c>
      <c r="B70" s="1" t="s">
        <v>55</v>
      </c>
      <c r="C70" s="5">
        <v>1.95</v>
      </c>
      <c r="D70" s="5">
        <v>3.26</v>
      </c>
      <c r="E70" s="5">
        <v>0.93949803618241101</v>
      </c>
      <c r="F70" s="5">
        <v>8.8943417886693048</v>
      </c>
      <c r="G70" s="5">
        <v>-4.988784064000007</v>
      </c>
      <c r="H70" s="5">
        <v>5.8522790421971616</v>
      </c>
      <c r="I70" s="5">
        <v>14.287811485605584</v>
      </c>
      <c r="J70" s="5">
        <v>-0.86516239643920079</v>
      </c>
      <c r="K70" s="5">
        <v>4.0139567727732084</v>
      </c>
      <c r="L70" s="5">
        <v>1.1217939998077409</v>
      </c>
      <c r="M70" s="51"/>
      <c r="N70" s="51"/>
      <c r="O70" s="3">
        <v>33724</v>
      </c>
      <c r="P70" s="1">
        <v>0.38</v>
      </c>
      <c r="Q70" s="1">
        <v>4.1348423863999839E-2</v>
      </c>
      <c r="R70" s="14">
        <v>1.1200000000000001</v>
      </c>
      <c r="S70" s="1">
        <v>4.8521217920000304E-2</v>
      </c>
      <c r="X70" s="1" t="s">
        <v>55</v>
      </c>
      <c r="Y70" s="1">
        <v>1714.32</v>
      </c>
      <c r="Z70" s="1">
        <v>2024.116</v>
      </c>
      <c r="AA70" s="1">
        <v>3040.8629999999998</v>
      </c>
      <c r="AB70" s="1">
        <v>450.73200000000003</v>
      </c>
      <c r="AC70">
        <v>3709.29</v>
      </c>
      <c r="AD70" s="1">
        <v>1.28</v>
      </c>
      <c r="AE70" s="1">
        <v>1.929</v>
      </c>
      <c r="AF70" s="1">
        <v>2.448</v>
      </c>
      <c r="AG70">
        <v>557.53399999999999</v>
      </c>
    </row>
    <row r="71" spans="1:33" x14ac:dyDescent="0.25">
      <c r="A71" s="3">
        <v>37164</v>
      </c>
      <c r="B71" s="1" t="s">
        <v>56</v>
      </c>
      <c r="C71" s="5">
        <v>0.9</v>
      </c>
      <c r="D71" s="5">
        <v>-9.0299999999999994</v>
      </c>
      <c r="E71" s="5">
        <v>-1.5303571870018537</v>
      </c>
      <c r="F71" s="5">
        <v>-16.268722045554501</v>
      </c>
      <c r="G71" s="5">
        <v>-5.8176688716999987</v>
      </c>
      <c r="H71" s="5">
        <v>-14.678123104204577</v>
      </c>
      <c r="I71" s="5">
        <v>-20.789322351090544</v>
      </c>
      <c r="J71" s="5">
        <v>-13.952190545907516</v>
      </c>
      <c r="K71" s="5">
        <v>-21.599975151531282</v>
      </c>
      <c r="L71" s="5">
        <v>1.0829832799434724</v>
      </c>
      <c r="M71" s="51"/>
      <c r="N71" s="51"/>
      <c r="O71" s="3">
        <v>33753</v>
      </c>
      <c r="P71" s="1">
        <v>1.41</v>
      </c>
      <c r="Q71" s="1">
        <v>3.057620439200015E-2</v>
      </c>
      <c r="R71" s="14">
        <v>1.31</v>
      </c>
      <c r="S71" s="1">
        <v>3.7866972032000401E-2</v>
      </c>
      <c r="X71" s="1" t="s">
        <v>56</v>
      </c>
      <c r="Y71" s="1">
        <v>1462.69</v>
      </c>
      <c r="Z71" s="1">
        <v>1603.316</v>
      </c>
      <c r="AA71" s="1">
        <v>2616.596</v>
      </c>
      <c r="AB71" s="1">
        <v>353.37400000000002</v>
      </c>
      <c r="AC71">
        <v>3164.84</v>
      </c>
      <c r="AD71" s="1">
        <v>1.51</v>
      </c>
      <c r="AE71" s="1">
        <v>2.3969999999999998</v>
      </c>
      <c r="AF71" s="1">
        <v>3.09</v>
      </c>
      <c r="AG71">
        <v>563.572</v>
      </c>
    </row>
    <row r="72" spans="1:33" x14ac:dyDescent="0.25">
      <c r="A72" s="3">
        <v>37256</v>
      </c>
      <c r="B72" s="1" t="s">
        <v>57</v>
      </c>
      <c r="C72" s="5">
        <v>0.38</v>
      </c>
      <c r="D72" s="5">
        <v>0.08</v>
      </c>
      <c r="E72" s="5">
        <v>-0.21205312914587027</v>
      </c>
      <c r="F72" s="5">
        <v>5.6128850964199763</v>
      </c>
      <c r="G72" s="5">
        <v>6.8588469640999961</v>
      </c>
      <c r="H72" s="5">
        <v>10.685107575767926</v>
      </c>
      <c r="I72" s="5">
        <v>21.086111533846097</v>
      </c>
      <c r="J72" s="5">
        <v>6.9781884555353502</v>
      </c>
      <c r="K72" s="5">
        <v>26.604390815396716</v>
      </c>
      <c r="L72" s="5">
        <v>0.63665334686604513</v>
      </c>
      <c r="M72" s="51"/>
      <c r="N72" s="51"/>
      <c r="O72" s="3">
        <v>33785</v>
      </c>
      <c r="P72" s="1">
        <v>0.94</v>
      </c>
      <c r="Q72" s="1">
        <v>2.7522343652000236E-2</v>
      </c>
      <c r="R72" s="14">
        <v>1.45</v>
      </c>
      <c r="S72" s="1">
        <v>3.9301197440000157E-2</v>
      </c>
      <c r="X72" s="1" t="s">
        <v>57</v>
      </c>
      <c r="Y72" s="1">
        <v>1618.98</v>
      </c>
      <c r="Z72" s="1">
        <v>1941.393</v>
      </c>
      <c r="AA72" s="1">
        <v>2799.1869999999999</v>
      </c>
      <c r="AB72" s="1">
        <v>447.387</v>
      </c>
      <c r="AC72">
        <v>3503</v>
      </c>
      <c r="AD72" s="1">
        <v>1.37</v>
      </c>
      <c r="AE72" s="1">
        <v>2.165</v>
      </c>
      <c r="AF72" s="1">
        <v>2.3029999999999999</v>
      </c>
      <c r="AG72">
        <v>567.16</v>
      </c>
    </row>
    <row r="73" spans="1:33" x14ac:dyDescent="0.25">
      <c r="A73" s="3">
        <v>37346</v>
      </c>
      <c r="B73" s="1" t="s">
        <v>58</v>
      </c>
      <c r="C73" s="5">
        <v>0.52</v>
      </c>
      <c r="D73" s="5">
        <v>-0.43</v>
      </c>
      <c r="E73" s="5">
        <v>1.7600364793076035</v>
      </c>
      <c r="F73" s="5">
        <v>-0.63837007674798996</v>
      </c>
      <c r="G73" s="5">
        <v>0.51390655999998813</v>
      </c>
      <c r="H73" s="5">
        <v>0.27486442080817408</v>
      </c>
      <c r="I73" s="5">
        <v>3.9833768845360051</v>
      </c>
      <c r="J73" s="5">
        <v>0.56920098585768741</v>
      </c>
      <c r="K73" s="5">
        <v>11.408467389530763</v>
      </c>
      <c r="L73" s="5">
        <v>0.41434515833274066</v>
      </c>
      <c r="M73" s="51"/>
      <c r="N73" s="51"/>
      <c r="O73" s="3">
        <v>33816</v>
      </c>
      <c r="P73" s="1">
        <v>1.51</v>
      </c>
      <c r="Q73" s="1">
        <v>3.9089391354000025E-2</v>
      </c>
      <c r="R73" s="14">
        <v>2.0099999999999998</v>
      </c>
      <c r="S73" s="1">
        <v>4.844852799499999E-2</v>
      </c>
      <c r="X73" s="1" t="s">
        <v>58</v>
      </c>
      <c r="Y73" s="1">
        <v>1623.43</v>
      </c>
      <c r="Z73" s="1">
        <v>2018.7260000000001</v>
      </c>
      <c r="AA73" s="1">
        <v>2815.12</v>
      </c>
      <c r="AB73" s="1">
        <v>498.42700000000002</v>
      </c>
      <c r="AC73">
        <v>3512.63</v>
      </c>
      <c r="AD73" s="1">
        <v>1.37</v>
      </c>
      <c r="AE73" s="1">
        <v>2.0870000000000002</v>
      </c>
      <c r="AF73" s="1">
        <v>2.0870000000000002</v>
      </c>
      <c r="AG73">
        <v>569.51</v>
      </c>
    </row>
    <row r="74" spans="1:33" x14ac:dyDescent="0.25">
      <c r="A74" s="3">
        <v>37437</v>
      </c>
      <c r="B74" s="1" t="s">
        <v>59</v>
      </c>
      <c r="C74" s="5">
        <v>1.27</v>
      </c>
      <c r="D74" s="5">
        <v>-2.64</v>
      </c>
      <c r="E74" s="5">
        <v>3.8431105115641593</v>
      </c>
      <c r="F74" s="5">
        <v>-3.8629369992412901</v>
      </c>
      <c r="G74" s="5">
        <v>-7.5939583105000041</v>
      </c>
      <c r="H74" s="5">
        <v>-13.396943508497438</v>
      </c>
      <c r="I74" s="5">
        <v>-8.3520497581147772</v>
      </c>
      <c r="J74" s="5">
        <v>-1.9352283384011959</v>
      </c>
      <c r="K74" s="5">
        <v>-8.3851797755739597</v>
      </c>
      <c r="L74" s="5">
        <v>0.47374058401081776</v>
      </c>
      <c r="M74" s="51"/>
      <c r="N74" s="51"/>
      <c r="O74" s="3">
        <v>33847</v>
      </c>
      <c r="P74" s="1">
        <v>1.31</v>
      </c>
      <c r="Q74" s="1">
        <v>3.8064749414000065E-2</v>
      </c>
      <c r="R74" s="14">
        <v>39.35</v>
      </c>
      <c r="S74" s="1">
        <v>0.44212123557499994</v>
      </c>
      <c r="X74" s="1" t="s">
        <v>59</v>
      </c>
      <c r="Y74" s="1">
        <v>1405.94</v>
      </c>
      <c r="Z74" s="1">
        <v>1850.1210000000001</v>
      </c>
      <c r="AA74" s="1">
        <v>2760.6410000000001</v>
      </c>
      <c r="AB74" s="1">
        <v>456.63299999999998</v>
      </c>
      <c r="AC74">
        <v>3042.05</v>
      </c>
      <c r="AD74" s="1">
        <v>1.6</v>
      </c>
      <c r="AE74" s="1">
        <v>2.31</v>
      </c>
      <c r="AF74" s="1">
        <v>2.3149999999999999</v>
      </c>
      <c r="AG74">
        <v>572.20799999999997</v>
      </c>
    </row>
    <row r="75" spans="1:33" x14ac:dyDescent="0.25">
      <c r="A75" s="3">
        <v>37529</v>
      </c>
      <c r="B75" s="1" t="s">
        <v>60</v>
      </c>
      <c r="C75" s="5">
        <v>1.67</v>
      </c>
      <c r="D75" s="5">
        <v>-4.92</v>
      </c>
      <c r="E75" s="5">
        <v>2.9962813743928156</v>
      </c>
      <c r="F75" s="5">
        <v>-6.1847132842851309</v>
      </c>
      <c r="G75" s="5">
        <v>-2.8281403648000025</v>
      </c>
      <c r="H75" s="5">
        <v>-17.276697440858079</v>
      </c>
      <c r="I75" s="5">
        <v>-21.400492184024735</v>
      </c>
      <c r="J75" s="5">
        <v>-19.685609247997114</v>
      </c>
      <c r="K75" s="5">
        <v>-16.304121690723182</v>
      </c>
      <c r="L75" s="5">
        <v>0.45298213237143781</v>
      </c>
      <c r="M75" s="51"/>
      <c r="N75" s="51"/>
      <c r="O75" s="3">
        <v>33877</v>
      </c>
      <c r="P75" s="1">
        <v>1.02</v>
      </c>
      <c r="Q75" s="1">
        <v>3.8887467661999908E-2</v>
      </c>
      <c r="R75" s="14">
        <v>0.45</v>
      </c>
      <c r="S75" s="1">
        <v>0.42790614207499988</v>
      </c>
      <c r="X75" s="1" t="s">
        <v>60</v>
      </c>
      <c r="Y75" s="1">
        <v>1163.04</v>
      </c>
      <c r="Z75" s="1">
        <v>1454.1859999999999</v>
      </c>
      <c r="AA75" s="1">
        <v>2217.192</v>
      </c>
      <c r="AB75" s="1">
        <v>382.18299999999999</v>
      </c>
      <c r="AC75">
        <v>2516.4899999999998</v>
      </c>
      <c r="AD75" s="1">
        <v>1.95</v>
      </c>
      <c r="AE75" s="1">
        <v>2.87</v>
      </c>
      <c r="AF75" s="1">
        <v>2.581</v>
      </c>
      <c r="AG75">
        <v>574.79999999999995</v>
      </c>
    </row>
    <row r="76" spans="1:33" x14ac:dyDescent="0.25">
      <c r="A76" s="3">
        <v>37621</v>
      </c>
      <c r="B76" s="1" t="s">
        <v>61</v>
      </c>
      <c r="C76" s="5">
        <v>1.97</v>
      </c>
      <c r="D76" s="5">
        <v>0.28000000000000003</v>
      </c>
      <c r="E76" s="5">
        <v>2.8322495771696556</v>
      </c>
      <c r="F76" s="5">
        <v>3.4793811746853875</v>
      </c>
      <c r="G76" s="5">
        <v>6.7786888032000059</v>
      </c>
      <c r="H76" s="5">
        <v>8.438230843307192</v>
      </c>
      <c r="I76" s="5">
        <v>6.1573966466463181</v>
      </c>
      <c r="J76" s="5">
        <v>6.4821179221285385</v>
      </c>
      <c r="K76" s="5">
        <v>10.037076479068929</v>
      </c>
      <c r="L76" s="5">
        <v>0.42606123869173285</v>
      </c>
      <c r="M76" s="51"/>
      <c r="N76" s="51"/>
      <c r="O76" s="3">
        <v>33907</v>
      </c>
      <c r="P76" s="1">
        <v>-1.41</v>
      </c>
      <c r="Q76" s="1">
        <v>9.0032059580000823E-3</v>
      </c>
      <c r="R76" s="14">
        <v>-1.05</v>
      </c>
      <c r="S76" s="1">
        <v>0.3850731571249999</v>
      </c>
      <c r="X76" s="1" t="s">
        <v>61</v>
      </c>
      <c r="Y76" s="1">
        <v>1261.18</v>
      </c>
      <c r="Z76" s="1">
        <v>1543.7260000000001</v>
      </c>
      <c r="AA76" s="1">
        <v>2360.913</v>
      </c>
      <c r="AB76" s="1">
        <v>420.54300000000001</v>
      </c>
      <c r="AC76">
        <v>2728.82</v>
      </c>
      <c r="AD76" s="1">
        <v>1.83</v>
      </c>
      <c r="AE76" s="1">
        <v>2.8140000000000001</v>
      </c>
      <c r="AF76" s="1">
        <v>2.4129999999999998</v>
      </c>
      <c r="AG76">
        <v>577.24900000000002</v>
      </c>
    </row>
    <row r="77" spans="1:33" x14ac:dyDescent="0.25">
      <c r="A77" s="3">
        <v>37711</v>
      </c>
      <c r="B77" s="1" t="s">
        <v>62</v>
      </c>
      <c r="C77" s="5">
        <v>1.84</v>
      </c>
      <c r="D77" s="5">
        <v>-0.39</v>
      </c>
      <c r="E77" s="5">
        <v>1.5311292451343719</v>
      </c>
      <c r="F77" s="5">
        <v>-0.69385872827677109</v>
      </c>
      <c r="G77" s="5">
        <v>7.6152577690000056</v>
      </c>
      <c r="H77" s="5">
        <v>-3.1494314847999472</v>
      </c>
      <c r="I77" s="5">
        <v>-4.4914706366285255</v>
      </c>
      <c r="J77" s="5">
        <v>-8.1275337125933937</v>
      </c>
      <c r="K77" s="5">
        <v>-5.8695543618607404</v>
      </c>
      <c r="L77" s="5">
        <v>0.30506765711157957</v>
      </c>
      <c r="M77" s="51"/>
      <c r="N77" s="51"/>
      <c r="O77" s="3">
        <v>33938</v>
      </c>
      <c r="P77" s="1">
        <v>1.26</v>
      </c>
      <c r="Q77" s="1">
        <v>8.5052278680000093E-3</v>
      </c>
      <c r="R77" s="14">
        <v>-2.09</v>
      </c>
      <c r="S77" s="1">
        <v>-2.682086247500004E-2</v>
      </c>
      <c r="X77" s="1" t="s">
        <v>62</v>
      </c>
      <c r="Y77" s="1">
        <v>1221.46</v>
      </c>
      <c r="Z77" s="1">
        <v>1474.39</v>
      </c>
      <c r="AA77" s="1">
        <v>2169.029</v>
      </c>
      <c r="AB77" s="1">
        <v>395.85899999999998</v>
      </c>
      <c r="AC77">
        <v>2642.88</v>
      </c>
      <c r="AD77" s="1">
        <v>1.91</v>
      </c>
      <c r="AE77" s="1">
        <v>3.1869999999999998</v>
      </c>
      <c r="AF77" s="1">
        <v>2.9670000000000001</v>
      </c>
      <c r="AG77">
        <v>579.01</v>
      </c>
    </row>
    <row r="78" spans="1:33" x14ac:dyDescent="0.25">
      <c r="A78" s="3">
        <v>37802</v>
      </c>
      <c r="B78" s="1" t="s">
        <v>63</v>
      </c>
      <c r="C78" s="5">
        <v>2.46</v>
      </c>
      <c r="D78" s="5">
        <v>6.85</v>
      </c>
      <c r="E78" s="5">
        <v>3.9655219098082464</v>
      </c>
      <c r="F78" s="5">
        <v>11.266861481677347</v>
      </c>
      <c r="G78" s="5">
        <v>11.298101390000003</v>
      </c>
      <c r="H78" s="5">
        <v>15.393054213809698</v>
      </c>
      <c r="I78" s="5">
        <v>23.424467067736487</v>
      </c>
      <c r="J78" s="5">
        <v>19.565575195167973</v>
      </c>
      <c r="K78" s="5">
        <v>23.376252655617293</v>
      </c>
      <c r="L78" s="5">
        <v>0.3352273708571607</v>
      </c>
      <c r="M78" s="51"/>
      <c r="N78" s="51"/>
      <c r="O78" s="3">
        <v>33969</v>
      </c>
      <c r="P78" s="1">
        <v>1.1399999999999999</v>
      </c>
      <c r="Q78" s="1">
        <v>9.7032146760001048E-3</v>
      </c>
      <c r="R78" s="14">
        <v>-0.48</v>
      </c>
      <c r="S78" s="1">
        <v>-3.5830883359999954E-2</v>
      </c>
      <c r="X78" s="1" t="s">
        <v>63</v>
      </c>
      <c r="Y78" s="1">
        <v>1409.48</v>
      </c>
      <c r="Z78" s="1">
        <v>1819.758</v>
      </c>
      <c r="AA78" s="1">
        <v>2593.4119999999998</v>
      </c>
      <c r="AB78" s="1">
        <v>488.39600000000002</v>
      </c>
      <c r="AC78">
        <v>3049.7</v>
      </c>
      <c r="AD78" s="1">
        <v>1.72</v>
      </c>
      <c r="AE78" s="1">
        <v>2.7810000000000001</v>
      </c>
      <c r="AF78" s="1">
        <v>2.6720000000000002</v>
      </c>
      <c r="AG78">
        <v>580.95100000000002</v>
      </c>
    </row>
    <row r="79" spans="1:33" x14ac:dyDescent="0.25">
      <c r="A79" s="3">
        <v>37894</v>
      </c>
      <c r="B79" s="1" t="s">
        <v>64</v>
      </c>
      <c r="C79" s="5">
        <v>2.2599999999999998</v>
      </c>
      <c r="D79" s="5">
        <v>5.42</v>
      </c>
      <c r="E79" s="5">
        <v>1.5044158299196349</v>
      </c>
      <c r="F79" s="5">
        <v>4.6625701769615189</v>
      </c>
      <c r="G79" s="5">
        <v>3.0659542009999763</v>
      </c>
      <c r="H79" s="5">
        <v>2.6456565541902011</v>
      </c>
      <c r="I79" s="5">
        <v>9.0775256929767512</v>
      </c>
      <c r="J79" s="5">
        <v>8.182579551571445</v>
      </c>
      <c r="K79" s="5">
        <v>14.226365490298853</v>
      </c>
      <c r="L79" s="5">
        <v>0.24666452075992051</v>
      </c>
      <c r="M79" s="51"/>
      <c r="N79" s="51"/>
      <c r="O79" s="3">
        <v>33998</v>
      </c>
      <c r="P79" s="1">
        <v>2.91</v>
      </c>
      <c r="Q79" s="1">
        <v>5.3946219923999728E-2</v>
      </c>
      <c r="R79" s="14">
        <v>2.86</v>
      </c>
      <c r="S79" s="1">
        <v>2.2681691519998992E-3</v>
      </c>
      <c r="X79" s="1" t="s">
        <v>64</v>
      </c>
      <c r="Y79" s="1">
        <v>1446.77</v>
      </c>
      <c r="Z79" s="1">
        <v>1984.9469999999999</v>
      </c>
      <c r="AA79" s="1">
        <v>2805.62</v>
      </c>
      <c r="AB79" s="1">
        <v>557.87699999999995</v>
      </c>
      <c r="AC79">
        <v>3130.4</v>
      </c>
      <c r="AD79" s="1">
        <v>1.78</v>
      </c>
      <c r="AE79" s="1">
        <v>2.657</v>
      </c>
      <c r="AF79" s="1">
        <v>2.516</v>
      </c>
      <c r="AG79">
        <v>582.38400000000001</v>
      </c>
    </row>
    <row r="80" spans="1:33" x14ac:dyDescent="0.25">
      <c r="A80" s="3">
        <v>37986</v>
      </c>
      <c r="B80" s="1" t="s">
        <v>65</v>
      </c>
      <c r="C80" s="5">
        <v>2.41</v>
      </c>
      <c r="D80" s="5">
        <v>9.27</v>
      </c>
      <c r="E80" s="5">
        <v>2.5820062221519895</v>
      </c>
      <c r="F80" s="5">
        <v>11.663695677411297</v>
      </c>
      <c r="G80" s="5">
        <v>6.4619026174999927</v>
      </c>
      <c r="H80" s="5">
        <v>12.176779999585285</v>
      </c>
      <c r="I80" s="5">
        <v>14.521697556660218</v>
      </c>
      <c r="J80" s="5">
        <v>17.106913979797689</v>
      </c>
      <c r="K80" s="5">
        <v>17.806434034742445</v>
      </c>
      <c r="L80" s="5">
        <v>0.25653177285089868</v>
      </c>
      <c r="M80" s="51"/>
      <c r="N80" s="51"/>
      <c r="O80" s="3">
        <v>34026</v>
      </c>
      <c r="P80" s="1">
        <v>1.76</v>
      </c>
      <c r="Q80" s="1">
        <v>5.9150378623999966E-2</v>
      </c>
      <c r="R80" s="14">
        <v>2.04</v>
      </c>
      <c r="S80" s="1">
        <v>4.4545439487999827E-2</v>
      </c>
      <c r="X80" s="1" t="s">
        <v>65</v>
      </c>
      <c r="Y80" s="1">
        <v>1622.94</v>
      </c>
      <c r="Z80" s="1">
        <v>2273.1950000000002</v>
      </c>
      <c r="AA80" s="1">
        <v>3285.5749999999998</v>
      </c>
      <c r="AB80" s="1">
        <v>657.21500000000003</v>
      </c>
      <c r="AC80">
        <v>3511.57</v>
      </c>
      <c r="AD80" s="1">
        <v>1.64</v>
      </c>
      <c r="AE80" s="1">
        <v>2.4409999999999998</v>
      </c>
      <c r="AF80" s="1">
        <v>2.2519999999999998</v>
      </c>
      <c r="AG80">
        <v>583.87800000000004</v>
      </c>
    </row>
    <row r="81" spans="1:33" x14ac:dyDescent="0.25">
      <c r="A81" s="3">
        <v>38077</v>
      </c>
      <c r="B81" s="1" t="s">
        <v>66</v>
      </c>
      <c r="C81" s="5">
        <v>2.33</v>
      </c>
      <c r="D81" s="5">
        <v>3.05</v>
      </c>
      <c r="E81" s="5">
        <v>1.8816673314533072</v>
      </c>
      <c r="F81" s="5">
        <v>-0.56612132818136662</v>
      </c>
      <c r="G81" s="5">
        <v>2.265402140900008</v>
      </c>
      <c r="H81" s="5">
        <v>1.6932234093681942</v>
      </c>
      <c r="I81" s="5">
        <v>6.26114345667661</v>
      </c>
      <c r="J81" s="5">
        <v>4.4046475883216862</v>
      </c>
      <c r="K81" s="5">
        <v>9.7202589715694074</v>
      </c>
      <c r="L81" s="5">
        <v>0.23857723702553901</v>
      </c>
      <c r="M81" s="51"/>
      <c r="N81" s="51"/>
      <c r="O81" s="3">
        <v>34059</v>
      </c>
      <c r="P81" s="1">
        <v>1.29</v>
      </c>
      <c r="Q81" s="1">
        <v>6.0721196863999793E-2</v>
      </c>
      <c r="R81" s="14">
        <v>1.4</v>
      </c>
      <c r="S81" s="1">
        <v>6.4277608159999833E-2</v>
      </c>
      <c r="X81" s="1" t="s">
        <v>66</v>
      </c>
      <c r="Y81" s="1">
        <v>1650.42</v>
      </c>
      <c r="Z81" s="1">
        <v>2415.5230000000001</v>
      </c>
      <c r="AA81" s="1">
        <v>3430.2930000000001</v>
      </c>
      <c r="AB81" s="1">
        <v>721.09799999999996</v>
      </c>
      <c r="AC81">
        <v>3571.03</v>
      </c>
      <c r="AD81" s="1">
        <v>1.66</v>
      </c>
      <c r="AE81" s="1">
        <v>2.48</v>
      </c>
      <c r="AF81" s="1">
        <v>2.1619999999999999</v>
      </c>
      <c r="AG81">
        <v>585.27099999999996</v>
      </c>
    </row>
    <row r="82" spans="1:33" x14ac:dyDescent="0.25">
      <c r="A82" s="3">
        <v>38168</v>
      </c>
      <c r="B82" s="1" t="s">
        <v>67</v>
      </c>
      <c r="C82" s="5">
        <v>3.28</v>
      </c>
      <c r="D82" s="5">
        <v>3.44</v>
      </c>
      <c r="E82" s="5">
        <v>5.2662411527545414</v>
      </c>
      <c r="F82" s="5">
        <v>3.7687535881014047</v>
      </c>
      <c r="G82" s="5">
        <v>-1.6633848470000046</v>
      </c>
      <c r="H82" s="5">
        <v>1.721380012360485</v>
      </c>
      <c r="I82" s="5">
        <v>0.4722786742249907</v>
      </c>
      <c r="J82" s="5">
        <v>0.43888379214254147</v>
      </c>
      <c r="K82" s="5">
        <v>-9.5730400028844809</v>
      </c>
      <c r="L82" s="5">
        <v>0.23681337363377075</v>
      </c>
      <c r="M82" s="51"/>
      <c r="N82" s="51"/>
      <c r="O82" s="3">
        <v>34089</v>
      </c>
      <c r="P82" s="1">
        <v>0.87</v>
      </c>
      <c r="Q82" s="1">
        <v>3.9694365247999963E-2</v>
      </c>
      <c r="R82" s="14">
        <v>0.53</v>
      </c>
      <c r="S82" s="1">
        <v>4.0169433680000033E-2</v>
      </c>
      <c r="X82" s="1" t="s">
        <v>67</v>
      </c>
      <c r="Y82" s="1">
        <v>1678.83</v>
      </c>
      <c r="Z82" s="1">
        <v>2426.931</v>
      </c>
      <c r="AA82" s="1">
        <v>3445.348</v>
      </c>
      <c r="AB82" s="1">
        <v>652.06700000000001</v>
      </c>
      <c r="AC82">
        <v>3632.49</v>
      </c>
      <c r="AD82" s="1">
        <v>1.67</v>
      </c>
      <c r="AE82" s="1">
        <v>2.4750000000000001</v>
      </c>
      <c r="AF82" s="1">
        <v>2.548</v>
      </c>
      <c r="AG82">
        <v>586.65700000000004</v>
      </c>
    </row>
    <row r="83" spans="1:33" x14ac:dyDescent="0.25">
      <c r="A83" s="3">
        <v>38260</v>
      </c>
      <c r="B83" s="1" t="s">
        <v>68</v>
      </c>
      <c r="C83" s="5">
        <v>3.26</v>
      </c>
      <c r="D83" s="5">
        <v>2.2400000000000002</v>
      </c>
      <c r="E83" s="5">
        <v>2.4458045790921492</v>
      </c>
      <c r="F83" s="5">
        <v>1.6198351135341422</v>
      </c>
      <c r="G83" s="5">
        <v>5.2791250904000053</v>
      </c>
      <c r="H83" s="5">
        <v>-1.86737191972981</v>
      </c>
      <c r="I83" s="5">
        <v>-2.856694318874331</v>
      </c>
      <c r="J83" s="5">
        <v>-0.22714686586086108</v>
      </c>
      <c r="K83" s="5">
        <v>8.2548265745697957</v>
      </c>
      <c r="L83" s="5">
        <v>0.36750605549749071</v>
      </c>
      <c r="M83" s="51"/>
      <c r="N83" s="51"/>
      <c r="O83" s="3">
        <v>34120</v>
      </c>
      <c r="P83" s="1">
        <v>1.19</v>
      </c>
      <c r="Q83" s="1">
        <v>3.3870605536999943E-2</v>
      </c>
      <c r="R83" s="14">
        <v>1.38</v>
      </c>
      <c r="S83" s="1">
        <v>3.3441563960000087E-2</v>
      </c>
      <c r="X83" s="1" t="s">
        <v>68</v>
      </c>
      <c r="Y83" s="1">
        <v>1647.48</v>
      </c>
      <c r="Z83" s="1">
        <v>2357.6010000000001</v>
      </c>
      <c r="AA83" s="1">
        <v>3437.5219999999999</v>
      </c>
      <c r="AB83" s="1">
        <v>705.89400000000001</v>
      </c>
      <c r="AC83">
        <v>3564.67</v>
      </c>
      <c r="AD83" s="1">
        <v>1.76</v>
      </c>
      <c r="AE83" s="1">
        <v>2.5960000000000001</v>
      </c>
      <c r="AF83" s="1">
        <v>2.7309999999999999</v>
      </c>
      <c r="AG83">
        <v>588.81299999999999</v>
      </c>
    </row>
    <row r="84" spans="1:33" x14ac:dyDescent="0.25">
      <c r="A84" s="3">
        <v>38352</v>
      </c>
      <c r="B84" s="1" t="s">
        <v>69</v>
      </c>
      <c r="C84" s="5">
        <v>3.61</v>
      </c>
      <c r="D84" s="5">
        <v>15.22</v>
      </c>
      <c r="E84" s="5">
        <v>3.6652884695252492</v>
      </c>
      <c r="F84" s="5">
        <v>23.062516855272371</v>
      </c>
      <c r="G84" s="5">
        <v>5.6110340420000071</v>
      </c>
      <c r="H84" s="5">
        <v>9.2304610678126444</v>
      </c>
      <c r="I84" s="5">
        <v>14.093012346024626</v>
      </c>
      <c r="J84" s="5">
        <v>15.362548952413979</v>
      </c>
      <c r="K84" s="5">
        <v>17.26619010786321</v>
      </c>
      <c r="L84" s="5">
        <v>0.47960897602463692</v>
      </c>
      <c r="M84" s="51"/>
      <c r="N84" s="51"/>
      <c r="O84" s="3">
        <v>34150</v>
      </c>
      <c r="P84" s="1">
        <v>2.1</v>
      </c>
      <c r="Q84" s="1">
        <v>4.213830412999986E-2</v>
      </c>
      <c r="R84" s="14">
        <v>2.38</v>
      </c>
      <c r="S84" s="1">
        <v>4.3429460732000269E-2</v>
      </c>
      <c r="X84" s="1" t="s">
        <v>69</v>
      </c>
      <c r="Y84" s="1">
        <v>1799.55</v>
      </c>
      <c r="Z84" s="1">
        <v>2689.8580000000002</v>
      </c>
      <c r="AA84" s="1">
        <v>3965.6129999999998</v>
      </c>
      <c r="AB84" s="1">
        <v>827.77499999999998</v>
      </c>
      <c r="AC84">
        <v>3893.7</v>
      </c>
      <c r="AD84" s="1">
        <v>1.73</v>
      </c>
      <c r="AE84" s="1">
        <v>2.488</v>
      </c>
      <c r="AF84" s="1">
        <v>2.6139999999999999</v>
      </c>
      <c r="AG84">
        <v>591.63699999999994</v>
      </c>
    </row>
    <row r="85" spans="1:33" x14ac:dyDescent="0.25">
      <c r="A85" s="3">
        <v>38442</v>
      </c>
      <c r="B85" s="1" t="s">
        <v>70</v>
      </c>
      <c r="C85" s="5">
        <v>4.5</v>
      </c>
      <c r="D85" s="5">
        <v>1.61</v>
      </c>
      <c r="E85" s="5">
        <v>5.6041706294451004</v>
      </c>
      <c r="F85" s="5">
        <v>-6.4165034206669462</v>
      </c>
      <c r="G85" s="5">
        <v>-2.2833888256000079</v>
      </c>
      <c r="H85" s="5">
        <v>-2.1483148564918952</v>
      </c>
      <c r="I85" s="5">
        <v>-5.3388691893772933</v>
      </c>
      <c r="J85" s="5">
        <v>-9.6731577186170981E-2</v>
      </c>
      <c r="K85" s="5">
        <v>1.9359125366192442</v>
      </c>
      <c r="L85" s="5">
        <v>0.57264843138613575</v>
      </c>
      <c r="M85" s="51"/>
      <c r="N85" s="51"/>
      <c r="O85" s="3">
        <v>34180</v>
      </c>
      <c r="P85" s="1">
        <v>0.97</v>
      </c>
      <c r="Q85" s="1">
        <v>4.3171454029999889E-2</v>
      </c>
      <c r="R85" s="14">
        <v>0.59</v>
      </c>
      <c r="S85" s="1">
        <v>4.4052217796000104E-2</v>
      </c>
      <c r="X85" s="1" t="s">
        <v>70</v>
      </c>
      <c r="Y85" s="1">
        <v>1760.89</v>
      </c>
      <c r="Z85" s="1">
        <v>2546.25</v>
      </c>
      <c r="AA85" s="1">
        <v>3961.777</v>
      </c>
      <c r="AB85" s="1">
        <v>843.8</v>
      </c>
      <c r="AC85">
        <v>3810.05</v>
      </c>
      <c r="AD85" s="1">
        <v>1.82</v>
      </c>
      <c r="AE85" s="1">
        <v>2.508</v>
      </c>
      <c r="AF85" s="1">
        <v>2.6480000000000001</v>
      </c>
      <c r="AG85">
        <v>595.02499999999998</v>
      </c>
    </row>
    <row r="86" spans="1:33" x14ac:dyDescent="0.25">
      <c r="A86" s="3">
        <v>38533</v>
      </c>
      <c r="B86" s="1" t="s">
        <v>71</v>
      </c>
      <c r="C86" s="5">
        <v>5.21</v>
      </c>
      <c r="D86" s="5">
        <v>9</v>
      </c>
      <c r="E86" s="5">
        <v>5.3802396005531792</v>
      </c>
      <c r="F86" s="5">
        <v>13.50638209248558</v>
      </c>
      <c r="G86" s="5">
        <v>2.702246570000022</v>
      </c>
      <c r="H86" s="5">
        <v>1.3686260924873128</v>
      </c>
      <c r="I86" s="5">
        <v>4.3175650466372284</v>
      </c>
      <c r="J86" s="5">
        <v>-0.75042083388338066</v>
      </c>
      <c r="K86" s="5">
        <v>4.2398672671249082</v>
      </c>
      <c r="L86" s="5">
        <v>0.71526406453510383</v>
      </c>
      <c r="M86" s="51"/>
      <c r="N86" s="51"/>
      <c r="O86" s="3">
        <v>34212</v>
      </c>
      <c r="P86" s="1">
        <v>0.84</v>
      </c>
      <c r="Q86" s="1">
        <v>3.9563291079999896E-2</v>
      </c>
      <c r="R86" s="14">
        <v>0.87</v>
      </c>
      <c r="S86" s="1">
        <v>3.8800031653999811E-2</v>
      </c>
      <c r="X86" s="1" t="s">
        <v>71</v>
      </c>
      <c r="Y86" s="1">
        <v>1784.99</v>
      </c>
      <c r="Z86" s="1">
        <v>2656.1860000000001</v>
      </c>
      <c r="AA86" s="1">
        <v>3932.047</v>
      </c>
      <c r="AB86" s="1">
        <v>879.57600000000002</v>
      </c>
      <c r="AC86">
        <v>3862.2</v>
      </c>
      <c r="AD86" s="1">
        <v>1.86</v>
      </c>
      <c r="AE86" s="1">
        <v>2.57</v>
      </c>
      <c r="AF86" s="1">
        <v>2.9</v>
      </c>
      <c r="AG86">
        <v>599.28099999999995</v>
      </c>
    </row>
    <row r="87" spans="1:33" x14ac:dyDescent="0.25">
      <c r="A87" s="3">
        <v>38625</v>
      </c>
      <c r="B87" s="1" t="s">
        <v>72</v>
      </c>
      <c r="C87" s="5">
        <v>5.05</v>
      </c>
      <c r="D87" s="5">
        <v>7.71</v>
      </c>
      <c r="E87" s="5">
        <v>2.7909653710407856</v>
      </c>
      <c r="F87" s="5">
        <v>7.0361227470492018</v>
      </c>
      <c r="G87" s="5">
        <v>1.0168253899999868</v>
      </c>
      <c r="H87" s="5">
        <v>3.6045019860055261</v>
      </c>
      <c r="I87" s="5">
        <v>4.6913883289799507</v>
      </c>
      <c r="J87" s="5">
        <v>10.435480552495946</v>
      </c>
      <c r="K87" s="5">
        <v>18.113954905545391</v>
      </c>
      <c r="L87" s="5">
        <v>0.8264904110092175</v>
      </c>
      <c r="M87" s="51"/>
      <c r="N87" s="51"/>
      <c r="O87" s="3">
        <v>34242</v>
      </c>
      <c r="P87" s="1">
        <v>0.26</v>
      </c>
      <c r="Q87" s="1">
        <v>2.0828751847999927E-2</v>
      </c>
      <c r="R87" s="14">
        <v>0.22</v>
      </c>
      <c r="S87" s="1">
        <v>1.6883562926000018E-2</v>
      </c>
      <c r="X87" s="1" t="s">
        <v>72</v>
      </c>
      <c r="Y87" s="1">
        <v>1849.33</v>
      </c>
      <c r="Z87" s="1">
        <v>2780.7979999999998</v>
      </c>
      <c r="AA87" s="1">
        <v>4342.375</v>
      </c>
      <c r="AB87" s="1">
        <v>1038.902</v>
      </c>
      <c r="AC87">
        <v>4001.42</v>
      </c>
      <c r="AD87" s="1">
        <v>1.82</v>
      </c>
      <c r="AE87" s="1">
        <v>2.399</v>
      </c>
      <c r="AF87" s="1">
        <v>2.6110000000000002</v>
      </c>
      <c r="AG87">
        <v>604.23400000000004</v>
      </c>
    </row>
    <row r="88" spans="1:33" x14ac:dyDescent="0.25">
      <c r="A88" s="3">
        <v>38717</v>
      </c>
      <c r="B88" s="1" t="s">
        <v>73</v>
      </c>
      <c r="C88" s="5">
        <v>5.1100000000000003</v>
      </c>
      <c r="D88" s="5">
        <v>7.98</v>
      </c>
      <c r="E88" s="5">
        <v>3.453922786102515</v>
      </c>
      <c r="F88" s="5">
        <v>8.2371370994548201</v>
      </c>
      <c r="G88" s="5">
        <v>0.8728224112000138</v>
      </c>
      <c r="H88" s="5">
        <v>2.0877831430842653</v>
      </c>
      <c r="I88" s="5">
        <v>1.1346023695356644</v>
      </c>
      <c r="J88" s="5">
        <v>4.1229050922594324</v>
      </c>
      <c r="K88" s="5">
        <v>7.2003904121851869</v>
      </c>
      <c r="L88" s="5">
        <v>0.90891939215600459</v>
      </c>
      <c r="M88" s="51"/>
      <c r="N88" s="51"/>
      <c r="O88" s="3">
        <v>34271</v>
      </c>
      <c r="P88" s="1">
        <v>2.02</v>
      </c>
      <c r="Q88" s="1">
        <v>3.1444481167999916E-2</v>
      </c>
      <c r="R88" s="14">
        <v>2.2000000000000002</v>
      </c>
      <c r="S88" s="1">
        <v>3.315936108000006E-2</v>
      </c>
      <c r="X88" s="1" t="s">
        <v>73</v>
      </c>
      <c r="Y88" s="1">
        <v>1887.94</v>
      </c>
      <c r="Z88" s="1">
        <v>2812.3490000000002</v>
      </c>
      <c r="AA88" s="1">
        <v>4521.4070000000002</v>
      </c>
      <c r="AB88" s="1">
        <v>1113.7070000000001</v>
      </c>
      <c r="AC88">
        <v>4084.96</v>
      </c>
      <c r="AD88" s="1">
        <v>1.84</v>
      </c>
      <c r="AE88" s="1">
        <v>2.298</v>
      </c>
      <c r="AF88" s="1">
        <v>2.5390000000000001</v>
      </c>
      <c r="AG88">
        <v>609.726</v>
      </c>
    </row>
    <row r="89" spans="1:33" x14ac:dyDescent="0.25">
      <c r="A89" s="3">
        <v>38807</v>
      </c>
      <c r="B89" s="1" t="s">
        <v>74</v>
      </c>
      <c r="C89" s="5">
        <v>3.8</v>
      </c>
      <c r="D89" s="5">
        <v>5.59</v>
      </c>
      <c r="E89" s="5">
        <v>-1.0673601130014527</v>
      </c>
      <c r="F89" s="5">
        <v>4.2596382677888318</v>
      </c>
      <c r="G89" s="5">
        <v>2.8543556031999984</v>
      </c>
      <c r="H89" s="5">
        <v>4.2077608398572108</v>
      </c>
      <c r="I89" s="5">
        <v>13.939415058372905</v>
      </c>
      <c r="J89" s="5">
        <v>9.4726929028950515</v>
      </c>
      <c r="K89" s="5">
        <v>12.120153684945855</v>
      </c>
      <c r="L89" s="5">
        <v>1.0340710417466203</v>
      </c>
      <c r="M89" s="51"/>
      <c r="N89" s="51"/>
      <c r="O89" s="3">
        <v>34303</v>
      </c>
      <c r="P89" s="1">
        <v>0.48</v>
      </c>
      <c r="Q89" s="1">
        <v>2.7762212095999717E-2</v>
      </c>
      <c r="R89" s="14">
        <v>0.51</v>
      </c>
      <c r="S89" s="1">
        <v>2.9472066840000144E-2</v>
      </c>
      <c r="X89" s="1" t="s">
        <v>74</v>
      </c>
      <c r="Y89" s="1">
        <v>1967.38</v>
      </c>
      <c r="Z89" s="1">
        <v>3204.3739999999998</v>
      </c>
      <c r="AA89" s="1">
        <v>4949.7060000000001</v>
      </c>
      <c r="AB89" s="1">
        <v>1248.69</v>
      </c>
      <c r="AC89">
        <v>4256.83</v>
      </c>
      <c r="AD89" s="1">
        <v>1.85</v>
      </c>
      <c r="AE89" s="1">
        <v>2.2999999999999998</v>
      </c>
      <c r="AF89" s="1">
        <v>2.383</v>
      </c>
      <c r="AG89">
        <v>616.03099999999995</v>
      </c>
    </row>
    <row r="90" spans="1:33" x14ac:dyDescent="0.25">
      <c r="A90" s="3">
        <v>38898</v>
      </c>
      <c r="B90" s="1" t="s">
        <v>75</v>
      </c>
      <c r="C90" s="5">
        <v>3.98</v>
      </c>
      <c r="D90" s="5">
        <v>3.89</v>
      </c>
      <c r="E90" s="5">
        <v>3.3276951856848935</v>
      </c>
      <c r="F90" s="5">
        <v>2.9714330775067013</v>
      </c>
      <c r="G90" s="5">
        <v>-0.20603374700001176</v>
      </c>
      <c r="H90" s="5">
        <v>-1.4410027549329629</v>
      </c>
      <c r="I90" s="5">
        <v>-5.0246631635383343</v>
      </c>
      <c r="J90" s="5">
        <v>0.94122762038795216</v>
      </c>
      <c r="K90" s="5">
        <v>-4.2697547029286742</v>
      </c>
      <c r="L90" s="5">
        <v>1.1578962747004651</v>
      </c>
      <c r="M90" s="51"/>
      <c r="N90" s="51"/>
      <c r="O90" s="3">
        <v>34334</v>
      </c>
      <c r="P90" s="1">
        <v>1.24</v>
      </c>
      <c r="Q90" s="1">
        <v>3.7808162303999859E-2</v>
      </c>
      <c r="R90" s="14">
        <v>1.36</v>
      </c>
      <c r="S90" s="1">
        <v>4.1182285920000172E-2</v>
      </c>
      <c r="X90" s="1" t="s">
        <v>75</v>
      </c>
      <c r="Y90" s="1">
        <v>1939.03</v>
      </c>
      <c r="Z90" s="1">
        <v>3043.3649999999998</v>
      </c>
      <c r="AA90" s="1">
        <v>4996.2939999999999</v>
      </c>
      <c r="AB90" s="1">
        <v>1195.374</v>
      </c>
      <c r="AC90">
        <v>4195.51</v>
      </c>
      <c r="AD90" s="1">
        <v>1.94</v>
      </c>
      <c r="AE90" s="1">
        <v>2.5630000000000002</v>
      </c>
      <c r="AF90" s="1">
        <v>2.4689999999999999</v>
      </c>
      <c r="AG90">
        <v>623.16399999999999</v>
      </c>
    </row>
    <row r="91" spans="1:33" x14ac:dyDescent="0.25">
      <c r="A91" s="3">
        <v>38990</v>
      </c>
      <c r="B91" s="1" t="s">
        <v>76</v>
      </c>
      <c r="C91" s="5">
        <v>3.54</v>
      </c>
      <c r="D91" s="5">
        <v>3.9</v>
      </c>
      <c r="E91" s="5">
        <v>1.3456964308279895</v>
      </c>
      <c r="F91" s="5">
        <v>4.0019680407205485</v>
      </c>
      <c r="G91" s="5">
        <v>3.9386685130999854</v>
      </c>
      <c r="H91" s="5">
        <v>5.6657194576669623</v>
      </c>
      <c r="I91" s="5">
        <v>0.43984208269465253</v>
      </c>
      <c r="J91" s="5">
        <v>3.9866549086182701</v>
      </c>
      <c r="K91" s="5">
        <v>4.9817881265612263</v>
      </c>
      <c r="L91" s="5">
        <v>1.3124955870364774</v>
      </c>
      <c r="M91" s="51"/>
      <c r="N91" s="51"/>
      <c r="O91" s="3">
        <v>34365</v>
      </c>
      <c r="P91" s="1">
        <v>2.17</v>
      </c>
      <c r="Q91" s="1">
        <v>3.9334051583999941E-2</v>
      </c>
      <c r="R91" s="14">
        <v>2.1800000000000002</v>
      </c>
      <c r="S91" s="1">
        <v>4.097853204800006E-2</v>
      </c>
      <c r="X91" s="1" t="s">
        <v>76</v>
      </c>
      <c r="Y91" s="1">
        <v>2048.89</v>
      </c>
      <c r="Z91" s="1">
        <v>3056.7510000000002</v>
      </c>
      <c r="AA91" s="1">
        <v>5195.4790000000003</v>
      </c>
      <c r="AB91" s="1">
        <v>1254.925</v>
      </c>
      <c r="AC91">
        <v>4433.2</v>
      </c>
      <c r="AD91" s="1">
        <v>1.85</v>
      </c>
      <c r="AE91" s="1">
        <v>2.5070000000000001</v>
      </c>
      <c r="AF91" s="1">
        <v>2.39</v>
      </c>
      <c r="AG91">
        <v>631.34299999999996</v>
      </c>
    </row>
    <row r="92" spans="1:33" x14ac:dyDescent="0.25">
      <c r="A92" s="3">
        <v>39082</v>
      </c>
      <c r="B92" s="1" t="s">
        <v>77</v>
      </c>
      <c r="C92" s="5">
        <v>4.09</v>
      </c>
      <c r="D92" s="5">
        <v>12.6</v>
      </c>
      <c r="E92" s="5">
        <v>4.4464832557277312</v>
      </c>
      <c r="F92" s="5">
        <v>17.888195426877477</v>
      </c>
      <c r="G92" s="5">
        <v>4.7425551512000119</v>
      </c>
      <c r="H92" s="5">
        <v>6.6982610096198547</v>
      </c>
      <c r="I92" s="5">
        <v>8.9031785709728908</v>
      </c>
      <c r="J92" s="5">
        <v>10.398733206312638</v>
      </c>
      <c r="K92" s="5">
        <v>17.635635595752742</v>
      </c>
      <c r="L92" s="5">
        <v>1.2446483131990149</v>
      </c>
      <c r="M92" s="51"/>
      <c r="N92" s="51"/>
      <c r="O92" s="3">
        <v>34393</v>
      </c>
      <c r="P92" s="1">
        <v>-0.26</v>
      </c>
      <c r="Q92" s="1">
        <v>3.1679720392000066E-2</v>
      </c>
      <c r="R92" s="14">
        <v>-0.28999999999999998</v>
      </c>
      <c r="S92" s="1">
        <v>3.2692960208000166E-2</v>
      </c>
      <c r="X92" s="1" t="s">
        <v>77</v>
      </c>
      <c r="Y92" s="1">
        <v>2186.13</v>
      </c>
      <c r="Z92" s="1">
        <v>3328.8989999999999</v>
      </c>
      <c r="AA92" s="1">
        <v>5735.7430000000004</v>
      </c>
      <c r="AB92" s="1">
        <v>1476.239</v>
      </c>
      <c r="AC92">
        <v>4730.1400000000003</v>
      </c>
      <c r="AD92" s="1">
        <v>1.79</v>
      </c>
      <c r="AE92" s="1">
        <v>2.395</v>
      </c>
      <c r="AF92" s="1">
        <v>2.149</v>
      </c>
      <c r="AG92">
        <v>639.20100000000002</v>
      </c>
    </row>
    <row r="93" spans="1:33" x14ac:dyDescent="0.25">
      <c r="A93" s="3">
        <v>39172</v>
      </c>
      <c r="B93" s="1" t="s">
        <v>78</v>
      </c>
      <c r="C93" s="5">
        <v>3.93</v>
      </c>
      <c r="D93" s="5">
        <v>5.9</v>
      </c>
      <c r="E93" s="5">
        <v>2.321051542552913</v>
      </c>
      <c r="F93" s="5">
        <v>1.9974127172322913</v>
      </c>
      <c r="G93" s="5">
        <v>3.1759488760000121</v>
      </c>
      <c r="H93" s="5">
        <v>0.63994364470547627</v>
      </c>
      <c r="I93" s="5">
        <v>1.9464693882271566</v>
      </c>
      <c r="J93" s="5">
        <v>4.1470128630240133</v>
      </c>
      <c r="K93" s="5">
        <v>2.3588998800329719</v>
      </c>
      <c r="L93" s="5">
        <v>1.2615749975359858</v>
      </c>
      <c r="M93" s="51"/>
      <c r="N93" s="51"/>
      <c r="O93" s="3">
        <v>34424</v>
      </c>
      <c r="P93" s="1">
        <v>-3.78</v>
      </c>
      <c r="Q93" s="1">
        <v>-1.9476267324000096E-2</v>
      </c>
      <c r="R93" s="14">
        <v>-4.12</v>
      </c>
      <c r="S93" s="1">
        <v>-2.313929533600001E-2</v>
      </c>
      <c r="X93" s="1" t="s">
        <v>78</v>
      </c>
      <c r="Y93" s="1">
        <v>2200.12</v>
      </c>
      <c r="Z93" s="1">
        <v>3393.6950000000002</v>
      </c>
      <c r="AA93" s="1">
        <v>5973.6049999999996</v>
      </c>
      <c r="AB93" s="1">
        <v>1511.0619999999999</v>
      </c>
      <c r="AC93">
        <v>4760.42</v>
      </c>
      <c r="AD93" s="1">
        <v>1.87</v>
      </c>
      <c r="AE93" s="1">
        <v>2.472</v>
      </c>
      <c r="AF93" s="1">
        <v>2.2480000000000002</v>
      </c>
      <c r="AG93">
        <v>647.26499999999999</v>
      </c>
    </row>
    <row r="94" spans="1:33" x14ac:dyDescent="0.25">
      <c r="A94" s="3">
        <v>39263</v>
      </c>
      <c r="B94" s="1" t="s">
        <v>79</v>
      </c>
      <c r="C94" s="5">
        <v>5.07</v>
      </c>
      <c r="D94" s="5">
        <v>7.62</v>
      </c>
      <c r="E94" s="5">
        <v>6.5680771346494238</v>
      </c>
      <c r="F94" s="5">
        <v>8.7425030039343987</v>
      </c>
      <c r="G94" s="5">
        <v>-0.21451786150000762</v>
      </c>
      <c r="H94" s="5">
        <v>6.2782939112412173</v>
      </c>
      <c r="I94" s="5">
        <v>4.4152170421914771</v>
      </c>
      <c r="J94" s="5">
        <v>6.669741303618193</v>
      </c>
      <c r="K94" s="5">
        <v>15.071982486489643</v>
      </c>
      <c r="L94" s="5">
        <v>1.2759843340826471</v>
      </c>
      <c r="M94" s="51"/>
      <c r="N94" s="51"/>
      <c r="O94" s="3">
        <v>34453</v>
      </c>
      <c r="P94" s="1">
        <v>-0.68</v>
      </c>
      <c r="Q94" s="1">
        <v>-4.6827668304000092E-2</v>
      </c>
      <c r="R94" s="14">
        <v>-0.57999999999999996</v>
      </c>
      <c r="S94" s="1">
        <v>-4.9525432984000139E-2</v>
      </c>
      <c r="X94" s="1" t="s">
        <v>79</v>
      </c>
      <c r="Y94" s="1">
        <v>2338.25</v>
      </c>
      <c r="Z94" s="1">
        <v>3543.5340000000001</v>
      </c>
      <c r="AA94" s="1">
        <v>6372.0290000000005</v>
      </c>
      <c r="AB94" s="1">
        <v>1738.809</v>
      </c>
      <c r="AC94">
        <v>5059.29</v>
      </c>
      <c r="AD94" s="1">
        <v>1.8</v>
      </c>
      <c r="AE94" s="1">
        <v>2.4889999999999999</v>
      </c>
      <c r="AF94" s="1">
        <v>2.1</v>
      </c>
      <c r="AG94">
        <v>655.524</v>
      </c>
    </row>
    <row r="95" spans="1:33" x14ac:dyDescent="0.25">
      <c r="A95" s="3">
        <v>39355</v>
      </c>
      <c r="B95" s="1" t="s">
        <v>80</v>
      </c>
      <c r="C95" s="5">
        <v>4</v>
      </c>
      <c r="D95" s="5">
        <v>1.1100000000000001</v>
      </c>
      <c r="E95" s="5">
        <v>-0.28768315483654505</v>
      </c>
      <c r="F95" s="5">
        <v>-2.6791945090772828</v>
      </c>
      <c r="G95" s="5">
        <v>0.26538169999998917</v>
      </c>
      <c r="H95" s="5">
        <v>2.0301507537688446</v>
      </c>
      <c r="I95" s="5">
        <v>-3.0925906171635487</v>
      </c>
      <c r="J95" s="5">
        <v>2.2308278885736277</v>
      </c>
      <c r="K95" s="5">
        <v>14.521491434654399</v>
      </c>
      <c r="L95" s="5">
        <v>1.3282503767978016</v>
      </c>
      <c r="M95" s="51"/>
      <c r="N95" s="51"/>
      <c r="O95" s="3">
        <v>34485</v>
      </c>
      <c r="P95" s="1">
        <v>0.05</v>
      </c>
      <c r="Q95" s="1">
        <v>-4.3865131480000041E-2</v>
      </c>
      <c r="R95" s="14">
        <v>0.35</v>
      </c>
      <c r="S95" s="1">
        <v>-4.3424703639999951E-2</v>
      </c>
      <c r="X95" s="1" t="s">
        <v>80</v>
      </c>
      <c r="Y95" s="1">
        <v>2385.7199999999998</v>
      </c>
      <c r="Z95" s="1">
        <v>3433.9470000000001</v>
      </c>
      <c r="AA95" s="1">
        <v>6514.1779999999999</v>
      </c>
      <c r="AB95" s="1">
        <v>1991.31</v>
      </c>
      <c r="AC95">
        <v>5162</v>
      </c>
      <c r="AD95" s="1">
        <v>1.84</v>
      </c>
      <c r="AE95" s="1">
        <v>2.6160000000000001</v>
      </c>
      <c r="AF95" s="1">
        <v>1.996</v>
      </c>
      <c r="AG95">
        <v>664.23099999999999</v>
      </c>
    </row>
    <row r="96" spans="1:33" x14ac:dyDescent="0.25">
      <c r="A96" s="3">
        <v>39447</v>
      </c>
      <c r="B96" s="1" t="s">
        <v>81</v>
      </c>
      <c r="C96" s="5">
        <v>2.11</v>
      </c>
      <c r="D96" s="5">
        <v>3.14</v>
      </c>
      <c r="E96" s="5">
        <v>-3.4578556366398931</v>
      </c>
      <c r="F96" s="5">
        <v>4.4475122662714108</v>
      </c>
      <c r="G96" s="5">
        <v>-1.7139079439999927</v>
      </c>
      <c r="H96" s="5">
        <v>-3.3319081870462508</v>
      </c>
      <c r="I96" s="5">
        <v>-4.5770945212608165</v>
      </c>
      <c r="J96" s="5">
        <v>-1.7080896469209184</v>
      </c>
      <c r="K96" s="5">
        <v>3.6558346013428444</v>
      </c>
      <c r="L96" s="5">
        <v>1.0734217463503004</v>
      </c>
      <c r="M96" s="51"/>
      <c r="N96" s="51"/>
      <c r="O96" s="3">
        <v>34515</v>
      </c>
      <c r="P96" s="1">
        <v>0.31</v>
      </c>
      <c r="Q96" s="1">
        <v>-3.2229405399999411E-3</v>
      </c>
      <c r="R96" s="14">
        <v>0.28000000000000003</v>
      </c>
      <c r="S96" s="1">
        <v>4.7320315999987983E-4</v>
      </c>
      <c r="X96" s="1" t="s">
        <v>81</v>
      </c>
      <c r="Y96" s="1">
        <v>2306.23</v>
      </c>
      <c r="Z96" s="1">
        <v>3276.7719999999999</v>
      </c>
      <c r="AA96" s="1">
        <v>6402.91</v>
      </c>
      <c r="AB96" s="1">
        <v>2064.1089999999999</v>
      </c>
      <c r="AC96">
        <v>4990.0200000000004</v>
      </c>
      <c r="AD96" s="1">
        <v>1.95</v>
      </c>
      <c r="AE96" s="1">
        <v>2.7080000000000002</v>
      </c>
      <c r="AF96" s="1">
        <v>1.9059999999999999</v>
      </c>
      <c r="AG96">
        <v>671.36099999999999</v>
      </c>
    </row>
    <row r="97" spans="1:33" x14ac:dyDescent="0.25">
      <c r="A97" s="3">
        <v>39538</v>
      </c>
      <c r="B97" s="1" t="s">
        <v>82</v>
      </c>
      <c r="C97" s="5">
        <v>1.37</v>
      </c>
      <c r="D97" s="5">
        <v>-2.17</v>
      </c>
      <c r="E97" s="5">
        <v>-0.43446633000021539</v>
      </c>
      <c r="F97" s="5">
        <v>-5.2430296226114246</v>
      </c>
      <c r="G97" s="5">
        <v>-3.3839650384000053</v>
      </c>
      <c r="H97" s="5">
        <v>-9.4444179461718907</v>
      </c>
      <c r="I97" s="5">
        <v>-9.8975149934142479</v>
      </c>
      <c r="J97" s="5">
        <v>-8.8242221115086732</v>
      </c>
      <c r="K97" s="5">
        <v>-10.924277739208543</v>
      </c>
      <c r="L97" s="5">
        <v>0.88179086959176978</v>
      </c>
      <c r="M97" s="51"/>
      <c r="N97" s="51"/>
      <c r="O97" s="3">
        <v>34544</v>
      </c>
      <c r="P97" s="1">
        <v>0.85</v>
      </c>
      <c r="Q97" s="1">
        <v>1.2132163174999988E-2</v>
      </c>
      <c r="R97" s="14">
        <v>0.63</v>
      </c>
      <c r="S97" s="1">
        <v>1.264955173999982E-2</v>
      </c>
      <c r="X97" s="1" t="s">
        <v>82</v>
      </c>
      <c r="Y97" s="1">
        <v>2088.42</v>
      </c>
      <c r="Z97" s="1">
        <v>2952.453</v>
      </c>
      <c r="AA97" s="1">
        <v>5837.9030000000002</v>
      </c>
      <c r="AB97" s="1">
        <v>1838.62</v>
      </c>
      <c r="AC97">
        <v>4518.7299999999996</v>
      </c>
      <c r="AD97" s="1">
        <v>2.12</v>
      </c>
      <c r="AE97" s="1">
        <v>3.347</v>
      </c>
      <c r="AF97" s="1">
        <v>2.2090000000000001</v>
      </c>
      <c r="AG97">
        <v>677.28099999999995</v>
      </c>
    </row>
    <row r="98" spans="1:33" x14ac:dyDescent="0.25">
      <c r="A98" s="3">
        <v>39629</v>
      </c>
      <c r="B98" s="1" t="s">
        <v>83</v>
      </c>
      <c r="C98" s="5">
        <v>0.32</v>
      </c>
      <c r="D98" s="5">
        <v>0.93</v>
      </c>
      <c r="E98" s="5">
        <v>-1.7737054196116462</v>
      </c>
      <c r="F98" s="5">
        <v>2.8760926233701349</v>
      </c>
      <c r="G98" s="5">
        <v>2.3894212984999941</v>
      </c>
      <c r="H98" s="5">
        <v>-2.726941898660229</v>
      </c>
      <c r="I98" s="5">
        <v>0.5834809224736226</v>
      </c>
      <c r="J98" s="5">
        <v>-1.9271303411516061</v>
      </c>
      <c r="K98" s="5">
        <v>-0.80647442103316536</v>
      </c>
      <c r="L98" s="5">
        <v>0.31153981877536374</v>
      </c>
      <c r="M98" s="51"/>
      <c r="N98" s="51"/>
      <c r="O98" s="3">
        <v>34577</v>
      </c>
      <c r="P98" s="1">
        <v>0.71</v>
      </c>
      <c r="Q98" s="1">
        <v>1.880889708500022E-2</v>
      </c>
      <c r="R98" s="14">
        <v>0.63</v>
      </c>
      <c r="S98" s="1">
        <v>1.5475081131999913E-2</v>
      </c>
      <c r="X98" s="1" t="s">
        <v>83</v>
      </c>
      <c r="Y98" s="1">
        <v>2031.47</v>
      </c>
      <c r="Z98" s="1">
        <v>2969.68</v>
      </c>
      <c r="AA98" s="1">
        <v>5725.3990000000003</v>
      </c>
      <c r="AB98" s="1">
        <v>1823.7919999999999</v>
      </c>
      <c r="AC98">
        <v>4395.51</v>
      </c>
      <c r="AD98" s="1">
        <v>2.2400000000000002</v>
      </c>
      <c r="AE98" s="1">
        <v>3.5710000000000002</v>
      </c>
      <c r="AF98" s="1">
        <v>2.3159999999999998</v>
      </c>
      <c r="AG98">
        <v>679.39099999999996</v>
      </c>
    </row>
    <row r="99" spans="1:33" x14ac:dyDescent="0.25">
      <c r="A99" s="3">
        <v>39721</v>
      </c>
      <c r="B99" s="1" t="s">
        <v>84</v>
      </c>
      <c r="C99" s="5">
        <v>-0.63</v>
      </c>
      <c r="D99" s="5">
        <v>-6.59</v>
      </c>
      <c r="E99" s="5">
        <v>-1.8823914692787695</v>
      </c>
      <c r="F99" s="5">
        <v>-10.981966621852715</v>
      </c>
      <c r="G99" s="5">
        <v>-9.220873407999985</v>
      </c>
      <c r="H99" s="5">
        <v>-8.3698011784569815</v>
      </c>
      <c r="I99" s="5">
        <v>-1.1127798281296286</v>
      </c>
      <c r="J99" s="5">
        <v>-20.498973084670602</v>
      </c>
      <c r="K99" s="5">
        <v>-26.857777641309976</v>
      </c>
      <c r="L99" s="5">
        <v>0.62703215085275765</v>
      </c>
      <c r="M99" s="51"/>
      <c r="N99" s="51"/>
      <c r="O99" s="3">
        <v>34607</v>
      </c>
      <c r="P99" s="1">
        <v>0.01</v>
      </c>
      <c r="Q99" s="1">
        <v>1.576191603499999E-2</v>
      </c>
      <c r="R99" s="14">
        <v>0.08</v>
      </c>
      <c r="S99" s="1">
        <v>1.3449801751999724E-2</v>
      </c>
      <c r="X99" s="1" t="s">
        <v>84</v>
      </c>
      <c r="Y99" s="1">
        <v>1861.44</v>
      </c>
      <c r="Z99" s="1">
        <v>2936.634</v>
      </c>
      <c r="AA99" s="1">
        <v>4551.7510000000002</v>
      </c>
      <c r="AB99" s="1">
        <v>1333.962</v>
      </c>
      <c r="AC99">
        <v>4027.61</v>
      </c>
      <c r="AD99" s="1">
        <v>2.4500000000000002</v>
      </c>
      <c r="AE99" s="1">
        <v>4.125</v>
      </c>
      <c r="AF99" s="1">
        <v>3.1629999999999998</v>
      </c>
      <c r="AG99">
        <v>683.65099999999995</v>
      </c>
    </row>
    <row r="100" spans="1:33" x14ac:dyDescent="0.25">
      <c r="A100" s="3">
        <v>39813</v>
      </c>
      <c r="B100" s="1" t="s">
        <v>85</v>
      </c>
      <c r="C100" s="5">
        <v>-10.94</v>
      </c>
      <c r="D100" s="5">
        <v>-15.95</v>
      </c>
      <c r="E100" s="5">
        <v>-33.342903292624989</v>
      </c>
      <c r="F100" s="5">
        <v>-21.440086114433697</v>
      </c>
      <c r="G100" s="5">
        <v>-21.587046126400001</v>
      </c>
      <c r="H100" s="5">
        <v>-21.943226749183431</v>
      </c>
      <c r="I100" s="5">
        <v>-26.117963627745233</v>
      </c>
      <c r="J100" s="5">
        <v>-19.900363618308646</v>
      </c>
      <c r="K100" s="5">
        <v>-27.558356235035177</v>
      </c>
      <c r="L100" s="5">
        <v>0.22248193888403378</v>
      </c>
      <c r="M100" s="51"/>
      <c r="N100" s="51"/>
      <c r="O100" s="3">
        <v>34638</v>
      </c>
      <c r="P100" s="1">
        <v>0.24</v>
      </c>
      <c r="Q100" s="1">
        <v>9.6179917040000174E-3</v>
      </c>
      <c r="R100" s="14">
        <v>0.12</v>
      </c>
      <c r="S100" s="1">
        <v>8.3135660480000428E-3</v>
      </c>
      <c r="X100" s="1" t="s">
        <v>85</v>
      </c>
      <c r="Y100" s="1">
        <v>1452.98</v>
      </c>
      <c r="Z100" s="1">
        <v>2169.645</v>
      </c>
      <c r="AA100" s="1">
        <v>3645.9360000000001</v>
      </c>
      <c r="AB100" s="1">
        <v>966.34400000000005</v>
      </c>
      <c r="AC100">
        <v>3143.82</v>
      </c>
      <c r="AD100" s="1">
        <v>2.98</v>
      </c>
      <c r="AE100" s="1">
        <v>4.8360000000000003</v>
      </c>
      <c r="AF100" s="1">
        <v>4.1319999999999997</v>
      </c>
      <c r="AG100">
        <v>685.17200000000003</v>
      </c>
    </row>
    <row r="101" spans="1:33" x14ac:dyDescent="0.25">
      <c r="A101" s="3">
        <v>39903</v>
      </c>
      <c r="B101" s="1" t="s">
        <v>86</v>
      </c>
      <c r="C101" s="5">
        <v>-13.69</v>
      </c>
      <c r="D101" s="5">
        <v>-3.35</v>
      </c>
      <c r="E101" s="5">
        <v>-12.580150670979712</v>
      </c>
      <c r="F101" s="5">
        <v>4.2657313078915147</v>
      </c>
      <c r="G101" s="5">
        <v>6.1785948212000008</v>
      </c>
      <c r="H101" s="5">
        <v>-11.011851505182458</v>
      </c>
      <c r="I101" s="5">
        <v>-14.953183585333086</v>
      </c>
      <c r="J101" s="5">
        <v>-13.850462542403385</v>
      </c>
      <c r="K101" s="5">
        <v>1.0236520328164689</v>
      </c>
      <c r="L101" s="5">
        <v>4.7579293958310842E-2</v>
      </c>
      <c r="M101" s="51"/>
      <c r="N101" s="51"/>
      <c r="O101" s="3">
        <v>34668</v>
      </c>
      <c r="P101" s="1">
        <v>-1.26</v>
      </c>
      <c r="Q101" s="1">
        <v>-1.0131263023999915E-2</v>
      </c>
      <c r="R101" s="14">
        <v>-1.4</v>
      </c>
      <c r="S101" s="1">
        <v>-1.2027053440000102E-2</v>
      </c>
      <c r="X101" s="1" t="s">
        <v>86</v>
      </c>
      <c r="Y101" s="1">
        <v>1292.98</v>
      </c>
      <c r="Z101" s="1">
        <v>1845.2139999999999</v>
      </c>
      <c r="AA101" s="1">
        <v>3140.9569999999999</v>
      </c>
      <c r="AB101" s="1">
        <v>976.23599999999999</v>
      </c>
      <c r="AC101">
        <v>2797.63</v>
      </c>
      <c r="AD101" s="1">
        <v>3.01</v>
      </c>
      <c r="AE101" s="1">
        <v>4.8529999999999998</v>
      </c>
      <c r="AF101" s="1">
        <v>3.851</v>
      </c>
      <c r="AG101">
        <v>685.49800000000005</v>
      </c>
    </row>
    <row r="102" spans="1:33" x14ac:dyDescent="0.25">
      <c r="A102" s="3">
        <v>39994</v>
      </c>
      <c r="B102" s="1" t="s">
        <v>87</v>
      </c>
      <c r="C102" s="5">
        <v>-9.0299999999999994</v>
      </c>
      <c r="D102" s="5">
        <v>4.4000000000000004</v>
      </c>
      <c r="E102" s="5">
        <v>10.856733046148335</v>
      </c>
      <c r="F102" s="5">
        <v>9.1212315584253378</v>
      </c>
      <c r="G102" s="5">
        <v>23.520061699999985</v>
      </c>
      <c r="H102" s="5">
        <v>15.929094030843483</v>
      </c>
      <c r="I102" s="5">
        <v>20.686218509072663</v>
      </c>
      <c r="J102" s="5">
        <v>25.848937123303493</v>
      </c>
      <c r="K102" s="5">
        <v>34.843316575090434</v>
      </c>
      <c r="L102" s="5">
        <v>5.2078926561405225E-2</v>
      </c>
      <c r="M102" s="51"/>
      <c r="N102" s="51"/>
      <c r="O102" s="3">
        <v>34698</v>
      </c>
      <c r="P102" s="1">
        <v>0.74</v>
      </c>
      <c r="Q102" s="1">
        <v>-2.9059437759998419E-3</v>
      </c>
      <c r="R102" s="14">
        <v>0.64</v>
      </c>
      <c r="S102" s="1">
        <v>-6.4988275199999723E-3</v>
      </c>
      <c r="X102" s="1" t="s">
        <v>87</v>
      </c>
      <c r="Y102" s="1">
        <v>1498.94</v>
      </c>
      <c r="Z102" s="1">
        <v>2226.9189999999999</v>
      </c>
      <c r="AA102" s="1">
        <v>3952.8609999999999</v>
      </c>
      <c r="AB102" s="1">
        <v>1316.3889999999999</v>
      </c>
      <c r="AC102">
        <v>3243.26</v>
      </c>
      <c r="AD102" s="1">
        <v>2.33</v>
      </c>
      <c r="AE102" s="1">
        <v>3.7959999999999998</v>
      </c>
      <c r="AF102" s="1">
        <v>2.8519999999999999</v>
      </c>
      <c r="AG102">
        <v>685.85500000000002</v>
      </c>
    </row>
    <row r="103" spans="1:33" x14ac:dyDescent="0.25">
      <c r="A103" s="3">
        <v>40086</v>
      </c>
      <c r="B103" s="1" t="s">
        <v>88</v>
      </c>
      <c r="C103" s="5">
        <v>-7.32</v>
      </c>
      <c r="D103" s="5">
        <v>5.79</v>
      </c>
      <c r="E103" s="5">
        <v>3.0220943714549211</v>
      </c>
      <c r="F103" s="5">
        <v>6.7155576601562865</v>
      </c>
      <c r="G103" s="5">
        <v>15.673750035800026</v>
      </c>
      <c r="H103" s="5">
        <v>15.605694690914905</v>
      </c>
      <c r="I103" s="5">
        <v>19.279147557679476</v>
      </c>
      <c r="J103" s="5">
        <v>19.520949509734862</v>
      </c>
      <c r="K103" s="5">
        <v>21.036562900480039</v>
      </c>
      <c r="L103" s="5">
        <v>6.6048946205832237E-2</v>
      </c>
      <c r="M103" s="51"/>
      <c r="N103" s="51"/>
      <c r="O103" s="3">
        <v>34730</v>
      </c>
      <c r="P103" s="1">
        <v>1.36</v>
      </c>
      <c r="Q103" s="1">
        <v>8.2347719360000848E-3</v>
      </c>
      <c r="R103" s="14">
        <v>1.27</v>
      </c>
      <c r="S103" s="1">
        <v>4.9127420799999211E-3</v>
      </c>
      <c r="X103" s="1" t="s">
        <v>88</v>
      </c>
      <c r="Y103" s="1">
        <v>1732.86</v>
      </c>
      <c r="Z103" s="1">
        <v>2656.25</v>
      </c>
      <c r="AA103" s="1">
        <v>4724.4970000000003</v>
      </c>
      <c r="AB103" s="1">
        <v>1593.3119999999999</v>
      </c>
      <c r="AC103">
        <v>3749.41</v>
      </c>
      <c r="AD103" s="1">
        <v>2.0299999999999998</v>
      </c>
      <c r="AE103" s="1">
        <v>3.12</v>
      </c>
      <c r="AF103" s="1">
        <v>2.2959999999999998</v>
      </c>
      <c r="AG103">
        <v>686.30799999999999</v>
      </c>
    </row>
    <row r="104" spans="1:33" x14ac:dyDescent="0.25">
      <c r="A104" s="3">
        <v>40178</v>
      </c>
      <c r="B104" s="1" t="s">
        <v>89</v>
      </c>
      <c r="C104" s="5">
        <v>-3.48</v>
      </c>
      <c r="D104" s="5">
        <v>6.07</v>
      </c>
      <c r="E104" s="5">
        <v>10.808130996443005</v>
      </c>
      <c r="F104" s="5">
        <v>6.333105140175368</v>
      </c>
      <c r="G104" s="5">
        <v>6.4533332761999906</v>
      </c>
      <c r="H104" s="5">
        <v>6.0385720716041646</v>
      </c>
      <c r="I104" s="5">
        <v>3.874823529411775</v>
      </c>
      <c r="J104" s="5">
        <v>2.220892509826955</v>
      </c>
      <c r="K104" s="5">
        <v>8.5765374264425311</v>
      </c>
      <c r="L104" s="5">
        <v>4.0943716232377803E-2</v>
      </c>
      <c r="M104" s="51"/>
      <c r="N104" s="51"/>
      <c r="O104" s="3">
        <v>34758</v>
      </c>
      <c r="P104" s="1">
        <v>3.43</v>
      </c>
      <c r="Q104" s="1">
        <v>5.6124391952000252E-2</v>
      </c>
      <c r="R104" s="14">
        <v>3.61</v>
      </c>
      <c r="S104" s="1">
        <v>5.5973724208000064E-2</v>
      </c>
      <c r="X104" s="1" t="s">
        <v>89</v>
      </c>
      <c r="Y104" s="1">
        <v>1837.5</v>
      </c>
      <c r="Z104" s="1">
        <v>2759.1750000000002</v>
      </c>
      <c r="AA104" s="1">
        <v>4829.4229999999998</v>
      </c>
      <c r="AB104" s="1">
        <v>1729.963</v>
      </c>
      <c r="AC104">
        <v>3975.82</v>
      </c>
      <c r="AD104" s="1">
        <v>1.93</v>
      </c>
      <c r="AE104" s="1">
        <v>2.9470000000000001</v>
      </c>
      <c r="AF104" s="1">
        <v>2.0289999999999999</v>
      </c>
      <c r="AG104">
        <v>686.58900000000006</v>
      </c>
    </row>
    <row r="105" spans="1:33" x14ac:dyDescent="0.25">
      <c r="A105" s="3">
        <v>40268</v>
      </c>
      <c r="B105" s="1" t="s">
        <v>90</v>
      </c>
      <c r="C105" s="5">
        <v>0.75</v>
      </c>
      <c r="D105" s="5">
        <v>4.4400000000000004</v>
      </c>
      <c r="E105" s="5">
        <v>13.713510964394148</v>
      </c>
      <c r="F105" s="5">
        <v>3.5632093625505434</v>
      </c>
      <c r="G105" s="5">
        <v>4.2933095438000057</v>
      </c>
      <c r="H105" s="5">
        <v>5.3866666666666729</v>
      </c>
      <c r="I105" s="5">
        <v>8.8500004530339673</v>
      </c>
      <c r="J105" s="5">
        <v>0.94205870970507366</v>
      </c>
      <c r="K105" s="5">
        <v>2.4514975175769615</v>
      </c>
      <c r="L105" s="5">
        <v>1.3545221376976002E-2</v>
      </c>
      <c r="M105" s="51"/>
      <c r="N105" s="51"/>
      <c r="O105" s="3">
        <v>34789</v>
      </c>
      <c r="P105" s="1">
        <v>1.08</v>
      </c>
      <c r="Q105" s="1">
        <v>5.9688837983999932E-2</v>
      </c>
      <c r="R105" s="14">
        <v>1.04</v>
      </c>
      <c r="S105" s="1">
        <v>6.0170758087999987E-2</v>
      </c>
      <c r="X105" s="1" t="s">
        <v>90</v>
      </c>
      <c r="Y105" s="1">
        <v>1936.48</v>
      </c>
      <c r="Z105" s="1">
        <v>3003.3620000000001</v>
      </c>
      <c r="AA105" s="1">
        <v>4874.9189999999999</v>
      </c>
      <c r="AB105" s="1">
        <v>1772.373</v>
      </c>
      <c r="AC105">
        <v>4189.97</v>
      </c>
      <c r="AD105" s="1">
        <v>1.87</v>
      </c>
      <c r="AE105" s="1">
        <v>2.875</v>
      </c>
      <c r="AF105" s="1">
        <v>1.9710000000000001</v>
      </c>
      <c r="AG105">
        <v>686.68200000000002</v>
      </c>
    </row>
    <row r="106" spans="1:33" x14ac:dyDescent="0.25">
      <c r="A106" s="3">
        <v>40359</v>
      </c>
      <c r="B106" s="1" t="s">
        <v>91</v>
      </c>
      <c r="C106" s="5">
        <v>4.32</v>
      </c>
      <c r="D106" s="5">
        <v>1.61</v>
      </c>
      <c r="E106" s="5">
        <v>13.298010912806758</v>
      </c>
      <c r="F106" s="5">
        <v>1.7044476084683513E-2</v>
      </c>
      <c r="G106" s="5">
        <v>-0.50633544160000321</v>
      </c>
      <c r="H106" s="5">
        <v>-11.425369743038916</v>
      </c>
      <c r="I106" s="5">
        <v>-9.922080654946031</v>
      </c>
      <c r="J106" s="5">
        <v>-13.745048892094403</v>
      </c>
      <c r="K106" s="5">
        <v>-8.2892258006638571</v>
      </c>
      <c r="L106" s="5">
        <v>3.5824442755161279E-2</v>
      </c>
      <c r="M106" s="51"/>
      <c r="N106" s="51"/>
      <c r="O106" s="3">
        <v>34817</v>
      </c>
      <c r="P106" s="1">
        <v>2.54</v>
      </c>
      <c r="Q106" s="1">
        <v>7.2025389175999877E-2</v>
      </c>
      <c r="R106" s="14">
        <v>2.76</v>
      </c>
      <c r="S106" s="1">
        <v>7.5769202143999959E-2</v>
      </c>
      <c r="X106" s="1" t="s">
        <v>91</v>
      </c>
      <c r="Y106" s="1">
        <v>1715.23</v>
      </c>
      <c r="Z106" s="1">
        <v>2705.366</v>
      </c>
      <c r="AA106" s="1">
        <v>4204.8590000000004</v>
      </c>
      <c r="AB106" s="1">
        <v>1625.4570000000001</v>
      </c>
      <c r="AC106">
        <v>3711.26</v>
      </c>
      <c r="AD106" s="1">
        <v>2.19</v>
      </c>
      <c r="AE106" s="1">
        <v>3.2120000000000002</v>
      </c>
      <c r="AF106" s="1">
        <v>2.2040000000000002</v>
      </c>
      <c r="AG106">
        <v>686.928</v>
      </c>
    </row>
    <row r="107" spans="1:33" x14ac:dyDescent="0.25">
      <c r="A107" s="3">
        <v>40451</v>
      </c>
      <c r="B107" s="1" t="s">
        <v>92</v>
      </c>
      <c r="C107" s="5">
        <v>5.45</v>
      </c>
      <c r="D107" s="5">
        <v>5.14</v>
      </c>
      <c r="E107" s="5">
        <v>6.6985220263295666</v>
      </c>
      <c r="F107" s="5">
        <v>7.3427183743537334</v>
      </c>
      <c r="G107" s="5">
        <v>7.4802989119999941</v>
      </c>
      <c r="H107" s="5">
        <v>11.294112159885273</v>
      </c>
      <c r="I107" s="5">
        <v>11.289341257338204</v>
      </c>
      <c r="J107" s="5">
        <v>16.529377084939089</v>
      </c>
      <c r="K107" s="5">
        <v>18.160431189505456</v>
      </c>
      <c r="L107" s="5">
        <v>3.5083735122154458E-2</v>
      </c>
      <c r="M107" s="51"/>
      <c r="N107" s="51"/>
      <c r="O107" s="3">
        <v>34850</v>
      </c>
      <c r="P107" s="1">
        <v>2.8</v>
      </c>
      <c r="Q107" s="1">
        <v>6.5495600960000067E-2</v>
      </c>
      <c r="R107" s="14">
        <v>2.35</v>
      </c>
      <c r="S107" s="1">
        <v>6.2686785439999948E-2</v>
      </c>
      <c r="X107" s="1" t="s">
        <v>92</v>
      </c>
      <c r="Y107" s="1">
        <v>1908.95</v>
      </c>
      <c r="Z107" s="1">
        <v>3010.7840000000001</v>
      </c>
      <c r="AA107" s="1">
        <v>4899.8959999999997</v>
      </c>
      <c r="AB107" s="1">
        <v>1920.6469999999999</v>
      </c>
      <c r="AC107">
        <v>4130.41</v>
      </c>
      <c r="AD107" s="1">
        <v>2.0299999999999998</v>
      </c>
      <c r="AE107" s="1">
        <v>3.0870000000000002</v>
      </c>
      <c r="AF107" s="1">
        <v>2.1579999999999999</v>
      </c>
      <c r="AG107">
        <v>687.16899999999998</v>
      </c>
    </row>
    <row r="108" spans="1:33" x14ac:dyDescent="0.25">
      <c r="A108" s="3">
        <v>40543</v>
      </c>
      <c r="B108" s="1" t="s">
        <v>93</v>
      </c>
      <c r="C108" s="5">
        <v>4.99</v>
      </c>
      <c r="D108" s="5">
        <v>9.11</v>
      </c>
      <c r="E108" s="5">
        <v>1.8960866978102699</v>
      </c>
      <c r="F108" s="5">
        <v>11.575312166057882</v>
      </c>
      <c r="G108" s="5">
        <v>3.5114319200000077</v>
      </c>
      <c r="H108" s="5">
        <v>10.756698708714207</v>
      </c>
      <c r="I108" s="5">
        <v>16.253706675736289</v>
      </c>
      <c r="J108" s="5">
        <v>6.6530187579491473</v>
      </c>
      <c r="K108" s="5">
        <v>7.3618421292408254</v>
      </c>
      <c r="L108" s="5">
        <v>4.10379397208116E-2</v>
      </c>
      <c r="M108" s="51"/>
      <c r="N108" s="51"/>
      <c r="O108" s="3">
        <v>34880</v>
      </c>
      <c r="P108" s="1">
        <v>0.64</v>
      </c>
      <c r="Q108" s="1">
        <v>6.0857511680000087E-2</v>
      </c>
      <c r="R108" s="14">
        <v>0.42</v>
      </c>
      <c r="S108" s="1">
        <v>5.61659441200002E-2</v>
      </c>
      <c r="X108" s="1" t="s">
        <v>93</v>
      </c>
      <c r="Y108" s="1">
        <v>2114.29</v>
      </c>
      <c r="Z108" s="1">
        <v>3500.1480000000001</v>
      </c>
      <c r="AA108" s="1">
        <v>5225.8869999999997</v>
      </c>
      <c r="AB108" s="1">
        <v>2062.0419999999999</v>
      </c>
      <c r="AC108">
        <v>4574.71</v>
      </c>
      <c r="AD108" s="1">
        <v>1.87</v>
      </c>
      <c r="AE108" s="1">
        <v>2.9319999999999999</v>
      </c>
      <c r="AF108" s="1">
        <v>2.0840000000000001</v>
      </c>
      <c r="AG108">
        <v>687.45100000000002</v>
      </c>
    </row>
    <row r="109" spans="1:33" x14ac:dyDescent="0.25">
      <c r="A109" s="3">
        <v>40633</v>
      </c>
      <c r="B109" s="1" t="s">
        <v>94</v>
      </c>
      <c r="C109" s="5">
        <v>4.01</v>
      </c>
      <c r="D109" s="5">
        <v>5.19</v>
      </c>
      <c r="E109" s="5">
        <v>-2.2576080213733585E-2</v>
      </c>
      <c r="F109" s="5">
        <v>2.9465280375448635</v>
      </c>
      <c r="G109" s="5">
        <v>4.6270024184000169</v>
      </c>
      <c r="H109" s="5">
        <v>5.9192447582876673</v>
      </c>
      <c r="I109" s="5">
        <v>7.9390357207752338</v>
      </c>
      <c r="J109" s="5">
        <v>3.4493474504902144</v>
      </c>
      <c r="K109" s="5">
        <v>2.0966110292612861</v>
      </c>
      <c r="L109" s="5">
        <v>4.9021675726712566E-2</v>
      </c>
      <c r="M109" s="51"/>
      <c r="N109" s="51"/>
      <c r="O109" s="3">
        <v>34911</v>
      </c>
      <c r="P109" s="1">
        <v>1.26</v>
      </c>
      <c r="Q109" s="1">
        <v>4.7614897919999954E-2</v>
      </c>
      <c r="R109" s="14">
        <v>1.59</v>
      </c>
      <c r="S109" s="1">
        <v>4.4140699329999977E-2</v>
      </c>
      <c r="X109" s="1" t="s">
        <v>94</v>
      </c>
      <c r="Y109" s="1">
        <v>2239.44</v>
      </c>
      <c r="Z109" s="1">
        <v>3778.0259999999998</v>
      </c>
      <c r="AA109" s="1">
        <v>5406.1459999999997</v>
      </c>
      <c r="AB109" s="1">
        <v>2105.2750000000001</v>
      </c>
      <c r="AC109">
        <v>4845.5</v>
      </c>
      <c r="AD109" s="1">
        <v>1.88</v>
      </c>
      <c r="AE109" s="1">
        <v>3.0830000000000002</v>
      </c>
      <c r="AF109" s="1">
        <v>2.157</v>
      </c>
      <c r="AG109">
        <v>687.78800000000001</v>
      </c>
    </row>
    <row r="110" spans="1:33" x14ac:dyDescent="0.25">
      <c r="A110" s="3">
        <v>40724</v>
      </c>
      <c r="B110" s="1" t="s">
        <v>95</v>
      </c>
      <c r="C110" s="5">
        <v>4.62</v>
      </c>
      <c r="D110" s="5">
        <v>4.66</v>
      </c>
      <c r="E110" s="5">
        <v>4.8427941360494771</v>
      </c>
      <c r="F110" s="5">
        <v>4.4396938418109126</v>
      </c>
      <c r="G110" s="5">
        <v>0.94737825439998868</v>
      </c>
      <c r="H110" s="5">
        <v>9.9131925838591428E-2</v>
      </c>
      <c r="I110" s="5">
        <v>-1.6058915423027731</v>
      </c>
      <c r="J110" s="5">
        <v>1.8339127356161056</v>
      </c>
      <c r="K110" s="5">
        <v>-1.0433316312595808</v>
      </c>
      <c r="L110" s="5">
        <v>3.5912228768153476E-2</v>
      </c>
      <c r="M110" s="51"/>
      <c r="N110" s="51"/>
      <c r="O110" s="3">
        <v>34942</v>
      </c>
      <c r="P110" s="1">
        <v>0.31</v>
      </c>
      <c r="Q110" s="1">
        <v>2.2239789983999891E-2</v>
      </c>
      <c r="R110" s="14">
        <v>0</v>
      </c>
      <c r="S110" s="1">
        <v>2.0166780000000051E-2</v>
      </c>
      <c r="X110" s="1" t="s">
        <v>95</v>
      </c>
      <c r="Y110" s="1">
        <v>2241.66</v>
      </c>
      <c r="Z110" s="1">
        <v>3717.355</v>
      </c>
      <c r="AA110" s="1">
        <v>5505.29</v>
      </c>
      <c r="AB110" s="1">
        <v>2083.31</v>
      </c>
      <c r="AC110">
        <v>4850.3100000000004</v>
      </c>
      <c r="AD110" s="1">
        <v>1.99</v>
      </c>
      <c r="AE110" s="1">
        <v>3.24</v>
      </c>
      <c r="AF110" s="1">
        <v>2.387</v>
      </c>
      <c r="AG110">
        <v>688.03499999999997</v>
      </c>
    </row>
    <row r="111" spans="1:33" x14ac:dyDescent="0.25">
      <c r="A111" s="3">
        <v>40816</v>
      </c>
      <c r="B111" s="1" t="s">
        <v>96</v>
      </c>
      <c r="C111" s="5">
        <v>3.52</v>
      </c>
      <c r="D111" s="5">
        <v>-4.1500000000000004</v>
      </c>
      <c r="E111" s="5">
        <v>-0.57604526743035533</v>
      </c>
      <c r="F111" s="5">
        <v>-9.3118438748035128</v>
      </c>
      <c r="G111" s="5">
        <v>-6.9273061138000021</v>
      </c>
      <c r="H111" s="5">
        <v>-13.867847934120247</v>
      </c>
      <c r="I111" s="5">
        <v>-21.865224063884135</v>
      </c>
      <c r="J111" s="5">
        <v>-18.953097838624299</v>
      </c>
      <c r="K111" s="5">
        <v>-22.459019541018854</v>
      </c>
      <c r="L111" s="5">
        <v>1.7876997536458994E-2</v>
      </c>
      <c r="M111" s="51"/>
      <c r="N111" s="51"/>
      <c r="O111" s="3">
        <v>34971</v>
      </c>
      <c r="P111" s="1">
        <v>1.23</v>
      </c>
      <c r="Q111" s="1">
        <v>2.823265043799994E-2</v>
      </c>
      <c r="R111" s="14">
        <v>1.26</v>
      </c>
      <c r="S111" s="1">
        <v>2.870033999999988E-2</v>
      </c>
      <c r="X111" s="1" t="s">
        <v>96</v>
      </c>
      <c r="Y111" s="1">
        <v>1930.79</v>
      </c>
      <c r="Z111" s="1">
        <v>2904.547</v>
      </c>
      <c r="AA111" s="1">
        <v>4461.8670000000002</v>
      </c>
      <c r="AB111" s="1">
        <v>1615.4190000000001</v>
      </c>
      <c r="AC111">
        <v>4177.66</v>
      </c>
      <c r="AD111" s="1">
        <v>2.38</v>
      </c>
      <c r="AE111" s="1">
        <v>3.93</v>
      </c>
      <c r="AF111" s="1">
        <v>3.0049999999999999</v>
      </c>
      <c r="AG111">
        <v>688.15800000000002</v>
      </c>
    </row>
    <row r="112" spans="1:33" x14ac:dyDescent="0.25">
      <c r="A112" s="3">
        <v>40908</v>
      </c>
      <c r="B112" s="1" t="s">
        <v>97</v>
      </c>
      <c r="C112" s="5">
        <v>2.97</v>
      </c>
      <c r="D112" s="5">
        <v>5.34</v>
      </c>
      <c r="E112" s="5">
        <v>0.78765212741904267</v>
      </c>
      <c r="F112" s="5">
        <v>11.099670643800833</v>
      </c>
      <c r="G112" s="5">
        <v>7.5328089415999999</v>
      </c>
      <c r="H112" s="5">
        <v>11.816406755783904</v>
      </c>
      <c r="I112" s="5">
        <v>15.47391038946866</v>
      </c>
      <c r="J112" s="5">
        <v>3.3807148442569046</v>
      </c>
      <c r="K112" s="5">
        <v>4.4496814758276271</v>
      </c>
      <c r="L112" s="5">
        <v>0</v>
      </c>
      <c r="M112" s="51"/>
      <c r="N112" s="51"/>
      <c r="O112" s="3">
        <v>35003</v>
      </c>
      <c r="P112" s="1">
        <v>0.62</v>
      </c>
      <c r="Q112" s="1">
        <v>2.1733846406000179E-2</v>
      </c>
      <c r="R112" s="14">
        <v>0.64</v>
      </c>
      <c r="S112" s="1">
        <v>1.9080639999999871E-2</v>
      </c>
      <c r="X112" s="1" t="s">
        <v>97</v>
      </c>
      <c r="Y112" s="1">
        <v>2158.94</v>
      </c>
      <c r="Z112" s="1">
        <v>3353.9940000000001</v>
      </c>
      <c r="AA112" s="1">
        <v>4612.71</v>
      </c>
      <c r="AB112" s="1">
        <v>1687.3</v>
      </c>
      <c r="AC112">
        <v>4671.3100000000004</v>
      </c>
      <c r="AD112" s="1">
        <v>2.21</v>
      </c>
      <c r="AE112" s="1">
        <v>3.895</v>
      </c>
      <c r="AF112" s="1">
        <v>2.952</v>
      </c>
      <c r="AG112">
        <v>688.15800000000002</v>
      </c>
    </row>
    <row r="113" spans="1:33" x14ac:dyDescent="0.25">
      <c r="A113" s="3">
        <v>40999</v>
      </c>
      <c r="B113" s="1" t="s">
        <v>98</v>
      </c>
      <c r="C113" s="5">
        <v>2.82</v>
      </c>
      <c r="D113" s="5">
        <v>5.45</v>
      </c>
      <c r="E113" s="5">
        <v>1.8843235305190624</v>
      </c>
      <c r="F113" s="5">
        <v>5.6116484479260382</v>
      </c>
      <c r="G113" s="5">
        <v>5.8269384367999777</v>
      </c>
      <c r="H113" s="5">
        <v>12.586269187656907</v>
      </c>
      <c r="I113" s="5">
        <v>12.436307280215765</v>
      </c>
      <c r="J113" s="5">
        <v>10.980096299138676</v>
      </c>
      <c r="K113" s="5">
        <v>14.125644520832115</v>
      </c>
      <c r="L113" s="5">
        <v>1.1043975366131775E-2</v>
      </c>
      <c r="M113" s="51"/>
      <c r="N113" s="51"/>
      <c r="O113" s="3">
        <v>35033</v>
      </c>
      <c r="P113" s="1">
        <v>0.88</v>
      </c>
      <c r="Q113" s="1">
        <v>2.7539731087999897E-2</v>
      </c>
      <c r="R113" s="14">
        <v>0.64</v>
      </c>
      <c r="S113" s="1">
        <v>2.5602756095999935E-2</v>
      </c>
      <c r="X113" s="1" t="s">
        <v>98</v>
      </c>
      <c r="Y113" s="1">
        <v>2430.67</v>
      </c>
      <c r="Z113" s="1">
        <v>3771.107</v>
      </c>
      <c r="AA113" s="1">
        <v>5119.1899999999996</v>
      </c>
      <c r="AB113" s="1">
        <v>1925.6420000000001</v>
      </c>
      <c r="AC113">
        <v>5259.27</v>
      </c>
      <c r="AD113" s="1">
        <v>2.0499999999999998</v>
      </c>
      <c r="AE113" s="1">
        <v>3.6280000000000001</v>
      </c>
      <c r="AF113" s="1">
        <v>2.7050000000000001</v>
      </c>
      <c r="AG113">
        <v>688.23400000000004</v>
      </c>
    </row>
    <row r="114" spans="1:33" x14ac:dyDescent="0.25">
      <c r="A114" s="3">
        <v>41090</v>
      </c>
      <c r="B114" s="1" t="s">
        <v>99</v>
      </c>
      <c r="C114" s="5">
        <v>2.58</v>
      </c>
      <c r="D114" s="5">
        <v>-0.01</v>
      </c>
      <c r="E114" s="5">
        <v>1.5227162946889212</v>
      </c>
      <c r="F114" s="5">
        <v>-3.1725502334196563</v>
      </c>
      <c r="G114" s="5">
        <v>1.8795376159999932</v>
      </c>
      <c r="H114" s="5">
        <v>-2.7515047291487571</v>
      </c>
      <c r="I114" s="5">
        <v>-3.4736749713015325</v>
      </c>
      <c r="J114" s="5">
        <v>-6.8519043051732726</v>
      </c>
      <c r="K114" s="5">
        <v>-8.7696466944530709</v>
      </c>
      <c r="L114" s="5">
        <v>2.6008595913595833E-2</v>
      </c>
      <c r="M114" s="51"/>
      <c r="N114" s="51"/>
      <c r="O114" s="3">
        <v>35062</v>
      </c>
      <c r="P114" s="1">
        <v>1.57</v>
      </c>
      <c r="Q114" s="1">
        <v>3.0990916591999929E-2</v>
      </c>
      <c r="R114" s="14">
        <v>1.58</v>
      </c>
      <c r="S114" s="1">
        <v>2.8843847167999925E-2</v>
      </c>
      <c r="X114" s="1" t="s">
        <v>99</v>
      </c>
      <c r="Y114" s="1">
        <v>2363.79</v>
      </c>
      <c r="Z114" s="1">
        <v>3640.1109999999999</v>
      </c>
      <c r="AA114" s="1">
        <v>4768.4279999999999</v>
      </c>
      <c r="AB114" s="1">
        <v>1756.77</v>
      </c>
      <c r="AC114">
        <v>5114.55</v>
      </c>
      <c r="AD114" s="1">
        <v>2.2000000000000002</v>
      </c>
      <c r="AE114" s="1">
        <v>3.8279999999999998</v>
      </c>
      <c r="AF114" s="1">
        <v>3.09</v>
      </c>
      <c r="AG114">
        <v>688.41300000000001</v>
      </c>
    </row>
    <row r="115" spans="1:33" x14ac:dyDescent="0.25">
      <c r="A115" s="3">
        <v>41182</v>
      </c>
      <c r="B115" s="1" t="s">
        <v>100</v>
      </c>
      <c r="C115" s="5">
        <v>2.77</v>
      </c>
      <c r="D115" s="5">
        <v>3.7</v>
      </c>
      <c r="E115" s="5">
        <v>2.8490105818217701</v>
      </c>
      <c r="F115" s="5">
        <v>6.0101431073236133</v>
      </c>
      <c r="G115" s="5">
        <v>5.515332608000012</v>
      </c>
      <c r="H115" s="5">
        <v>6.3516640649126987</v>
      </c>
      <c r="I115" s="5">
        <v>5.2531639831862265</v>
      </c>
      <c r="J115" s="5">
        <v>6.9828253671860185</v>
      </c>
      <c r="K115" s="5">
        <v>7.886405164022614</v>
      </c>
      <c r="L115" s="5">
        <v>3.3845961653833356E-2</v>
      </c>
      <c r="M115" s="51"/>
      <c r="N115" s="51"/>
      <c r="O115" s="3">
        <v>35095</v>
      </c>
      <c r="P115" s="1">
        <v>1.76</v>
      </c>
      <c r="Q115" s="1">
        <v>4.267179161600021E-2</v>
      </c>
      <c r="R115" s="14">
        <v>1.91</v>
      </c>
      <c r="S115" s="1">
        <v>4.1827071391999926E-2</v>
      </c>
      <c r="X115" s="1" t="s">
        <v>100</v>
      </c>
      <c r="Y115" s="1">
        <v>2513.9299999999998</v>
      </c>
      <c r="Z115" s="1">
        <v>3831.3319999999999</v>
      </c>
      <c r="AA115" s="1">
        <v>5101.3990000000003</v>
      </c>
      <c r="AB115" s="1">
        <v>1895.316</v>
      </c>
      <c r="AC115">
        <v>5439.41</v>
      </c>
      <c r="AD115" s="1">
        <v>2.2200000000000002</v>
      </c>
      <c r="AE115" s="1">
        <v>3.6850000000000001</v>
      </c>
      <c r="AF115" s="1">
        <v>2.8740000000000001</v>
      </c>
      <c r="AG115">
        <v>688.64599999999996</v>
      </c>
    </row>
    <row r="116" spans="1:33" x14ac:dyDescent="0.25">
      <c r="A116" s="3">
        <v>41274</v>
      </c>
      <c r="B116" s="1" t="s">
        <v>101</v>
      </c>
      <c r="C116" s="5">
        <v>2.35</v>
      </c>
      <c r="D116" s="5">
        <v>3.74</v>
      </c>
      <c r="E116" s="5">
        <v>0.90439330260181983</v>
      </c>
      <c r="F116" s="5">
        <v>3.8598721628821955</v>
      </c>
      <c r="G116" s="5">
        <v>3.8239879490000073</v>
      </c>
      <c r="H116" s="5">
        <v>-0.37749658900605443</v>
      </c>
      <c r="I116" s="5">
        <v>1.8540549344196799</v>
      </c>
      <c r="J116" s="5">
        <v>6.6040119582883028</v>
      </c>
      <c r="K116" s="5">
        <v>5.6075081938842919</v>
      </c>
      <c r="L116" s="5">
        <v>4.0078647084285102E-2</v>
      </c>
      <c r="M116" s="51"/>
      <c r="N116" s="51"/>
      <c r="O116" s="3">
        <v>35124</v>
      </c>
      <c r="P116" s="1">
        <v>0.08</v>
      </c>
      <c r="Q116" s="1">
        <v>3.4403181055999932E-2</v>
      </c>
      <c r="R116" s="14">
        <v>0.23</v>
      </c>
      <c r="S116" s="1">
        <v>3.7582744093999976E-2</v>
      </c>
      <c r="X116" s="1" t="s">
        <v>101</v>
      </c>
      <c r="Y116" s="1">
        <v>2504.44</v>
      </c>
      <c r="Z116" s="1">
        <v>3902.3670000000002</v>
      </c>
      <c r="AA116" s="1">
        <v>5438.2960000000003</v>
      </c>
      <c r="AB116" s="1">
        <v>2001.596</v>
      </c>
      <c r="AC116">
        <v>5418.89</v>
      </c>
      <c r="AD116" s="1">
        <v>2.29</v>
      </c>
      <c r="AE116" s="1">
        <v>3.43</v>
      </c>
      <c r="AF116" s="1">
        <v>2.7090000000000001</v>
      </c>
      <c r="AG116">
        <v>688.92200000000003</v>
      </c>
    </row>
    <row r="117" spans="1:33" x14ac:dyDescent="0.25">
      <c r="A117" s="3">
        <v>41364</v>
      </c>
      <c r="B117" s="1" t="s">
        <v>102</v>
      </c>
      <c r="C117" s="5">
        <v>2.68</v>
      </c>
      <c r="D117" s="5">
        <v>4.63</v>
      </c>
      <c r="E117" s="5">
        <v>3.2171118509707997</v>
      </c>
      <c r="F117" s="5">
        <v>5.2571556241288455</v>
      </c>
      <c r="G117" s="5">
        <v>3.2203163200000162</v>
      </c>
      <c r="H117" s="5">
        <v>10.605564517417076</v>
      </c>
      <c r="I117" s="5">
        <v>12.391914958280426</v>
      </c>
      <c r="J117" s="5">
        <v>5.2335143213977142</v>
      </c>
      <c r="K117" s="5">
        <v>-1.5679987370078696</v>
      </c>
      <c r="L117" s="5">
        <v>1.5966974490577712E-2</v>
      </c>
      <c r="M117" s="51"/>
      <c r="N117" s="51"/>
      <c r="O117" s="3">
        <v>35153</v>
      </c>
      <c r="P117" s="1">
        <v>-7.0000000000000007E-2</v>
      </c>
      <c r="Q117" s="1">
        <v>1.7701190143999845E-2</v>
      </c>
      <c r="R117" s="14">
        <v>-0.25</v>
      </c>
      <c r="S117" s="1">
        <v>1.8890320174999919E-2</v>
      </c>
      <c r="X117" s="1" t="s">
        <v>102</v>
      </c>
      <c r="Y117" s="1">
        <v>2770.05</v>
      </c>
      <c r="Z117" s="1">
        <v>4385.9449999999997</v>
      </c>
      <c r="AA117" s="1">
        <v>5722.91</v>
      </c>
      <c r="AB117" s="1">
        <v>1970.211</v>
      </c>
      <c r="AC117">
        <v>5993.59</v>
      </c>
      <c r="AD117" s="1">
        <v>2.16</v>
      </c>
      <c r="AE117" s="1">
        <v>3.2530000000000001</v>
      </c>
      <c r="AF117" s="1">
        <v>2.7530000000000001</v>
      </c>
      <c r="AG117">
        <v>689.03200000000004</v>
      </c>
    </row>
    <row r="118" spans="1:33" x14ac:dyDescent="0.25">
      <c r="A118" s="3">
        <v>41455</v>
      </c>
      <c r="B118" s="1" t="s">
        <v>103</v>
      </c>
      <c r="C118" s="5">
        <v>3.86</v>
      </c>
      <c r="D118" s="5">
        <v>3.11</v>
      </c>
      <c r="E118" s="5">
        <v>6.1763630025995946</v>
      </c>
      <c r="F118" s="5">
        <v>2.2988578104765796</v>
      </c>
      <c r="G118" s="5">
        <v>-2.2361843703000095</v>
      </c>
      <c r="H118" s="5">
        <v>2.9100557751664979</v>
      </c>
      <c r="I118" s="5">
        <v>3.0846032040985571</v>
      </c>
      <c r="J118" s="5">
        <v>-0.72987343851291797</v>
      </c>
      <c r="K118" s="5">
        <v>-7.9538689003360581</v>
      </c>
      <c r="L118" s="5">
        <v>2.3656375901270899E-2</v>
      </c>
      <c r="M118" s="51"/>
      <c r="N118" s="51"/>
      <c r="O118" s="3">
        <v>35185</v>
      </c>
      <c r="P118" s="1">
        <v>0.22</v>
      </c>
      <c r="Q118" s="1">
        <v>2.2996587679997571E-3</v>
      </c>
      <c r="R118" s="14">
        <v>0.38</v>
      </c>
      <c r="S118" s="1">
        <v>3.5934681500000565E-3</v>
      </c>
      <c r="X118" s="1" t="s">
        <v>103</v>
      </c>
      <c r="Y118" s="1">
        <v>2850.66</v>
      </c>
      <c r="Z118" s="1">
        <v>4521.2340000000004</v>
      </c>
      <c r="AA118" s="1">
        <v>5681.14</v>
      </c>
      <c r="AB118" s="1">
        <v>1813.5029999999999</v>
      </c>
      <c r="AC118">
        <v>6168.01</v>
      </c>
      <c r="AD118" s="1">
        <v>2.2000000000000002</v>
      </c>
      <c r="AE118" s="1">
        <v>3.274</v>
      </c>
      <c r="AF118" s="1">
        <v>2.9260000000000002</v>
      </c>
      <c r="AG118">
        <v>689.19500000000005</v>
      </c>
    </row>
    <row r="119" spans="1:33" x14ac:dyDescent="0.25">
      <c r="A119" s="3">
        <v>41547</v>
      </c>
      <c r="B119" s="1" t="s">
        <v>104</v>
      </c>
      <c r="C119" s="5">
        <v>3.56</v>
      </c>
      <c r="D119" s="5">
        <v>5.03</v>
      </c>
      <c r="E119" s="5">
        <v>1.7599499509892207</v>
      </c>
      <c r="F119" s="5">
        <v>6.2718638183453752</v>
      </c>
      <c r="G119" s="5">
        <v>1.7679411869000017</v>
      </c>
      <c r="H119" s="5">
        <v>5.2451011344741172</v>
      </c>
      <c r="I119" s="5">
        <v>10.209911718791798</v>
      </c>
      <c r="J119" s="5">
        <v>11.608462386070384</v>
      </c>
      <c r="K119" s="5">
        <v>5.8980327024548584</v>
      </c>
      <c r="L119" s="5">
        <v>1.813710198128593E-2</v>
      </c>
      <c r="M119" s="51"/>
      <c r="N119" s="51"/>
      <c r="O119" s="3">
        <v>35216</v>
      </c>
      <c r="P119" s="1">
        <v>0.6</v>
      </c>
      <c r="Q119" s="1">
        <v>7.507450759999923E-3</v>
      </c>
      <c r="R119" s="14">
        <v>0.7</v>
      </c>
      <c r="S119" s="1">
        <v>8.2995335000000114E-3</v>
      </c>
      <c r="X119" s="1" t="s">
        <v>104</v>
      </c>
      <c r="Y119" s="1">
        <v>3000.18</v>
      </c>
      <c r="Z119" s="1">
        <v>4982.848</v>
      </c>
      <c r="AA119" s="1">
        <v>6340.6329999999998</v>
      </c>
      <c r="AB119" s="1">
        <v>1920.4639999999999</v>
      </c>
      <c r="AC119">
        <v>6491.52</v>
      </c>
      <c r="AD119" s="1">
        <v>2.14</v>
      </c>
      <c r="AE119" s="1">
        <v>3.0790000000000002</v>
      </c>
      <c r="AF119" s="1">
        <v>2.742</v>
      </c>
      <c r="AG119">
        <v>689.32</v>
      </c>
    </row>
    <row r="120" spans="1:33" x14ac:dyDescent="0.25">
      <c r="A120" s="3">
        <v>41639</v>
      </c>
      <c r="B120" s="1" t="s">
        <v>105</v>
      </c>
      <c r="C120" s="5">
        <v>3.17</v>
      </c>
      <c r="D120" s="5">
        <v>7.02</v>
      </c>
      <c r="E120" s="5">
        <v>1.335407827415164</v>
      </c>
      <c r="F120" s="5">
        <v>8.3036401033892151</v>
      </c>
      <c r="G120" s="5">
        <v>4.1478445504000039</v>
      </c>
      <c r="H120" s="5">
        <v>10.513035884513599</v>
      </c>
      <c r="I120" s="5">
        <v>8.7200532707399461</v>
      </c>
      <c r="J120" s="5">
        <v>5.7483219735316782</v>
      </c>
      <c r="K120" s="5">
        <v>1.8620500045822164</v>
      </c>
      <c r="L120" s="5">
        <v>1.5232402947829016E-2</v>
      </c>
      <c r="M120" s="51"/>
      <c r="N120" s="51"/>
      <c r="O120" s="3">
        <v>35244</v>
      </c>
      <c r="P120" s="1">
        <v>0.83</v>
      </c>
      <c r="Q120" s="1">
        <v>1.6581369559999892E-2</v>
      </c>
      <c r="R120" s="14">
        <v>0.8</v>
      </c>
      <c r="S120" s="1">
        <v>1.8913212800000023E-2</v>
      </c>
      <c r="X120" s="1" t="s">
        <v>105</v>
      </c>
      <c r="Y120" s="1">
        <v>3315.59</v>
      </c>
      <c r="Z120" s="1">
        <v>5417.3549999999996</v>
      </c>
      <c r="AA120" s="1">
        <v>6705.1130000000003</v>
      </c>
      <c r="AB120" s="1">
        <v>1956.2239999999999</v>
      </c>
      <c r="AC120">
        <v>7173.97</v>
      </c>
      <c r="AD120" s="1">
        <v>1.98</v>
      </c>
      <c r="AE120" s="1">
        <v>2.9569999999999999</v>
      </c>
      <c r="AF120" s="1">
        <v>2.5979999999999999</v>
      </c>
      <c r="AG120">
        <v>689.42499999999995</v>
      </c>
    </row>
    <row r="121" spans="1:33" x14ac:dyDescent="0.25">
      <c r="A121" s="3">
        <v>41729</v>
      </c>
      <c r="B121" s="1" t="s">
        <v>106</v>
      </c>
      <c r="C121" s="5">
        <v>2.52</v>
      </c>
      <c r="D121" s="5">
        <v>3.09</v>
      </c>
      <c r="E121" s="5">
        <v>0.30894589147632523</v>
      </c>
      <c r="F121" s="5">
        <v>0.84055999682431348</v>
      </c>
      <c r="G121" s="5">
        <v>3.9070887777999941</v>
      </c>
      <c r="H121" s="5">
        <v>1.8072198311612775</v>
      </c>
      <c r="I121" s="5">
        <v>1.1187378342383036</v>
      </c>
      <c r="J121" s="5">
        <v>0.76962163053775345</v>
      </c>
      <c r="K121" s="5">
        <v>-0.36503999541973586</v>
      </c>
      <c r="L121" s="5">
        <v>1.1458824382648558E-2</v>
      </c>
      <c r="M121" s="51"/>
      <c r="N121" s="51"/>
      <c r="O121" s="3">
        <v>35277</v>
      </c>
      <c r="P121" s="1">
        <v>0.46</v>
      </c>
      <c r="Q121" s="1">
        <v>1.901580907999989E-2</v>
      </c>
      <c r="R121" s="14">
        <v>0.46</v>
      </c>
      <c r="S121" s="1">
        <v>1.972525759999999E-2</v>
      </c>
      <c r="X121" s="1" t="s">
        <v>106</v>
      </c>
      <c r="Y121" s="1">
        <v>3375.51</v>
      </c>
      <c r="Z121" s="1">
        <v>5477.9610000000002</v>
      </c>
      <c r="AA121" s="1">
        <v>6756.7169999999996</v>
      </c>
      <c r="AB121" s="1">
        <v>1949.0830000000001</v>
      </c>
      <c r="AC121">
        <v>7303.63</v>
      </c>
      <c r="AD121" s="1">
        <v>2.0299999999999998</v>
      </c>
      <c r="AE121" s="1">
        <v>3.07</v>
      </c>
      <c r="AF121" s="1">
        <v>2.706</v>
      </c>
      <c r="AG121">
        <v>689.50400000000002</v>
      </c>
    </row>
    <row r="122" spans="1:33" x14ac:dyDescent="0.25">
      <c r="A122" s="3">
        <v>41820</v>
      </c>
      <c r="B122" s="1" t="s">
        <v>107</v>
      </c>
      <c r="C122" s="5">
        <v>2.93</v>
      </c>
      <c r="D122" s="5">
        <v>5.47</v>
      </c>
      <c r="E122" s="5">
        <v>3.5539245887127722</v>
      </c>
      <c r="F122" s="5">
        <v>6.98639369149062</v>
      </c>
      <c r="G122" s="5">
        <v>3.1816966544000014</v>
      </c>
      <c r="H122" s="5">
        <v>5.2338757698836558</v>
      </c>
      <c r="I122" s="5">
        <v>2.047477154364552</v>
      </c>
      <c r="J122" s="5">
        <v>4.3400663369503212</v>
      </c>
      <c r="K122" s="5">
        <v>6.7060766524565496</v>
      </c>
      <c r="L122" s="5">
        <v>1.0007193576822004E-2</v>
      </c>
      <c r="M122" s="51"/>
      <c r="N122" s="51"/>
      <c r="O122" s="3">
        <v>35307</v>
      </c>
      <c r="P122" s="1">
        <v>1.08</v>
      </c>
      <c r="Q122" s="1">
        <v>2.387791234399983E-2</v>
      </c>
      <c r="R122" s="14">
        <v>1.24</v>
      </c>
      <c r="S122" s="1">
        <v>2.5193496319999786E-2</v>
      </c>
      <c r="X122" s="1" t="s">
        <v>107</v>
      </c>
      <c r="Y122" s="1">
        <v>3552.18</v>
      </c>
      <c r="Z122" s="1">
        <v>5590.1210000000001</v>
      </c>
      <c r="AA122" s="1">
        <v>7049.9629999999997</v>
      </c>
      <c r="AB122" s="1">
        <v>2079.79</v>
      </c>
      <c r="AC122">
        <v>7685.89</v>
      </c>
      <c r="AD122" s="1">
        <v>2.0099999999999998</v>
      </c>
      <c r="AE122" s="1">
        <v>3.036</v>
      </c>
      <c r="AF122" s="1">
        <v>2.72</v>
      </c>
      <c r="AG122">
        <v>689.57299999999998</v>
      </c>
    </row>
    <row r="123" spans="1:33" x14ac:dyDescent="0.25">
      <c r="A123" s="3">
        <v>41912</v>
      </c>
      <c r="B123" s="1" t="s">
        <v>108</v>
      </c>
      <c r="C123" s="5">
        <v>3.24</v>
      </c>
      <c r="D123" s="5">
        <v>1.35</v>
      </c>
      <c r="E123" s="5">
        <v>3.3940884506725402</v>
      </c>
      <c r="F123" s="5">
        <v>-1.0128327768661143</v>
      </c>
      <c r="G123" s="5">
        <v>-2.55970025090001</v>
      </c>
      <c r="H123" s="5">
        <v>1.1280396826737427</v>
      </c>
      <c r="I123" s="5">
        <v>-7.3595902485831699</v>
      </c>
      <c r="J123" s="5">
        <v>-5.830342655699039</v>
      </c>
      <c r="K123" s="5">
        <v>-3.357983257925079</v>
      </c>
      <c r="L123" s="5">
        <v>9.8611749590027387E-3</v>
      </c>
      <c r="M123" s="51"/>
      <c r="N123" s="51"/>
      <c r="O123" s="3">
        <v>35338</v>
      </c>
      <c r="P123" s="1">
        <v>2.41</v>
      </c>
      <c r="Q123" s="1">
        <v>3.9922017287999934E-2</v>
      </c>
      <c r="R123" s="14">
        <v>2.72</v>
      </c>
      <c r="S123" s="1">
        <v>4.4720991488000017E-2</v>
      </c>
      <c r="X123" s="1" t="s">
        <v>108</v>
      </c>
      <c r="Y123" s="1">
        <v>3592.25</v>
      </c>
      <c r="Z123" s="1">
        <v>5178.7110000000002</v>
      </c>
      <c r="AA123" s="1">
        <v>6638.9260000000004</v>
      </c>
      <c r="AB123" s="1">
        <v>2009.951</v>
      </c>
      <c r="AC123">
        <v>7772.58</v>
      </c>
      <c r="AD123" s="1">
        <v>2.04</v>
      </c>
      <c r="AE123" s="1">
        <v>3.0569999999999999</v>
      </c>
      <c r="AF123" s="1">
        <v>2.774</v>
      </c>
      <c r="AG123">
        <v>689.64099999999996</v>
      </c>
    </row>
    <row r="124" spans="1:33" x14ac:dyDescent="0.25">
      <c r="A124" s="3">
        <v>42004</v>
      </c>
      <c r="B124" s="1" t="s">
        <v>109</v>
      </c>
      <c r="C124" s="5">
        <v>3.26</v>
      </c>
      <c r="D124" s="5">
        <v>0.89</v>
      </c>
      <c r="E124" s="5">
        <v>2.5617652081765412</v>
      </c>
      <c r="F124" s="5">
        <v>0.7114701268547543</v>
      </c>
      <c r="G124" s="5">
        <v>-1.700217299300022</v>
      </c>
      <c r="H124" s="5">
        <v>4.9325631567958883</v>
      </c>
      <c r="I124" s="5">
        <v>9.7280771218938291</v>
      </c>
      <c r="J124" s="5">
        <v>-3.5309476261672468</v>
      </c>
      <c r="K124" s="5">
        <v>-4.440804775837826</v>
      </c>
      <c r="L124" s="5">
        <v>3.4800715154714723E-3</v>
      </c>
      <c r="M124" s="51"/>
      <c r="N124" s="51"/>
      <c r="O124" s="3">
        <v>35369</v>
      </c>
      <c r="P124" s="1">
        <v>0.77</v>
      </c>
      <c r="Q124" s="1">
        <v>4.3131014155999958E-2</v>
      </c>
      <c r="R124" s="14">
        <v>0.8</v>
      </c>
      <c r="S124" s="1">
        <v>4.8256778240000298E-2</v>
      </c>
      <c r="X124" s="1" t="s">
        <v>109</v>
      </c>
      <c r="Y124" s="1">
        <v>3769.44</v>
      </c>
      <c r="Z124" s="1">
        <v>5682.5</v>
      </c>
      <c r="AA124" s="1">
        <v>6404.509</v>
      </c>
      <c r="AB124" s="1">
        <v>1920.693</v>
      </c>
      <c r="AC124">
        <v>8155.98</v>
      </c>
      <c r="AD124" s="1">
        <v>2.0099999999999998</v>
      </c>
      <c r="AE124" s="1">
        <v>3.0640000000000001</v>
      </c>
      <c r="AF124" s="1">
        <v>2.948</v>
      </c>
      <c r="AG124">
        <v>689.66499999999996</v>
      </c>
    </row>
    <row r="125" spans="1:33" x14ac:dyDescent="0.25">
      <c r="A125" s="3">
        <v>42094</v>
      </c>
      <c r="B125" s="1" t="s">
        <v>110</v>
      </c>
      <c r="C125" s="5">
        <v>3.39</v>
      </c>
      <c r="D125" s="5">
        <v>2.67</v>
      </c>
      <c r="E125" s="5">
        <v>2.9352005075366829</v>
      </c>
      <c r="F125" s="5">
        <v>3.8283112482576906</v>
      </c>
      <c r="G125" s="5">
        <v>2.7820148559999813</v>
      </c>
      <c r="H125" s="5">
        <v>0.95053907211681832</v>
      </c>
      <c r="I125" s="5">
        <v>4.3152661680598392</v>
      </c>
      <c r="J125" s="5">
        <v>4.9955742118560575</v>
      </c>
      <c r="K125" s="5">
        <v>2.2804789729540254</v>
      </c>
      <c r="L125" s="5">
        <v>3.3349524769299421E-3</v>
      </c>
      <c r="M125" s="51"/>
      <c r="N125" s="51"/>
      <c r="O125" s="3">
        <v>35398</v>
      </c>
      <c r="P125" s="1">
        <v>1.97</v>
      </c>
      <c r="Q125" s="1">
        <v>5.2315685729000139E-2</v>
      </c>
      <c r="R125" s="14">
        <v>2.0699999999999998</v>
      </c>
      <c r="S125" s="1">
        <v>5.6850744320000146E-2</v>
      </c>
      <c r="X125" s="1" t="s">
        <v>110</v>
      </c>
      <c r="Y125" s="1">
        <v>3805.27</v>
      </c>
      <c r="Z125" s="1">
        <v>5927.7150000000001</v>
      </c>
      <c r="AA125" s="1">
        <v>6724.451</v>
      </c>
      <c r="AB125" s="1">
        <v>1964.4939999999999</v>
      </c>
      <c r="AC125">
        <v>8233.5</v>
      </c>
      <c r="AD125" s="1">
        <v>2.02</v>
      </c>
      <c r="AE125" s="1">
        <v>2.8849999999999998</v>
      </c>
      <c r="AF125" s="1">
        <v>2.597</v>
      </c>
      <c r="AG125">
        <v>689.68799999999999</v>
      </c>
    </row>
    <row r="126" spans="1:33" x14ac:dyDescent="0.25">
      <c r="A126" s="3">
        <v>42185</v>
      </c>
      <c r="B126" s="1" t="s">
        <v>111</v>
      </c>
      <c r="C126" s="5">
        <v>3.82</v>
      </c>
      <c r="D126" s="5">
        <v>3.91</v>
      </c>
      <c r="E126" s="5">
        <v>3.9853185705355108</v>
      </c>
      <c r="F126" s="5">
        <v>4.7460370493480548</v>
      </c>
      <c r="G126" s="5">
        <v>-0.5347515889999932</v>
      </c>
      <c r="H126" s="5">
        <v>0.27803546134701485</v>
      </c>
      <c r="I126" s="5">
        <v>0.42095478611909876</v>
      </c>
      <c r="J126" s="5">
        <v>0.83978602862895269</v>
      </c>
      <c r="K126" s="5">
        <v>0.8165461436889121</v>
      </c>
      <c r="L126" s="5">
        <v>5.3647446381699382E-3</v>
      </c>
      <c r="M126" s="51"/>
      <c r="N126" s="51"/>
      <c r="O126" s="3">
        <v>35430</v>
      </c>
      <c r="P126" s="1">
        <v>0.72</v>
      </c>
      <c r="Q126" s="1">
        <v>3.4950062168000118E-2</v>
      </c>
      <c r="R126" s="14">
        <v>0.89</v>
      </c>
      <c r="S126" s="1">
        <v>3.8022503839999944E-2</v>
      </c>
      <c r="X126" s="1" t="s">
        <v>111</v>
      </c>
      <c r="Y126" s="1">
        <v>3815.85</v>
      </c>
      <c r="Z126" s="1">
        <v>5952.6679999999997</v>
      </c>
      <c r="AA126" s="1">
        <v>6780.9219999999996</v>
      </c>
      <c r="AB126" s="1">
        <v>1980.5350000000001</v>
      </c>
      <c r="AC126">
        <v>8256.4</v>
      </c>
      <c r="AD126" s="1">
        <v>2.1</v>
      </c>
      <c r="AE126" s="1">
        <v>3.0379999999999998</v>
      </c>
      <c r="AF126" s="1">
        <v>2.601</v>
      </c>
      <c r="AG126">
        <v>689.72500000000002</v>
      </c>
    </row>
    <row r="127" spans="1:33" x14ac:dyDescent="0.25">
      <c r="A127" s="3">
        <v>42277</v>
      </c>
      <c r="B127" s="1" t="s">
        <v>112</v>
      </c>
      <c r="C127" s="5">
        <v>3.68</v>
      </c>
      <c r="D127" s="5">
        <v>-1.51</v>
      </c>
      <c r="E127" s="5">
        <v>2.2741403775219236</v>
      </c>
      <c r="F127" s="5">
        <v>-4.6486780705374615</v>
      </c>
      <c r="G127" s="5">
        <v>-6.1374514719999995</v>
      </c>
      <c r="H127" s="5">
        <v>-6.4384082183523983</v>
      </c>
      <c r="I127" s="5">
        <v>-11.917849273636616</v>
      </c>
      <c r="J127" s="5">
        <v>-10.186299149289724</v>
      </c>
      <c r="K127" s="5">
        <v>-17.780296738002612</v>
      </c>
      <c r="L127" s="5">
        <v>1.2758708180782286E-2</v>
      </c>
      <c r="M127" s="51"/>
      <c r="N127" s="51"/>
      <c r="O127" s="3">
        <v>35461</v>
      </c>
      <c r="P127" s="1">
        <v>0.98</v>
      </c>
      <c r="Q127" s="1">
        <v>3.7106850032000205E-2</v>
      </c>
      <c r="R127" s="14">
        <v>0.96</v>
      </c>
      <c r="S127" s="1">
        <v>3.9670158607999717E-2</v>
      </c>
      <c r="X127" s="1" t="s">
        <v>112</v>
      </c>
      <c r="Y127" s="1">
        <v>3570.17</v>
      </c>
      <c r="Z127" s="1">
        <v>5243.2380000000003</v>
      </c>
      <c r="AA127" s="1">
        <v>6090.1970000000001</v>
      </c>
      <c r="AB127" s="1">
        <v>1628.39</v>
      </c>
      <c r="AC127">
        <v>7724.82</v>
      </c>
      <c r="AD127" s="1">
        <v>2.29</v>
      </c>
      <c r="AE127" s="1">
        <v>3.323</v>
      </c>
      <c r="AF127" s="1">
        <v>2.9809999999999999</v>
      </c>
      <c r="AG127">
        <v>689.81299999999999</v>
      </c>
    </row>
    <row r="128" spans="1:33" x14ac:dyDescent="0.25">
      <c r="A128" s="3">
        <v>42369</v>
      </c>
      <c r="B128" s="1" t="s">
        <v>113</v>
      </c>
      <c r="C128" s="5">
        <v>3.34</v>
      </c>
      <c r="D128" s="5">
        <v>0.49</v>
      </c>
      <c r="E128" s="5">
        <v>1.5516848198804221</v>
      </c>
      <c r="F128" s="5">
        <v>1.7796081441097644</v>
      </c>
      <c r="G128" s="5">
        <v>-2.4827082399999978</v>
      </c>
      <c r="H128" s="5">
        <v>7.042521784676925</v>
      </c>
      <c r="I128" s="5">
        <v>3.5937716350087356</v>
      </c>
      <c r="J128" s="5">
        <v>4.7475968347165054</v>
      </c>
      <c r="K128" s="5">
        <v>0.73115162829542335</v>
      </c>
      <c r="L128" s="5">
        <v>3.1602767706595536E-2</v>
      </c>
      <c r="M128" s="51"/>
      <c r="N128" s="51"/>
      <c r="O128" s="3">
        <v>35489</v>
      </c>
      <c r="P128" s="1">
        <v>1.65</v>
      </c>
      <c r="Q128" s="1">
        <v>3.3852224240000117E-2</v>
      </c>
      <c r="R128" s="14">
        <v>1.94</v>
      </c>
      <c r="S128" s="1">
        <v>3.8345997536000098E-2</v>
      </c>
      <c r="X128" s="1" t="s">
        <v>113</v>
      </c>
      <c r="Y128" s="1">
        <v>3821.6</v>
      </c>
      <c r="Z128" s="1">
        <v>5431.6679999999997</v>
      </c>
      <c r="AA128" s="1">
        <v>6379.335</v>
      </c>
      <c r="AB128" s="1">
        <v>1640.296</v>
      </c>
      <c r="AC128">
        <v>8268.84</v>
      </c>
      <c r="AD128" s="1">
        <v>2.2000000000000002</v>
      </c>
      <c r="AE128" s="1">
        <v>3.165</v>
      </c>
      <c r="AF128" s="1">
        <v>2.8130000000000002</v>
      </c>
      <c r="AG128">
        <v>690.03099999999995</v>
      </c>
    </row>
    <row r="129" spans="1:33" x14ac:dyDescent="0.25">
      <c r="A129" s="3">
        <v>42460</v>
      </c>
      <c r="B129" s="1" t="s">
        <v>114</v>
      </c>
      <c r="C129" s="5">
        <v>2.1800000000000002</v>
      </c>
      <c r="D129" s="5">
        <v>0.06</v>
      </c>
      <c r="E129" s="5">
        <v>-1.3122045415692225</v>
      </c>
      <c r="F129" s="5">
        <v>-0.10062575098359933</v>
      </c>
      <c r="G129" s="5">
        <v>4.0595134783999898</v>
      </c>
      <c r="H129" s="5">
        <v>1.3478647686832712</v>
      </c>
      <c r="I129" s="5">
        <v>-1.5185022354090805</v>
      </c>
      <c r="J129" s="5">
        <v>-2.8816326466630127</v>
      </c>
      <c r="K129" s="5">
        <v>5.7548149846125218</v>
      </c>
      <c r="L129" s="5">
        <v>7.318511777008041E-2</v>
      </c>
      <c r="M129" s="51"/>
      <c r="N129" s="51"/>
      <c r="O129" s="3">
        <v>35520</v>
      </c>
      <c r="P129" s="1">
        <v>-1.49</v>
      </c>
      <c r="Q129" s="1">
        <v>1.1167420670000094E-2</v>
      </c>
      <c r="R129" s="14">
        <v>-1.8</v>
      </c>
      <c r="S129" s="1">
        <v>1.0660887680000064E-2</v>
      </c>
      <c r="X129" s="1" t="s">
        <v>114</v>
      </c>
      <c r="Y129" s="1">
        <v>3873.11</v>
      </c>
      <c r="Z129" s="1">
        <v>5349.1880000000001</v>
      </c>
      <c r="AA129" s="1">
        <v>6195.5060000000003</v>
      </c>
      <c r="AB129" s="1">
        <v>1734.692</v>
      </c>
      <c r="AC129">
        <v>8380.2900000000009</v>
      </c>
      <c r="AD129" s="1">
        <v>2.17</v>
      </c>
      <c r="AE129" s="1">
        <v>3.4359999999999999</v>
      </c>
      <c r="AF129" s="1">
        <v>2.8039999999999998</v>
      </c>
      <c r="AG129">
        <v>690.53599999999994</v>
      </c>
    </row>
    <row r="130" spans="1:33" x14ac:dyDescent="0.25">
      <c r="A130" s="3">
        <v>42551</v>
      </c>
      <c r="B130" s="1" t="s">
        <v>115</v>
      </c>
      <c r="C130" s="5">
        <v>2.13</v>
      </c>
      <c r="D130" s="5">
        <v>3.99</v>
      </c>
      <c r="E130" s="5">
        <v>1.8847246196080529</v>
      </c>
      <c r="F130" s="5">
        <v>6.4314400031756875</v>
      </c>
      <c r="G130" s="5">
        <v>6.2022041899999936</v>
      </c>
      <c r="H130" s="5">
        <v>2.4553911456168365</v>
      </c>
      <c r="I130" s="5">
        <v>3.7918278437774067</v>
      </c>
      <c r="J130" s="5">
        <v>-1.1905242283681061</v>
      </c>
      <c r="K130" s="5">
        <v>0.79737498068821466</v>
      </c>
      <c r="L130" s="5">
        <v>7.2407521114037365E-2</v>
      </c>
      <c r="M130" s="51"/>
      <c r="N130" s="51"/>
      <c r="O130" s="3">
        <v>35550</v>
      </c>
      <c r="P130" s="1">
        <v>1.05</v>
      </c>
      <c r="Q130" s="1">
        <v>1.1868368574999844E-2</v>
      </c>
      <c r="R130" s="14">
        <v>0.97</v>
      </c>
      <c r="S130" s="1">
        <v>1.0760992760000088E-2</v>
      </c>
      <c r="X130" s="1" t="s">
        <v>115</v>
      </c>
      <c r="Y130" s="1">
        <v>3968.21</v>
      </c>
      <c r="Z130" s="1">
        <v>5552.02</v>
      </c>
      <c r="AA130" s="1">
        <v>6121.7470000000003</v>
      </c>
      <c r="AB130" s="1">
        <v>1748.5239999999999</v>
      </c>
      <c r="AC130">
        <v>8586.0499999999993</v>
      </c>
      <c r="AD130" s="1">
        <v>2.17</v>
      </c>
      <c r="AE130" s="1">
        <v>3.4889999999999999</v>
      </c>
      <c r="AF130" s="1">
        <v>2.7570000000000001</v>
      </c>
      <c r="AG130">
        <v>691.03599999999994</v>
      </c>
    </row>
    <row r="131" spans="1:33" x14ac:dyDescent="0.25">
      <c r="A131" s="3">
        <v>42643</v>
      </c>
      <c r="B131" s="1" t="s">
        <v>116</v>
      </c>
      <c r="C131" s="5">
        <v>2.0699999999999998</v>
      </c>
      <c r="D131" s="5">
        <v>3.91</v>
      </c>
      <c r="E131" s="5">
        <v>1.8305605072393907</v>
      </c>
      <c r="F131" s="5">
        <v>3.9582556742356103</v>
      </c>
      <c r="G131" s="5">
        <v>6.5986981315999893</v>
      </c>
      <c r="H131" s="5">
        <v>3.8518626786384846</v>
      </c>
      <c r="I131" s="5">
        <v>9.0458968087290703</v>
      </c>
      <c r="J131" s="5">
        <v>6.5036990257846261</v>
      </c>
      <c r="K131" s="5">
        <v>9.153834891599999</v>
      </c>
      <c r="L131" s="5">
        <v>9.6087613380513304E-2</v>
      </c>
      <c r="M131" s="51"/>
      <c r="N131" s="51"/>
      <c r="O131" s="3">
        <v>35580</v>
      </c>
      <c r="P131" s="1">
        <v>2.14</v>
      </c>
      <c r="Q131" s="1">
        <v>1.674604197000007E-2</v>
      </c>
      <c r="R131" s="14">
        <v>2.38</v>
      </c>
      <c r="S131" s="1">
        <v>1.5123704520000114E-2</v>
      </c>
      <c r="X131" s="1" t="s">
        <v>116</v>
      </c>
      <c r="Y131" s="1">
        <v>4121.0600000000004</v>
      </c>
      <c r="Z131" s="1">
        <v>6054.25</v>
      </c>
      <c r="AA131" s="1">
        <v>6519.8869999999997</v>
      </c>
      <c r="AB131" s="1">
        <v>1908.5809999999999</v>
      </c>
      <c r="AC131">
        <v>8916.7900000000009</v>
      </c>
      <c r="AD131" s="1">
        <v>2.12</v>
      </c>
      <c r="AE131" s="1">
        <v>3.2909999999999999</v>
      </c>
      <c r="AF131" s="1">
        <v>2.552</v>
      </c>
      <c r="AG131">
        <v>691.7</v>
      </c>
    </row>
    <row r="132" spans="1:33" x14ac:dyDescent="0.25">
      <c r="A132" s="3">
        <v>42735</v>
      </c>
      <c r="B132" s="1" t="s">
        <v>117</v>
      </c>
      <c r="C132" s="5">
        <v>2.11</v>
      </c>
      <c r="D132" s="5">
        <v>4.51</v>
      </c>
      <c r="E132" s="5">
        <v>2.1372447166820838</v>
      </c>
      <c r="F132" s="5">
        <v>4.9640824432329289</v>
      </c>
      <c r="G132" s="5">
        <v>1.503148789200015</v>
      </c>
      <c r="H132" s="5">
        <v>3.824258807200076</v>
      </c>
      <c r="I132" s="5">
        <v>8.8334806127926768</v>
      </c>
      <c r="J132" s="5">
        <v>-0.67616202550749849</v>
      </c>
      <c r="K132" s="5">
        <v>-4.0838193401275591</v>
      </c>
      <c r="L132" s="5">
        <v>8.3851380656341234E-2</v>
      </c>
      <c r="M132" s="51"/>
      <c r="N132" s="51"/>
      <c r="O132" s="3">
        <v>35611</v>
      </c>
      <c r="P132" s="1">
        <v>1.39</v>
      </c>
      <c r="Q132" s="1">
        <v>4.6471233330000139E-2</v>
      </c>
      <c r="R132" s="14">
        <v>1.29</v>
      </c>
      <c r="S132" s="1">
        <v>4.7065988094000089E-2</v>
      </c>
      <c r="X132" s="1" t="s">
        <v>117</v>
      </c>
      <c r="Y132" s="1">
        <v>4278.66</v>
      </c>
      <c r="Z132" s="1">
        <v>6589.0510000000004</v>
      </c>
      <c r="AA132" s="1">
        <v>6475.8019999999997</v>
      </c>
      <c r="AB132" s="1">
        <v>1830.6379999999999</v>
      </c>
      <c r="AC132">
        <v>9257.7900000000009</v>
      </c>
      <c r="AD132" s="1">
        <v>2.1</v>
      </c>
      <c r="AE132" s="1">
        <v>3.1280000000000001</v>
      </c>
      <c r="AF132" s="1">
        <v>2.5990000000000002</v>
      </c>
      <c r="AG132">
        <v>692.28</v>
      </c>
    </row>
    <row r="133" spans="1:33" x14ac:dyDescent="0.25">
      <c r="A133" s="13">
        <v>42825</v>
      </c>
      <c r="B133" s="1" t="s">
        <v>118</v>
      </c>
      <c r="C133" s="5">
        <v>1.77</v>
      </c>
      <c r="D133" s="5">
        <v>3.89</v>
      </c>
      <c r="E133" s="5">
        <v>0.892966328160815</v>
      </c>
      <c r="F133" s="5">
        <v>3.6159814753259742</v>
      </c>
      <c r="G133" s="5">
        <v>2.9202187060999751</v>
      </c>
      <c r="H133" s="5">
        <v>6.0661515521214682</v>
      </c>
      <c r="I133" s="5">
        <v>2.4657875618203651</v>
      </c>
      <c r="J133" s="5">
        <v>7.3876409439325164</v>
      </c>
      <c r="K133" s="5">
        <v>11.485831715500282</v>
      </c>
      <c r="L133" s="5">
        <v>0.10414861038885448</v>
      </c>
      <c r="M133" s="51"/>
      <c r="N133" s="51"/>
      <c r="O133" s="3">
        <v>35642</v>
      </c>
      <c r="P133" s="1">
        <v>2.75</v>
      </c>
      <c r="Q133" s="1">
        <v>6.4076390150000329E-2</v>
      </c>
      <c r="R133" s="14">
        <v>3.11</v>
      </c>
      <c r="S133" s="1">
        <v>6.9257938321999779E-2</v>
      </c>
      <c r="X133" s="1" t="s">
        <v>118</v>
      </c>
      <c r="Y133" s="1">
        <v>4538.21</v>
      </c>
      <c r="Z133" s="1">
        <v>6751.5230000000001</v>
      </c>
      <c r="AA133" s="1">
        <v>6954.2110000000002</v>
      </c>
      <c r="AB133" s="1">
        <v>2040.902</v>
      </c>
      <c r="AC133">
        <v>9819.3799999999992</v>
      </c>
      <c r="AD133" s="1">
        <v>2.02</v>
      </c>
      <c r="AE133" s="1">
        <v>3.0680000000000001</v>
      </c>
      <c r="AF133" s="1">
        <v>2.4409999999999998</v>
      </c>
      <c r="AG133">
        <v>693.00099999999998</v>
      </c>
    </row>
    <row r="134" spans="1:33" x14ac:dyDescent="0.25">
      <c r="A134" s="3">
        <v>42916</v>
      </c>
      <c r="B134" s="1" t="s">
        <v>119</v>
      </c>
      <c r="C134">
        <v>1.7</v>
      </c>
      <c r="D134" t="s">
        <v>121</v>
      </c>
      <c r="G134" s="5">
        <v>2.4853953976999854</v>
      </c>
      <c r="H134" s="5">
        <v>3.0882220082367295</v>
      </c>
      <c r="I134" s="5">
        <v>2.463621911678282</v>
      </c>
      <c r="J134" s="5">
        <v>6.3670055452732077</v>
      </c>
      <c r="K134" s="5">
        <v>6.3840889959439595</v>
      </c>
      <c r="L134" s="5">
        <v>0.20187561056910219</v>
      </c>
      <c r="M134" s="51"/>
      <c r="N134" s="51"/>
      <c r="O134" s="3">
        <v>35671</v>
      </c>
      <c r="P134" s="1">
        <v>-0.23</v>
      </c>
      <c r="Q134" s="1">
        <v>3.9386150824999966E-2</v>
      </c>
      <c r="R134" s="14">
        <v>-0.04</v>
      </c>
      <c r="S134" s="1">
        <v>4.3983429523999806E-2</v>
      </c>
      <c r="X134" s="1" t="s">
        <v>119</v>
      </c>
      <c r="Y134" s="1">
        <v>4678.3599999999997</v>
      </c>
      <c r="Z134" s="1">
        <v>6917.8549999999996</v>
      </c>
      <c r="AA134" s="1">
        <v>7396.9859999999999</v>
      </c>
      <c r="AB134" s="1">
        <v>2171.1950000000002</v>
      </c>
      <c r="AC134">
        <v>10122.620000000001</v>
      </c>
      <c r="AD134" s="1">
        <v>2.0099999999999998</v>
      </c>
      <c r="AE134" s="1">
        <v>3.0670000000000002</v>
      </c>
      <c r="AF134" s="1">
        <v>2.4260000000000002</v>
      </c>
      <c r="AG134">
        <v>694.4</v>
      </c>
    </row>
    <row r="135" spans="1:33" x14ac:dyDescent="0.25">
      <c r="A135" s="3">
        <v>43008</v>
      </c>
      <c r="B135" s="1" t="s">
        <v>120</v>
      </c>
      <c r="C135" t="s">
        <v>121</v>
      </c>
      <c r="H135" s="5"/>
      <c r="I135" s="5"/>
      <c r="J135" s="5"/>
      <c r="K135" s="5"/>
      <c r="L135" s="5"/>
      <c r="M135" s="51"/>
      <c r="N135" s="51"/>
      <c r="O135" s="3">
        <v>35703</v>
      </c>
      <c r="P135" s="1">
        <v>1.98</v>
      </c>
      <c r="Q135" s="1">
        <v>4.5434457650000093E-2</v>
      </c>
      <c r="R135" s="14">
        <v>2.2799999999999998</v>
      </c>
      <c r="S135" s="1">
        <v>5.4187236368000047E-2</v>
      </c>
      <c r="T135" s="1"/>
      <c r="U135" s="1"/>
      <c r="V135" s="1"/>
      <c r="W135" s="1"/>
      <c r="X135" s="1"/>
    </row>
    <row r="136" spans="1:33" x14ac:dyDescent="0.25">
      <c r="H136" s="5"/>
      <c r="I136" s="5"/>
      <c r="J136" s="5"/>
      <c r="K136" s="5"/>
      <c r="L136" s="5"/>
      <c r="M136" s="51"/>
      <c r="N136" s="51"/>
      <c r="O136" s="3">
        <v>35734</v>
      </c>
      <c r="P136" s="1">
        <v>0.09</v>
      </c>
      <c r="Q136" s="1">
        <v>1.8370169014000126E-2</v>
      </c>
      <c r="R136" s="14">
        <v>-0.17</v>
      </c>
      <c r="S136" s="1">
        <v>2.0652815503999777E-2</v>
      </c>
    </row>
    <row r="137" spans="1:33" x14ac:dyDescent="0.25">
      <c r="H137" s="5"/>
      <c r="I137" s="5"/>
      <c r="J137" s="5"/>
      <c r="K137" s="5"/>
      <c r="L137" s="5"/>
      <c r="M137" s="51"/>
      <c r="N137" s="51"/>
      <c r="O137" s="3">
        <v>35762</v>
      </c>
      <c r="P137" s="1">
        <v>0.96</v>
      </c>
      <c r="Q137" s="1">
        <v>3.0516711072000158E-2</v>
      </c>
      <c r="R137" s="14">
        <v>0.92</v>
      </c>
      <c r="S137" s="1">
        <v>3.0455003408000003E-2</v>
      </c>
    </row>
    <row r="138" spans="1:33" x14ac:dyDescent="0.25">
      <c r="H138" s="5"/>
      <c r="I138" s="5"/>
      <c r="J138" s="5"/>
      <c r="K138" s="5"/>
      <c r="L138" s="5"/>
      <c r="M138" s="51"/>
      <c r="N138" s="51"/>
      <c r="O138" s="3">
        <v>35795</v>
      </c>
      <c r="P138" s="1">
        <v>0.88</v>
      </c>
      <c r="Q138" s="1">
        <v>1.9401116031999788E-2</v>
      </c>
      <c r="R138" s="14">
        <v>0.73</v>
      </c>
      <c r="S138" s="1">
        <v>1.483899582800019E-2</v>
      </c>
    </row>
    <row r="139" spans="1:33" x14ac:dyDescent="0.25">
      <c r="H139" s="5"/>
      <c r="I139" s="5"/>
      <c r="J139" s="5"/>
      <c r="K139" s="5"/>
      <c r="L139" s="5"/>
      <c r="M139" s="51"/>
      <c r="N139" s="51"/>
      <c r="O139" s="3">
        <v>35825</v>
      </c>
      <c r="P139" s="1">
        <v>1.8</v>
      </c>
      <c r="Q139" s="1">
        <v>3.6817200639999825E-2</v>
      </c>
      <c r="R139" s="14">
        <v>2.16</v>
      </c>
      <c r="S139" s="1">
        <v>3.8525010656000225E-2</v>
      </c>
    </row>
    <row r="140" spans="1:33" x14ac:dyDescent="0.25">
      <c r="H140" s="5"/>
      <c r="I140" s="5"/>
      <c r="J140" s="5"/>
      <c r="K140" s="5"/>
      <c r="L140" s="5"/>
      <c r="M140" s="51"/>
      <c r="N140" s="51"/>
      <c r="O140" s="3">
        <v>35853</v>
      </c>
      <c r="P140" s="1">
        <v>0.59</v>
      </c>
      <c r="Q140" s="1">
        <v>3.3017454559999937E-2</v>
      </c>
      <c r="R140" s="14">
        <v>0.59</v>
      </c>
      <c r="S140" s="1">
        <v>3.5129120312000106E-2</v>
      </c>
    </row>
    <row r="141" spans="1:33" x14ac:dyDescent="0.25">
      <c r="H141" s="5"/>
      <c r="I141" s="5"/>
      <c r="J141" s="5"/>
      <c r="K141" s="5"/>
      <c r="L141" s="5"/>
      <c r="M141" s="51"/>
      <c r="N141" s="51"/>
      <c r="O141" s="3">
        <v>35885</v>
      </c>
      <c r="P141" s="1">
        <v>0.94</v>
      </c>
      <c r="Q141" s="1">
        <v>3.3631858280000149E-2</v>
      </c>
      <c r="R141" s="14">
        <v>1.02</v>
      </c>
      <c r="S141" s="1">
        <v>3.8109239888000079E-2</v>
      </c>
    </row>
    <row r="142" spans="1:33" x14ac:dyDescent="0.25">
      <c r="H142" s="5"/>
      <c r="I142" s="5"/>
      <c r="J142" s="5"/>
      <c r="K142" s="5"/>
      <c r="L142" s="5"/>
      <c r="M142" s="51"/>
      <c r="N142" s="51"/>
      <c r="O142" s="3">
        <v>35915</v>
      </c>
      <c r="P142" s="1">
        <v>0.39</v>
      </c>
      <c r="Q142" s="1">
        <v>1.9315346294000113E-2</v>
      </c>
      <c r="R142" s="14">
        <v>0.3</v>
      </c>
      <c r="S142" s="1">
        <v>1.9208660539999922E-2</v>
      </c>
    </row>
    <row r="143" spans="1:33" x14ac:dyDescent="0.25">
      <c r="H143" s="5"/>
      <c r="I143" s="5"/>
      <c r="J143" s="5"/>
      <c r="K143" s="5"/>
      <c r="L143" s="5"/>
      <c r="M143" s="51"/>
      <c r="N143" s="51"/>
      <c r="O143" s="3">
        <v>35944</v>
      </c>
      <c r="P143" s="1">
        <v>0.35</v>
      </c>
      <c r="Q143" s="1">
        <v>1.6883338309999996E-2</v>
      </c>
      <c r="R143" s="14">
        <v>0.11</v>
      </c>
      <c r="S143" s="1">
        <v>1.4345153660000109E-2</v>
      </c>
    </row>
    <row r="144" spans="1:33" x14ac:dyDescent="0.25">
      <c r="H144" s="5"/>
      <c r="I144" s="5"/>
      <c r="J144" s="5"/>
      <c r="K144" s="5"/>
      <c r="L144" s="5"/>
      <c r="M144" s="51"/>
      <c r="N144" s="51"/>
      <c r="O144" s="3">
        <v>35976</v>
      </c>
      <c r="P144" s="1">
        <v>0.36</v>
      </c>
      <c r="Q144" s="1">
        <v>1.1040339140000244E-2</v>
      </c>
      <c r="R144" s="14">
        <v>0.14000000000000001</v>
      </c>
      <c r="S144" s="1">
        <v>5.5090446199999032E-3</v>
      </c>
    </row>
    <row r="145" spans="8:19" x14ac:dyDescent="0.25">
      <c r="H145" s="5"/>
      <c r="I145" s="5"/>
      <c r="J145" s="5"/>
      <c r="K145" s="5"/>
      <c r="L145" s="5"/>
      <c r="M145" s="51"/>
      <c r="N145" s="51"/>
      <c r="O145" s="3">
        <v>36007</v>
      </c>
      <c r="P145" s="1">
        <v>0.56999999999999995</v>
      </c>
      <c r="Q145" s="1">
        <v>1.2853141820000191E-2</v>
      </c>
      <c r="R145" s="14">
        <v>0.6</v>
      </c>
      <c r="S145" s="1">
        <v>8.5165492400001153E-3</v>
      </c>
    </row>
    <row r="146" spans="8:19" x14ac:dyDescent="0.25">
      <c r="H146" s="5"/>
      <c r="I146" s="5"/>
      <c r="J146" s="5"/>
      <c r="K146" s="5"/>
      <c r="L146" s="5"/>
      <c r="M146" s="51"/>
      <c r="N146" s="51"/>
      <c r="O146" s="3">
        <v>36038</v>
      </c>
      <c r="P146" s="1">
        <v>-5.52</v>
      </c>
      <c r="Q146" s="1">
        <v>-4.6393972703999919E-2</v>
      </c>
      <c r="R146" s="14">
        <v>-6.94</v>
      </c>
      <c r="S146" s="1">
        <v>-6.2505742959999888E-2</v>
      </c>
    </row>
    <row r="147" spans="8:19" x14ac:dyDescent="0.25">
      <c r="H147" s="5"/>
      <c r="I147" s="5"/>
      <c r="J147" s="5"/>
      <c r="K147" s="5"/>
      <c r="L147" s="5"/>
      <c r="M147" s="51"/>
      <c r="N147" s="51"/>
      <c r="O147" s="3">
        <v>36068</v>
      </c>
      <c r="P147" s="1">
        <v>0.45</v>
      </c>
      <c r="Q147" s="1">
        <v>-4.5538805880000033E-2</v>
      </c>
      <c r="R147" s="14">
        <v>0.31</v>
      </c>
      <c r="S147" s="1">
        <v>-6.0914230839999917E-2</v>
      </c>
    </row>
    <row r="148" spans="8:19" x14ac:dyDescent="0.25">
      <c r="H148" s="5"/>
      <c r="I148" s="5"/>
      <c r="J148" s="5"/>
      <c r="K148" s="5"/>
      <c r="L148" s="5"/>
      <c r="M148" s="51"/>
      <c r="N148" s="51"/>
      <c r="O148" s="3">
        <v>36098</v>
      </c>
      <c r="P148" s="1">
        <v>-2.0499999999999998</v>
      </c>
      <c r="Q148" s="1">
        <v>-7.0403957800000083E-2</v>
      </c>
      <c r="R148" s="14">
        <v>-2.19</v>
      </c>
      <c r="S148" s="1">
        <v>-8.6958458433999963E-2</v>
      </c>
    </row>
    <row r="149" spans="8:19" x14ac:dyDescent="0.25">
      <c r="H149" s="5"/>
      <c r="I149" s="5"/>
      <c r="J149" s="5"/>
      <c r="K149" s="5"/>
      <c r="L149" s="5"/>
      <c r="M149" s="51"/>
      <c r="N149" s="51"/>
      <c r="O149" s="3">
        <v>36129</v>
      </c>
      <c r="P149" s="1">
        <v>4.1500000000000004</v>
      </c>
      <c r="Q149" s="1">
        <v>2.4739921625000161E-2</v>
      </c>
      <c r="R149" s="14">
        <v>5.24</v>
      </c>
      <c r="S149" s="1">
        <v>3.2543432564000163E-2</v>
      </c>
    </row>
    <row r="150" spans="8:19" x14ac:dyDescent="0.25">
      <c r="H150" s="5"/>
      <c r="I150" s="5"/>
      <c r="J150" s="5"/>
      <c r="K150" s="5"/>
      <c r="L150" s="5"/>
      <c r="M150" s="51"/>
      <c r="N150" s="51"/>
      <c r="O150" s="3">
        <v>36160</v>
      </c>
      <c r="P150" s="1">
        <v>0.11</v>
      </c>
      <c r="Q150" s="1">
        <v>2.1271414175000336E-2</v>
      </c>
      <c r="R150" s="14">
        <v>-0.4</v>
      </c>
      <c r="S150" s="1">
        <v>2.5235030239999956E-2</v>
      </c>
    </row>
    <row r="151" spans="8:19" x14ac:dyDescent="0.25">
      <c r="H151" s="5"/>
      <c r="I151" s="5"/>
      <c r="J151" s="5"/>
      <c r="K151" s="5"/>
      <c r="L151" s="5"/>
      <c r="M151" s="51"/>
      <c r="N151" s="51"/>
      <c r="O151" s="3">
        <v>36189</v>
      </c>
      <c r="P151" s="1">
        <v>1.48</v>
      </c>
      <c r="Q151" s="1">
        <v>5.807680562000006E-2</v>
      </c>
      <c r="R151" s="14">
        <v>1.69</v>
      </c>
      <c r="S151" s="1">
        <v>6.5904817759999901E-2</v>
      </c>
    </row>
    <row r="152" spans="8:19" x14ac:dyDescent="0.25">
      <c r="H152" s="5"/>
      <c r="I152" s="5"/>
      <c r="J152" s="5"/>
      <c r="K152" s="5"/>
      <c r="L152" s="5"/>
      <c r="M152" s="51"/>
      <c r="N152" s="51"/>
      <c r="O152" s="3">
        <v>36217</v>
      </c>
      <c r="P152" s="1">
        <v>-0.59</v>
      </c>
      <c r="Q152" s="1">
        <v>9.9223739480001072E-3</v>
      </c>
      <c r="R152" s="14">
        <v>-0.74</v>
      </c>
      <c r="S152" s="1">
        <v>5.3374402399999354E-3</v>
      </c>
    </row>
    <row r="153" spans="8:19" x14ac:dyDescent="0.25">
      <c r="H153" s="5"/>
      <c r="I153" s="5"/>
      <c r="J153" s="5"/>
      <c r="K153" s="5"/>
      <c r="L153" s="5"/>
      <c r="M153" s="51"/>
      <c r="N153" s="51"/>
      <c r="O153" s="3">
        <v>36250</v>
      </c>
      <c r="P153" s="1">
        <v>0.95</v>
      </c>
      <c r="Q153" s="1">
        <v>1.8396400459999906E-2</v>
      </c>
      <c r="R153" s="14">
        <v>0.97</v>
      </c>
      <c r="S153" s="1">
        <v>1.9165876918000091E-2</v>
      </c>
    </row>
    <row r="154" spans="8:19" x14ac:dyDescent="0.25">
      <c r="H154" s="5"/>
      <c r="I154" s="5"/>
      <c r="J154" s="5"/>
      <c r="K154" s="5"/>
      <c r="L154" s="5"/>
      <c r="M154" s="51"/>
      <c r="N154" s="51"/>
      <c r="O154" s="3">
        <v>36280</v>
      </c>
      <c r="P154" s="1">
        <v>1.94</v>
      </c>
      <c r="Q154" s="1">
        <v>2.3012702630000215E-2</v>
      </c>
      <c r="R154" s="14">
        <v>2.34</v>
      </c>
      <c r="S154" s="1">
        <v>2.5680360348000253E-2</v>
      </c>
    </row>
    <row r="155" spans="8:19" x14ac:dyDescent="0.25">
      <c r="H155" s="5"/>
      <c r="I155" s="5"/>
      <c r="J155" s="5"/>
      <c r="K155" s="5"/>
      <c r="L155" s="5"/>
      <c r="M155" s="51"/>
      <c r="N155" s="51"/>
      <c r="O155" s="3">
        <v>36311</v>
      </c>
      <c r="P155" s="1">
        <v>-1.35</v>
      </c>
      <c r="Q155" s="1">
        <v>1.5191661950000102E-2</v>
      </c>
      <c r="R155" s="14">
        <v>-1.75</v>
      </c>
      <c r="S155" s="1">
        <v>1.5243757850000206E-2</v>
      </c>
    </row>
    <row r="156" spans="8:19" x14ac:dyDescent="0.25">
      <c r="H156" s="5"/>
      <c r="I156" s="5"/>
      <c r="J156" s="5"/>
      <c r="K156" s="5"/>
      <c r="L156" s="5"/>
      <c r="M156" s="51"/>
      <c r="N156" s="51"/>
      <c r="O156" s="3">
        <v>36341</v>
      </c>
      <c r="P156" s="1">
        <v>-0.21</v>
      </c>
      <c r="Q156" s="1">
        <v>3.5262599900001135E-3</v>
      </c>
      <c r="R156" s="14">
        <v>-0.23</v>
      </c>
      <c r="S156" s="1">
        <v>3.1778718500001801E-3</v>
      </c>
    </row>
    <row r="157" spans="8:19" x14ac:dyDescent="0.25">
      <c r="H157" s="5"/>
      <c r="I157" s="5"/>
      <c r="J157" s="5"/>
      <c r="K157" s="5"/>
      <c r="L157" s="5"/>
      <c r="M157" s="51"/>
      <c r="N157" s="51"/>
      <c r="O157" s="3">
        <v>36371</v>
      </c>
      <c r="P157" s="1">
        <v>0.4</v>
      </c>
      <c r="Q157" s="1">
        <v>-1.1633936599999894E-2</v>
      </c>
      <c r="R157" s="14">
        <v>0.47</v>
      </c>
      <c r="S157" s="1">
        <v>-1.5152620825000018E-2</v>
      </c>
    </row>
    <row r="158" spans="8:19" x14ac:dyDescent="0.25">
      <c r="H158" s="5"/>
      <c r="I158" s="5"/>
      <c r="J158" s="5"/>
      <c r="K158" s="5"/>
      <c r="L158" s="5"/>
      <c r="M158" s="51"/>
      <c r="N158" s="51"/>
      <c r="O158" s="3">
        <v>36403</v>
      </c>
      <c r="P158" s="1">
        <v>-1.1100000000000001</v>
      </c>
      <c r="Q158" s="1">
        <v>-9.2293967600000082E-3</v>
      </c>
      <c r="R158" s="14">
        <v>-1.36</v>
      </c>
      <c r="S158" s="1">
        <v>-1.1243302984000114E-2</v>
      </c>
    </row>
    <row r="159" spans="8:19" x14ac:dyDescent="0.25">
      <c r="H159" s="5"/>
      <c r="I159" s="5"/>
      <c r="J159" s="5"/>
      <c r="K159" s="5"/>
      <c r="L159" s="5"/>
      <c r="M159" s="51"/>
      <c r="N159" s="51"/>
      <c r="O159" s="3">
        <v>36433</v>
      </c>
      <c r="P159" s="1">
        <v>-0.72</v>
      </c>
      <c r="Q159" s="1">
        <v>-1.4292960320000048E-2</v>
      </c>
      <c r="R159" s="14">
        <v>-1.01</v>
      </c>
      <c r="S159" s="1">
        <v>-1.8973384408000116E-2</v>
      </c>
    </row>
    <row r="160" spans="8:19" x14ac:dyDescent="0.25">
      <c r="H160" s="5"/>
      <c r="I160" s="5"/>
      <c r="J160" s="5"/>
      <c r="K160" s="5"/>
      <c r="L160" s="5"/>
      <c r="M160" s="51"/>
      <c r="N160" s="51"/>
      <c r="O160" s="3">
        <v>36462</v>
      </c>
      <c r="P160" s="1">
        <v>-0.66</v>
      </c>
      <c r="Q160" s="1">
        <v>-2.4699827472000058E-2</v>
      </c>
      <c r="R160" s="14">
        <v>-0.76</v>
      </c>
      <c r="S160" s="1">
        <v>-3.0983563936000103E-2</v>
      </c>
    </row>
    <row r="161" spans="8:19" x14ac:dyDescent="0.25">
      <c r="H161" s="5"/>
      <c r="I161" s="5"/>
      <c r="J161" s="5"/>
      <c r="K161" s="5"/>
      <c r="L161" s="5"/>
      <c r="M161" s="51"/>
      <c r="N161" s="51"/>
      <c r="O161" s="3">
        <v>36494</v>
      </c>
      <c r="P161" s="1">
        <v>1.18</v>
      </c>
      <c r="Q161" s="1">
        <v>-2.1147592640000656E-3</v>
      </c>
      <c r="R161" s="14">
        <v>1.28</v>
      </c>
      <c r="S161" s="1">
        <v>-5.0488174720001444E-3</v>
      </c>
    </row>
    <row r="162" spans="8:19" x14ac:dyDescent="0.25">
      <c r="H162" s="5"/>
      <c r="I162" s="5"/>
      <c r="J162" s="5"/>
      <c r="K162" s="5"/>
      <c r="L162" s="5"/>
      <c r="M162" s="51"/>
      <c r="N162" s="51"/>
      <c r="O162" s="3">
        <v>36525</v>
      </c>
      <c r="P162" s="1">
        <v>1.1200000000000001</v>
      </c>
      <c r="Q162" s="1">
        <v>1.6379487743999999E-2</v>
      </c>
      <c r="R162" s="14">
        <v>1.3</v>
      </c>
      <c r="S162" s="1">
        <v>1.8169055359999575E-2</v>
      </c>
    </row>
    <row r="163" spans="8:19" x14ac:dyDescent="0.25">
      <c r="H163" s="5"/>
      <c r="I163" s="5"/>
      <c r="J163" s="5"/>
      <c r="K163" s="5"/>
      <c r="L163" s="5"/>
      <c r="M163" s="51"/>
      <c r="N163" s="51"/>
      <c r="O163" s="3">
        <v>36556</v>
      </c>
      <c r="P163" s="1">
        <v>-0.43</v>
      </c>
      <c r="Q163" s="1">
        <v>1.8732691712000094E-2</v>
      </c>
      <c r="R163" s="14">
        <v>-0.74</v>
      </c>
      <c r="S163" s="1">
        <v>1.8374248639999813E-2</v>
      </c>
    </row>
    <row r="164" spans="8:19" x14ac:dyDescent="0.25">
      <c r="H164" s="5"/>
      <c r="I164" s="5"/>
      <c r="J164" s="5"/>
      <c r="K164" s="5"/>
      <c r="L164" s="5"/>
      <c r="M164" s="51"/>
      <c r="N164" s="51"/>
      <c r="O164" s="3">
        <v>36585</v>
      </c>
      <c r="P164" s="1">
        <v>0.19</v>
      </c>
      <c r="Q164" s="1">
        <v>8.7648584960002829E-3</v>
      </c>
      <c r="R164" s="14">
        <v>0.19</v>
      </c>
      <c r="S164" s="1">
        <v>7.4142572199997758E-3</v>
      </c>
    </row>
    <row r="165" spans="8:19" x14ac:dyDescent="0.25">
      <c r="H165" s="5"/>
      <c r="I165" s="5"/>
      <c r="J165" s="5"/>
      <c r="K165" s="5"/>
      <c r="L165" s="5"/>
      <c r="M165" s="51"/>
      <c r="N165" s="51"/>
      <c r="O165" s="3">
        <v>36616</v>
      </c>
      <c r="P165" s="1">
        <v>-2.1</v>
      </c>
      <c r="Q165" s="1">
        <v>-2.3357598429999959E-2</v>
      </c>
      <c r="R165" s="14">
        <v>-2.42</v>
      </c>
      <c r="S165" s="1">
        <v>-2.958061974799997E-2</v>
      </c>
    </row>
    <row r="166" spans="8:19" x14ac:dyDescent="0.25">
      <c r="H166" s="5"/>
      <c r="I166" s="5"/>
      <c r="J166" s="5"/>
      <c r="K166" s="5"/>
      <c r="L166" s="5"/>
      <c r="M166" s="51"/>
      <c r="N166" s="51"/>
      <c r="O166" s="3">
        <v>36644</v>
      </c>
      <c r="P166" s="1">
        <v>0.16</v>
      </c>
      <c r="Q166" s="1">
        <v>-1.7570523839999908E-2</v>
      </c>
      <c r="R166" s="14">
        <v>0.41</v>
      </c>
      <c r="S166" s="1">
        <v>-1.8337598517999987E-2</v>
      </c>
    </row>
    <row r="167" spans="8:19" x14ac:dyDescent="0.25">
      <c r="H167" s="5"/>
      <c r="I167" s="5"/>
      <c r="J167" s="5"/>
      <c r="K167" s="5"/>
      <c r="L167" s="5"/>
      <c r="M167" s="51"/>
      <c r="N167" s="51"/>
      <c r="O167" s="3">
        <v>36677</v>
      </c>
      <c r="P167" s="1">
        <v>-1.03</v>
      </c>
      <c r="Q167" s="1">
        <v>-2.9533433919999963E-2</v>
      </c>
      <c r="R167" s="14">
        <v>-1.44</v>
      </c>
      <c r="S167" s="1">
        <v>-3.4308351231999934E-2</v>
      </c>
    </row>
    <row r="168" spans="8:19" x14ac:dyDescent="0.25">
      <c r="H168" s="5"/>
      <c r="I168" s="5"/>
      <c r="J168" s="5"/>
      <c r="K168" s="5"/>
      <c r="L168" s="5"/>
      <c r="M168" s="51"/>
      <c r="N168" s="51"/>
      <c r="O168" s="3">
        <v>36707</v>
      </c>
      <c r="P168" s="1">
        <v>2.04</v>
      </c>
      <c r="Q168" s="1">
        <v>1.1505703807999978E-2</v>
      </c>
      <c r="R168" s="14">
        <v>2.08</v>
      </c>
      <c r="S168" s="1">
        <v>1.0225491968000044E-2</v>
      </c>
    </row>
    <row r="169" spans="8:19" x14ac:dyDescent="0.25">
      <c r="H169" s="5"/>
      <c r="I169" s="5"/>
      <c r="J169" s="5"/>
      <c r="K169" s="5"/>
      <c r="L169" s="5"/>
      <c r="M169" s="51"/>
      <c r="N169" s="51"/>
      <c r="O169" s="3">
        <v>36738</v>
      </c>
      <c r="P169" s="1">
        <v>0.76</v>
      </c>
      <c r="Q169" s="1">
        <v>1.756504308800011E-2</v>
      </c>
      <c r="R169" s="14">
        <v>0.59</v>
      </c>
      <c r="S169" s="1">
        <v>1.2036472831999934E-2</v>
      </c>
    </row>
    <row r="170" spans="8:19" x14ac:dyDescent="0.25">
      <c r="H170" s="5"/>
      <c r="I170" s="5"/>
      <c r="J170" s="5"/>
      <c r="K170" s="5"/>
      <c r="L170" s="5"/>
      <c r="M170" s="51"/>
      <c r="N170" s="51"/>
      <c r="O170" s="3">
        <v>36769</v>
      </c>
      <c r="P170" s="1">
        <v>0.68</v>
      </c>
      <c r="Q170" s="1">
        <v>3.5146494272000117E-2</v>
      </c>
      <c r="R170" s="14">
        <v>0.61</v>
      </c>
      <c r="S170" s="1">
        <v>3.3086338591999942E-2</v>
      </c>
    </row>
    <row r="171" spans="8:19" x14ac:dyDescent="0.25">
      <c r="H171" s="5"/>
      <c r="I171" s="5"/>
      <c r="J171" s="5"/>
      <c r="K171" s="5"/>
      <c r="L171" s="5"/>
      <c r="M171" s="51"/>
      <c r="N171" s="51"/>
      <c r="O171" s="3">
        <v>36798</v>
      </c>
      <c r="P171" s="1">
        <v>-0.87</v>
      </c>
      <c r="Q171" s="1">
        <v>5.6259503839999336E-3</v>
      </c>
      <c r="R171" s="14">
        <v>-1.33</v>
      </c>
      <c r="S171" s="1">
        <v>-1.4240886669999453E-3</v>
      </c>
    </row>
    <row r="172" spans="8:19" x14ac:dyDescent="0.25">
      <c r="H172" s="5"/>
      <c r="I172" s="5"/>
      <c r="J172" s="5"/>
      <c r="K172" s="5"/>
      <c r="L172" s="5"/>
      <c r="M172" s="51"/>
      <c r="N172" s="51"/>
      <c r="O172" s="3">
        <v>36830</v>
      </c>
      <c r="P172" s="1">
        <v>-3.2</v>
      </c>
      <c r="Q172" s="1">
        <v>-3.3896466880000142E-2</v>
      </c>
      <c r="R172" s="14">
        <v>-3.56</v>
      </c>
      <c r="S172" s="1">
        <v>-4.2621921771999971E-2</v>
      </c>
    </row>
    <row r="173" spans="8:19" x14ac:dyDescent="0.25">
      <c r="H173" s="5"/>
      <c r="I173" s="5"/>
      <c r="J173" s="5"/>
      <c r="K173" s="5"/>
      <c r="L173" s="5"/>
      <c r="M173" s="51"/>
      <c r="N173" s="51"/>
      <c r="O173" s="3">
        <v>36860</v>
      </c>
      <c r="P173" s="1">
        <v>-3.96</v>
      </c>
      <c r="Q173" s="1">
        <v>-7.8420904640000066E-2</v>
      </c>
      <c r="R173" s="14">
        <v>-5.15</v>
      </c>
      <c r="S173" s="1">
        <v>-9.7432554219999967E-2</v>
      </c>
    </row>
    <row r="174" spans="8:19" x14ac:dyDescent="0.25">
      <c r="H174" s="5"/>
      <c r="I174" s="5"/>
      <c r="J174" s="5"/>
      <c r="K174" s="5"/>
      <c r="L174" s="5"/>
      <c r="M174" s="51"/>
      <c r="N174" s="51"/>
      <c r="O174" s="3">
        <v>36889</v>
      </c>
      <c r="P174" s="1">
        <v>1.93</v>
      </c>
      <c r="Q174" s="1">
        <v>-5.239022303999985E-2</v>
      </c>
      <c r="R174" s="14">
        <v>2.2400000000000002</v>
      </c>
      <c r="S174" s="1">
        <v>-6.4776571839999963E-2</v>
      </c>
    </row>
    <row r="175" spans="8:19" x14ac:dyDescent="0.25">
      <c r="H175" s="5"/>
      <c r="I175" s="5"/>
      <c r="J175" s="5"/>
      <c r="K175" s="5"/>
      <c r="L175" s="5"/>
      <c r="M175" s="51"/>
      <c r="N175" s="51"/>
      <c r="O175" s="3">
        <v>36922</v>
      </c>
      <c r="P175" s="1">
        <v>7.49</v>
      </c>
      <c r="Q175" s="1">
        <v>5.2258005428000187E-2</v>
      </c>
      <c r="R175" s="14">
        <v>7.87</v>
      </c>
      <c r="S175" s="1">
        <v>4.606544167999993E-2</v>
      </c>
    </row>
    <row r="176" spans="8:19" x14ac:dyDescent="0.25">
      <c r="H176" s="5"/>
      <c r="I176" s="5"/>
      <c r="J176" s="5"/>
      <c r="K176" s="5"/>
      <c r="L176" s="5"/>
      <c r="M176" s="51"/>
      <c r="N176" s="51"/>
      <c r="O176" s="3">
        <v>36950</v>
      </c>
      <c r="P176" s="1">
        <v>1.33</v>
      </c>
      <c r="Q176" s="1">
        <v>0.1102176560810002</v>
      </c>
      <c r="R176" s="14">
        <v>1.05</v>
      </c>
      <c r="S176" s="1">
        <v>0.11444294024000001</v>
      </c>
    </row>
    <row r="177" spans="8:19" x14ac:dyDescent="0.25">
      <c r="H177" s="5"/>
      <c r="I177" s="5"/>
      <c r="J177" s="5"/>
      <c r="K177" s="5"/>
      <c r="L177" s="5"/>
      <c r="M177" s="51"/>
      <c r="N177" s="51"/>
      <c r="O177" s="3">
        <v>36980</v>
      </c>
      <c r="P177" s="1">
        <v>-2.36</v>
      </c>
      <c r="Q177" s="1">
        <v>6.3491140388000078E-2</v>
      </c>
      <c r="R177" s="14">
        <v>-3.66</v>
      </c>
      <c r="S177" s="1">
        <v>5.0131385590000077E-2</v>
      </c>
    </row>
    <row r="178" spans="8:19" x14ac:dyDescent="0.25">
      <c r="H178" s="5"/>
      <c r="I178" s="5"/>
      <c r="J178" s="5"/>
      <c r="K178" s="5"/>
      <c r="L178" s="5"/>
      <c r="M178" s="51"/>
      <c r="N178" s="51"/>
      <c r="O178" s="3">
        <v>37011</v>
      </c>
      <c r="P178" s="1">
        <v>-1.24</v>
      </c>
      <c r="Q178" s="1">
        <v>-2.2882267887999852E-2</v>
      </c>
      <c r="R178" s="14">
        <v>-2.0699999999999998</v>
      </c>
      <c r="S178" s="1">
        <v>-4.6636074990000109E-2</v>
      </c>
    </row>
    <row r="179" spans="8:19" x14ac:dyDescent="0.25">
      <c r="H179" s="5"/>
      <c r="I179" s="5"/>
      <c r="J179" s="5"/>
      <c r="K179" s="5"/>
      <c r="L179" s="5"/>
      <c r="M179" s="51"/>
      <c r="N179" s="51"/>
      <c r="O179" s="3">
        <v>37042</v>
      </c>
      <c r="P179" s="1">
        <v>1.8</v>
      </c>
      <c r="Q179" s="1">
        <v>-1.8350092479999969E-2</v>
      </c>
      <c r="R179" s="14">
        <v>1.4</v>
      </c>
      <c r="S179" s="1">
        <v>-4.3333973319999997E-2</v>
      </c>
    </row>
    <row r="180" spans="8:19" x14ac:dyDescent="0.25">
      <c r="H180" s="5"/>
      <c r="I180" s="5"/>
      <c r="J180" s="5"/>
      <c r="K180" s="5"/>
      <c r="L180" s="5"/>
      <c r="M180" s="51"/>
      <c r="N180" s="51"/>
      <c r="O180" s="3">
        <v>37071</v>
      </c>
      <c r="P180" s="1">
        <v>-2.8</v>
      </c>
      <c r="Q180" s="1">
        <v>-2.2773750399999959E-2</v>
      </c>
      <c r="R180" s="14">
        <v>-4.32</v>
      </c>
      <c r="S180" s="1">
        <v>-4.988784064000007E-2</v>
      </c>
    </row>
    <row r="181" spans="8:19" x14ac:dyDescent="0.25">
      <c r="H181" s="5"/>
      <c r="I181" s="5"/>
      <c r="J181" s="5"/>
      <c r="K181" s="5"/>
      <c r="L181" s="5"/>
      <c r="M181" s="51"/>
      <c r="N181" s="51"/>
      <c r="O181" s="3">
        <v>37103</v>
      </c>
      <c r="P181" s="1">
        <v>1.47</v>
      </c>
      <c r="Q181" s="1">
        <v>4.0415912000000276E-3</v>
      </c>
      <c r="R181" s="14">
        <v>1.51</v>
      </c>
      <c r="S181" s="1">
        <v>-1.5154852480000036E-2</v>
      </c>
    </row>
    <row r="182" spans="8:19" x14ac:dyDescent="0.25">
      <c r="H182" s="5"/>
      <c r="I182" s="5"/>
      <c r="J182" s="5"/>
      <c r="K182" s="5"/>
      <c r="L182" s="5"/>
      <c r="M182" s="51"/>
      <c r="N182" s="51"/>
      <c r="O182" s="3">
        <v>37134</v>
      </c>
      <c r="P182" s="1">
        <v>1.18</v>
      </c>
      <c r="Q182" s="1">
        <v>-2.0733968799999669E-3</v>
      </c>
      <c r="R182" s="14">
        <v>0.97</v>
      </c>
      <c r="S182" s="1">
        <v>-1.9331217504000131E-2</v>
      </c>
    </row>
    <row r="183" spans="8:19" x14ac:dyDescent="0.25">
      <c r="H183" s="5"/>
      <c r="I183" s="5"/>
      <c r="J183" s="5"/>
      <c r="K183" s="5"/>
      <c r="L183" s="5"/>
      <c r="M183" s="51"/>
      <c r="N183" s="51"/>
      <c r="O183" s="3">
        <v>37162</v>
      </c>
      <c r="P183" s="1">
        <v>-6.72</v>
      </c>
      <c r="Q183" s="1">
        <v>-4.2318996511999996E-2</v>
      </c>
      <c r="R183" s="14">
        <v>-8.11</v>
      </c>
      <c r="S183" s="1">
        <v>-5.8176688716999991E-2</v>
      </c>
    </row>
    <row r="184" spans="8:19" x14ac:dyDescent="0.25">
      <c r="H184" s="5"/>
      <c r="I184" s="5"/>
      <c r="J184" s="5"/>
      <c r="K184" s="5"/>
      <c r="L184" s="5"/>
      <c r="M184" s="51"/>
      <c r="N184" s="51"/>
      <c r="O184" s="3">
        <v>37195</v>
      </c>
      <c r="P184" s="1">
        <v>2.4700000000000002</v>
      </c>
      <c r="Q184" s="1">
        <v>-3.2880926111999997E-2</v>
      </c>
      <c r="R184" s="14">
        <v>2.89</v>
      </c>
      <c r="S184" s="1">
        <v>-4.5372864762999954E-2</v>
      </c>
    </row>
    <row r="185" spans="8:19" x14ac:dyDescent="0.25">
      <c r="H185" s="5"/>
      <c r="I185" s="5"/>
      <c r="J185" s="5"/>
      <c r="K185" s="5"/>
      <c r="L185" s="5"/>
      <c r="M185" s="51"/>
      <c r="N185" s="51"/>
      <c r="O185" s="3">
        <v>37225</v>
      </c>
      <c r="P185" s="1">
        <v>3.65</v>
      </c>
      <c r="Q185" s="1">
        <v>-9.2716741600000763E-3</v>
      </c>
      <c r="R185" s="14">
        <v>4.79</v>
      </c>
      <c r="S185" s="1">
        <v>-9.2564375409999178E-3</v>
      </c>
    </row>
    <row r="186" spans="8:19" x14ac:dyDescent="0.25">
      <c r="H186" s="5"/>
      <c r="I186" s="5"/>
      <c r="J186" s="5"/>
      <c r="K186" s="5"/>
      <c r="L186" s="5"/>
      <c r="M186" s="51"/>
      <c r="N186" s="51"/>
      <c r="O186" s="3">
        <v>37256</v>
      </c>
      <c r="P186" s="1">
        <v>-0.41</v>
      </c>
      <c r="Q186" s="1">
        <v>5.7746933645000054E-2</v>
      </c>
      <c r="R186" s="14">
        <v>-0.89</v>
      </c>
      <c r="S186" s="1">
        <v>6.8588469640999961E-2</v>
      </c>
    </row>
    <row r="187" spans="8:19" x14ac:dyDescent="0.25">
      <c r="H187" s="5"/>
      <c r="I187" s="5"/>
      <c r="J187" s="5"/>
      <c r="K187" s="5"/>
      <c r="L187" s="5"/>
      <c r="M187" s="51"/>
      <c r="N187" s="51"/>
      <c r="O187" s="3">
        <v>37287</v>
      </c>
      <c r="P187" s="1">
        <v>0.7</v>
      </c>
      <c r="Q187" s="1">
        <v>3.9476102449999884E-2</v>
      </c>
      <c r="R187" s="14">
        <v>0.2</v>
      </c>
      <c r="S187" s="1">
        <v>4.0650837380000082E-2</v>
      </c>
    </row>
    <row r="188" spans="8:19" x14ac:dyDescent="0.25">
      <c r="H188" s="5"/>
      <c r="I188" s="5"/>
      <c r="J188" s="5"/>
      <c r="K188" s="5"/>
      <c r="L188" s="5"/>
      <c r="M188" s="51"/>
      <c r="N188" s="51"/>
      <c r="O188" s="3">
        <v>37315</v>
      </c>
      <c r="P188" s="1">
        <v>-1.4</v>
      </c>
      <c r="Q188" s="1">
        <v>-1.1168898200000221E-2</v>
      </c>
      <c r="R188" s="14">
        <v>-2.4</v>
      </c>
      <c r="S188" s="1">
        <v>-3.0751772799999966E-2</v>
      </c>
    </row>
    <row r="189" spans="8:19" x14ac:dyDescent="0.25">
      <c r="H189" s="5"/>
      <c r="I189" s="5"/>
      <c r="J189" s="5"/>
      <c r="K189" s="5"/>
      <c r="L189" s="5"/>
      <c r="M189" s="51"/>
      <c r="N189" s="51"/>
      <c r="O189" s="3">
        <v>37344</v>
      </c>
      <c r="P189" s="1">
        <v>2.41</v>
      </c>
      <c r="Q189" s="1">
        <v>1.6830938199999812E-2</v>
      </c>
      <c r="R189" s="14">
        <v>2.78</v>
      </c>
      <c r="S189" s="1">
        <v>5.1390655999998813E-3</v>
      </c>
    </row>
    <row r="190" spans="8:19" x14ac:dyDescent="0.25">
      <c r="H190" s="5"/>
      <c r="I190" s="5"/>
      <c r="J190" s="5"/>
      <c r="K190" s="5"/>
      <c r="L190" s="5"/>
      <c r="M190" s="51"/>
      <c r="N190" s="51"/>
      <c r="O190" s="3">
        <v>37376</v>
      </c>
      <c r="P190" s="1">
        <v>1.6</v>
      </c>
      <c r="Q190" s="1">
        <v>2.5918801600000041E-2</v>
      </c>
      <c r="R190" s="14">
        <v>1.43</v>
      </c>
      <c r="S190" s="1">
        <v>1.7477599040000014E-2</v>
      </c>
    </row>
    <row r="191" spans="8:19" x14ac:dyDescent="0.25">
      <c r="H191" s="5"/>
      <c r="I191" s="5"/>
      <c r="J191" s="5"/>
      <c r="K191" s="5"/>
      <c r="L191" s="5"/>
      <c r="M191" s="51"/>
      <c r="N191" s="51"/>
      <c r="O191" s="3">
        <v>37407</v>
      </c>
      <c r="P191" s="1">
        <v>-0.52</v>
      </c>
      <c r="Q191" s="1">
        <v>3.5075074879999946E-2</v>
      </c>
      <c r="R191" s="14">
        <v>-1.05</v>
      </c>
      <c r="S191" s="1">
        <v>3.1551315830000037E-2</v>
      </c>
    </row>
    <row r="192" spans="8:19" x14ac:dyDescent="0.25">
      <c r="H192" s="5"/>
      <c r="I192" s="5"/>
      <c r="J192" s="5"/>
      <c r="K192" s="5"/>
      <c r="L192" s="5"/>
      <c r="M192" s="51"/>
      <c r="N192" s="51"/>
      <c r="O192" s="3">
        <v>37435</v>
      </c>
      <c r="P192" s="1">
        <v>-7.37</v>
      </c>
      <c r="Q192" s="1">
        <v>-6.3773028159999967E-2</v>
      </c>
      <c r="R192" s="14">
        <v>-7.93</v>
      </c>
      <c r="S192" s="1">
        <v>-7.5939583105000041E-2</v>
      </c>
    </row>
    <row r="193" spans="8:19" x14ac:dyDescent="0.25">
      <c r="H193" s="5"/>
      <c r="I193" s="5"/>
      <c r="J193" s="5"/>
      <c r="K193" s="5"/>
      <c r="L193" s="5"/>
      <c r="M193" s="51"/>
      <c r="N193" s="51"/>
      <c r="O193" s="3">
        <v>37468</v>
      </c>
      <c r="P193" s="1">
        <v>-4.37</v>
      </c>
      <c r="Q193" s="1">
        <v>-0.1187855775879999</v>
      </c>
      <c r="R193" s="14">
        <v>-4.22</v>
      </c>
      <c r="S193" s="1">
        <v>-0.12741292783000002</v>
      </c>
    </row>
    <row r="194" spans="8:19" x14ac:dyDescent="0.25">
      <c r="H194" s="5"/>
      <c r="I194" s="5"/>
      <c r="J194" s="5"/>
      <c r="K194" s="5"/>
      <c r="L194" s="5"/>
      <c r="M194" s="51"/>
      <c r="N194" s="51"/>
      <c r="O194" s="3">
        <v>37498</v>
      </c>
      <c r="P194" s="1">
        <v>2.85</v>
      </c>
      <c r="Q194" s="1">
        <v>-8.8933420334999957E-2</v>
      </c>
      <c r="R194" s="14">
        <v>3.04</v>
      </c>
      <c r="S194" s="1">
        <v>-9.1345407615999963E-2</v>
      </c>
    </row>
    <row r="195" spans="8:19" x14ac:dyDescent="0.25">
      <c r="H195" s="5"/>
      <c r="I195" s="5"/>
      <c r="J195" s="5"/>
      <c r="K195" s="5"/>
      <c r="L195" s="5"/>
      <c r="M195" s="51"/>
      <c r="N195" s="51"/>
      <c r="O195" s="3">
        <v>37529</v>
      </c>
      <c r="P195" s="1">
        <v>-1.31</v>
      </c>
      <c r="Q195" s="1">
        <v>-2.9330014604999954E-2</v>
      </c>
      <c r="R195" s="14">
        <v>-1.54</v>
      </c>
      <c r="S195" s="1">
        <v>-2.8281403648000025E-2</v>
      </c>
    </row>
    <row r="196" spans="8:19" x14ac:dyDescent="0.25">
      <c r="H196" s="5"/>
      <c r="I196" s="5"/>
      <c r="J196" s="5"/>
      <c r="K196" s="5"/>
      <c r="L196" s="5"/>
      <c r="M196" s="51"/>
      <c r="N196" s="51"/>
      <c r="O196" s="3">
        <v>37560</v>
      </c>
      <c r="P196" s="1">
        <v>-0.87</v>
      </c>
      <c r="Q196" s="1">
        <v>6.1959181449999789E-3</v>
      </c>
      <c r="R196" s="14">
        <v>-1.43</v>
      </c>
      <c r="S196" s="1">
        <v>2.4034688000051929E-5</v>
      </c>
    </row>
    <row r="197" spans="8:19" x14ac:dyDescent="0.25">
      <c r="H197" s="5"/>
      <c r="I197" s="5"/>
      <c r="J197" s="5"/>
      <c r="K197" s="5"/>
      <c r="L197" s="5"/>
      <c r="M197" s="51"/>
      <c r="N197" s="51"/>
      <c r="O197" s="3">
        <v>37589</v>
      </c>
      <c r="P197" s="1">
        <v>6.19</v>
      </c>
      <c r="Q197" s="1">
        <v>3.8871604742999999E-2</v>
      </c>
      <c r="R197" s="14">
        <v>6.79</v>
      </c>
      <c r="S197" s="1">
        <v>3.6418542938000176E-2</v>
      </c>
    </row>
    <row r="198" spans="8:19" x14ac:dyDescent="0.25">
      <c r="H198" s="5"/>
      <c r="I198" s="5"/>
      <c r="J198" s="5"/>
      <c r="K198" s="5"/>
      <c r="L198" s="5"/>
      <c r="M198" s="51"/>
      <c r="N198" s="51"/>
      <c r="O198" s="3">
        <v>37621</v>
      </c>
      <c r="P198" s="1">
        <v>1.4</v>
      </c>
      <c r="Q198" s="1">
        <v>6.7398730580000121E-2</v>
      </c>
      <c r="R198" s="14">
        <v>1.44</v>
      </c>
      <c r="S198" s="1">
        <v>6.7786888032000059E-2</v>
      </c>
    </row>
    <row r="199" spans="8:19" x14ac:dyDescent="0.25">
      <c r="H199" s="5"/>
      <c r="I199" s="5"/>
      <c r="J199" s="5"/>
      <c r="K199" s="5"/>
      <c r="L199" s="5"/>
      <c r="M199" s="51"/>
      <c r="N199" s="51"/>
      <c r="O199" s="3">
        <v>37652</v>
      </c>
      <c r="P199" s="1">
        <v>3.33</v>
      </c>
      <c r="Q199" s="1">
        <v>0.11262292778000016</v>
      </c>
      <c r="R199" s="14">
        <v>3.01</v>
      </c>
      <c r="S199" s="1">
        <v>0.11588442057600012</v>
      </c>
    </row>
    <row r="200" spans="8:19" x14ac:dyDescent="0.25">
      <c r="H200" s="5"/>
      <c r="I200" s="5"/>
      <c r="J200" s="5"/>
      <c r="K200" s="5"/>
      <c r="L200" s="5"/>
      <c r="M200" s="51"/>
      <c r="N200" s="51"/>
      <c r="O200" s="3">
        <v>37680</v>
      </c>
      <c r="P200" s="1">
        <v>1.23</v>
      </c>
      <c r="Q200" s="1">
        <v>6.0653724260000041E-2</v>
      </c>
      <c r="R200" s="14">
        <v>1.3</v>
      </c>
      <c r="S200" s="1">
        <v>5.8517574719999743E-2</v>
      </c>
    </row>
    <row r="201" spans="8:19" x14ac:dyDescent="0.25">
      <c r="H201" s="5"/>
      <c r="I201" s="5"/>
      <c r="J201" s="5"/>
      <c r="K201" s="5"/>
      <c r="L201" s="5"/>
      <c r="M201" s="51"/>
      <c r="N201" s="51"/>
      <c r="O201" s="3">
        <v>37711</v>
      </c>
      <c r="P201" s="1">
        <v>2.88</v>
      </c>
      <c r="Q201" s="1">
        <v>7.6134666192000156E-2</v>
      </c>
      <c r="R201" s="14">
        <v>3.13</v>
      </c>
      <c r="S201" s="1">
        <v>7.6152577690000056E-2</v>
      </c>
    </row>
    <row r="202" spans="8:19" x14ac:dyDescent="0.25">
      <c r="H202" s="5"/>
      <c r="I202" s="5"/>
      <c r="J202" s="5"/>
      <c r="K202" s="5"/>
      <c r="L202" s="5"/>
      <c r="M202" s="51"/>
      <c r="N202" s="51"/>
      <c r="O202" s="3">
        <v>37741</v>
      </c>
      <c r="P202" s="1">
        <v>5.93</v>
      </c>
      <c r="Q202" s="1">
        <v>0.10321247643199993</v>
      </c>
      <c r="R202" s="14">
        <v>6.85</v>
      </c>
      <c r="S202" s="1">
        <v>0.11626932265000001</v>
      </c>
    </row>
    <row r="203" spans="8:19" x14ac:dyDescent="0.25">
      <c r="H203" s="5"/>
      <c r="I203" s="5"/>
      <c r="J203" s="5"/>
      <c r="K203" s="5"/>
      <c r="L203" s="5"/>
      <c r="M203" s="51"/>
      <c r="N203" s="51"/>
      <c r="O203" s="3">
        <v>37771</v>
      </c>
      <c r="P203" s="1">
        <v>1.03</v>
      </c>
      <c r="Q203" s="1">
        <v>0.10103286075199969</v>
      </c>
      <c r="R203" s="14">
        <v>1.08</v>
      </c>
      <c r="S203" s="1">
        <v>0.11384504573999998</v>
      </c>
    </row>
    <row r="204" spans="8:19" x14ac:dyDescent="0.25">
      <c r="H204" s="5"/>
      <c r="I204" s="5"/>
      <c r="J204" s="5"/>
      <c r="K204" s="5"/>
      <c r="L204" s="5"/>
      <c r="M204" s="51"/>
      <c r="N204" s="51"/>
      <c r="O204" s="3">
        <v>37802</v>
      </c>
      <c r="P204" s="1">
        <v>2.88</v>
      </c>
      <c r="Q204" s="1">
        <v>0.10103286075199991</v>
      </c>
      <c r="R204" s="14">
        <v>3.05</v>
      </c>
      <c r="S204" s="1">
        <v>0.11298101390000004</v>
      </c>
    </row>
    <row r="205" spans="8:19" x14ac:dyDescent="0.25">
      <c r="H205" s="5"/>
      <c r="I205" s="5"/>
      <c r="J205" s="5"/>
      <c r="K205" s="5"/>
      <c r="L205" s="5"/>
      <c r="M205" s="51"/>
      <c r="N205" s="51"/>
      <c r="O205" s="3">
        <v>37833</v>
      </c>
      <c r="P205" s="1">
        <v>-1.1000000000000001</v>
      </c>
      <c r="Q205" s="1">
        <v>2.7963276959999783E-2</v>
      </c>
      <c r="R205" s="14">
        <v>-1.19</v>
      </c>
      <c r="S205" s="1">
        <v>2.9234010139999933E-2</v>
      </c>
    </row>
    <row r="206" spans="8:19" x14ac:dyDescent="0.25">
      <c r="H206" s="5"/>
      <c r="I206" s="5"/>
      <c r="J206" s="5"/>
      <c r="K206" s="5"/>
      <c r="L206" s="5"/>
      <c r="M206" s="51"/>
      <c r="N206" s="51"/>
      <c r="O206" s="3">
        <v>37862</v>
      </c>
      <c r="P206" s="1">
        <v>1.1499999999999999</v>
      </c>
      <c r="Q206" s="1">
        <v>2.918425680000003E-2</v>
      </c>
      <c r="R206" s="14">
        <v>1.22</v>
      </c>
      <c r="S206" s="1">
        <v>3.0659542009999985E-2</v>
      </c>
    </row>
    <row r="207" spans="8:19" x14ac:dyDescent="0.25">
      <c r="H207" s="5"/>
      <c r="I207" s="5"/>
      <c r="J207" s="5"/>
      <c r="K207" s="5"/>
      <c r="L207" s="5"/>
      <c r="M207" s="51"/>
      <c r="N207" s="51"/>
      <c r="O207" s="3">
        <v>37894</v>
      </c>
      <c r="P207" s="1">
        <v>2.73</v>
      </c>
      <c r="Q207" s="1">
        <v>2.7683696550000025E-2</v>
      </c>
      <c r="R207" s="14">
        <v>3.05</v>
      </c>
      <c r="S207" s="1">
        <v>3.0659542009999763E-2</v>
      </c>
    </row>
    <row r="208" spans="8:19" x14ac:dyDescent="0.25">
      <c r="H208" s="5"/>
      <c r="I208" s="5"/>
      <c r="J208" s="5"/>
      <c r="K208" s="5"/>
      <c r="L208" s="5"/>
      <c r="M208" s="51"/>
      <c r="N208" s="51"/>
      <c r="O208" s="3">
        <v>37925</v>
      </c>
      <c r="P208" s="1">
        <v>2.02</v>
      </c>
      <c r="Q208" s="1">
        <v>6.0104051790000224E-2</v>
      </c>
      <c r="R208" s="14">
        <v>2.0299999999999998</v>
      </c>
      <c r="S208" s="1">
        <v>6.4246463629999973E-2</v>
      </c>
    </row>
    <row r="209" spans="8:19" x14ac:dyDescent="0.25">
      <c r="H209" s="5"/>
      <c r="I209" s="5"/>
      <c r="J209" s="5"/>
      <c r="K209" s="5"/>
      <c r="L209" s="5"/>
      <c r="M209" s="51"/>
      <c r="N209" s="51"/>
      <c r="O209" s="3">
        <v>37953</v>
      </c>
      <c r="P209" s="1">
        <v>1.52</v>
      </c>
      <c r="Q209" s="1">
        <v>6.3981842192000205E-2</v>
      </c>
      <c r="R209" s="14">
        <v>1.65</v>
      </c>
      <c r="S209" s="1">
        <v>6.8767565974999778E-2</v>
      </c>
    </row>
    <row r="210" spans="8:19" x14ac:dyDescent="0.25">
      <c r="H210" s="5"/>
      <c r="I210" s="5"/>
      <c r="J210" s="5"/>
      <c r="K210" s="5"/>
      <c r="L210" s="5"/>
      <c r="M210" s="51"/>
      <c r="N210" s="51"/>
      <c r="O210" s="3">
        <v>37986</v>
      </c>
      <c r="P210" s="1">
        <v>2.2599999999999998</v>
      </c>
      <c r="Q210" s="1">
        <v>5.9114019104000048E-2</v>
      </c>
      <c r="R210" s="14">
        <v>2.65</v>
      </c>
      <c r="S210" s="1">
        <v>6.4619026174999927E-2</v>
      </c>
    </row>
    <row r="211" spans="8:19" x14ac:dyDescent="0.25">
      <c r="H211" s="5"/>
      <c r="I211" s="5"/>
      <c r="J211" s="5"/>
      <c r="K211" s="5"/>
      <c r="L211" s="5"/>
      <c r="M211" s="51"/>
      <c r="N211" s="51"/>
      <c r="O211" s="3">
        <v>38016</v>
      </c>
      <c r="P211" s="1">
        <v>1.91</v>
      </c>
      <c r="Q211" s="1">
        <v>5.7972061231999827E-2</v>
      </c>
      <c r="R211" s="14">
        <v>2.33</v>
      </c>
      <c r="S211" s="1">
        <v>6.7749337925000042E-2</v>
      </c>
    </row>
    <row r="212" spans="8:19" x14ac:dyDescent="0.25">
      <c r="H212" s="5"/>
      <c r="I212" s="5"/>
      <c r="J212" s="5"/>
      <c r="K212" s="5"/>
      <c r="L212" s="5"/>
      <c r="M212" s="51"/>
      <c r="N212" s="51"/>
      <c r="O212" s="3">
        <v>38044</v>
      </c>
      <c r="P212" s="1">
        <v>-0.25</v>
      </c>
      <c r="Q212" s="1">
        <v>3.9526330850000013E-2</v>
      </c>
      <c r="R212" s="14">
        <v>-0.59</v>
      </c>
      <c r="S212" s="1">
        <v>4.4219987044999964E-2</v>
      </c>
    </row>
    <row r="213" spans="8:19" x14ac:dyDescent="0.25">
      <c r="H213" s="5"/>
      <c r="I213" s="5"/>
      <c r="J213" s="5"/>
      <c r="K213" s="5"/>
      <c r="L213" s="5"/>
      <c r="M213" s="51"/>
      <c r="N213" s="51"/>
      <c r="O213" s="3">
        <v>38077</v>
      </c>
      <c r="P213" s="1">
        <v>0.68</v>
      </c>
      <c r="Q213" s="1">
        <v>2.3464805299999947E-2</v>
      </c>
      <c r="R213" s="14">
        <v>0.53</v>
      </c>
      <c r="S213" s="1">
        <v>2.265402140900008E-2</v>
      </c>
    </row>
    <row r="214" spans="8:19" x14ac:dyDescent="0.25">
      <c r="H214" s="5"/>
      <c r="I214" s="5"/>
      <c r="J214" s="5"/>
      <c r="K214" s="5"/>
      <c r="L214" s="5"/>
      <c r="M214" s="51"/>
      <c r="N214" s="51"/>
      <c r="O214" s="3">
        <v>38107</v>
      </c>
      <c r="P214" s="1">
        <v>-0.68</v>
      </c>
      <c r="Q214" s="1">
        <v>-2.5461244000000161E-3</v>
      </c>
      <c r="R214" s="14">
        <v>-1.02</v>
      </c>
      <c r="S214" s="1">
        <v>-1.0824831045999961E-2</v>
      </c>
    </row>
    <row r="215" spans="8:19" x14ac:dyDescent="0.25">
      <c r="H215" s="5"/>
      <c r="I215" s="5"/>
      <c r="J215" s="5"/>
      <c r="K215" s="5"/>
      <c r="L215" s="5"/>
      <c r="M215" s="51"/>
      <c r="N215" s="51"/>
      <c r="O215" s="3">
        <v>38138</v>
      </c>
      <c r="P215" s="1">
        <v>-1.69</v>
      </c>
      <c r="Q215" s="1">
        <v>-1.6945458544000092E-2</v>
      </c>
      <c r="R215" s="14">
        <v>-2.0699999999999998</v>
      </c>
      <c r="S215" s="1">
        <v>-2.5551510957999901E-2</v>
      </c>
    </row>
    <row r="216" spans="8:19" x14ac:dyDescent="0.25">
      <c r="H216" s="5"/>
      <c r="I216" s="5"/>
      <c r="J216" s="5"/>
      <c r="K216" s="5"/>
      <c r="L216" s="5"/>
      <c r="M216" s="51"/>
      <c r="N216" s="51"/>
      <c r="O216" s="3">
        <v>38168</v>
      </c>
      <c r="P216" s="1">
        <v>1.43</v>
      </c>
      <c r="Q216" s="1">
        <v>-9.6223466440000793E-3</v>
      </c>
      <c r="R216" s="14">
        <v>1.45</v>
      </c>
      <c r="S216" s="1">
        <v>-1.6633848470000046E-2</v>
      </c>
    </row>
    <row r="217" spans="8:19" x14ac:dyDescent="0.25">
      <c r="H217" s="5"/>
      <c r="I217" s="5"/>
      <c r="J217" s="5"/>
      <c r="K217" s="5"/>
      <c r="L217" s="5"/>
      <c r="M217" s="51"/>
      <c r="N217" s="51"/>
      <c r="O217" s="3">
        <v>38198</v>
      </c>
      <c r="P217" s="1">
        <v>1.36</v>
      </c>
      <c r="Q217" s="1">
        <v>1.0719683288000104E-2</v>
      </c>
      <c r="R217" s="14">
        <v>1.49</v>
      </c>
      <c r="S217" s="1">
        <v>8.3029977649997644E-3</v>
      </c>
    </row>
    <row r="218" spans="8:19" x14ac:dyDescent="0.25">
      <c r="H218" s="5"/>
      <c r="I218" s="5"/>
      <c r="J218" s="5"/>
      <c r="K218" s="5"/>
      <c r="L218" s="5"/>
      <c r="M218" s="51"/>
      <c r="N218" s="51"/>
      <c r="O218" s="3">
        <v>38230</v>
      </c>
      <c r="P218" s="1">
        <v>1.96</v>
      </c>
      <c r="Q218" s="1">
        <v>4.8245131808000163E-2</v>
      </c>
      <c r="R218" s="14">
        <v>2.12</v>
      </c>
      <c r="S218" s="1">
        <v>5.1443910259999948E-2</v>
      </c>
    </row>
    <row r="219" spans="8:19" x14ac:dyDescent="0.25">
      <c r="H219" s="5"/>
      <c r="I219" s="5"/>
      <c r="J219" s="5"/>
      <c r="K219" s="5"/>
      <c r="L219" s="5"/>
      <c r="M219" s="51"/>
      <c r="N219" s="51"/>
      <c r="O219" s="3">
        <v>38260</v>
      </c>
      <c r="P219" s="1">
        <v>1.45</v>
      </c>
      <c r="Q219" s="1">
        <v>4.8451825120000125E-2</v>
      </c>
      <c r="R219" s="14">
        <v>1.58</v>
      </c>
      <c r="S219" s="1">
        <v>5.2791250904000053E-2</v>
      </c>
    </row>
    <row r="220" spans="8:19" x14ac:dyDescent="0.25">
      <c r="H220" s="5"/>
      <c r="I220" s="5"/>
      <c r="J220" s="5"/>
      <c r="K220" s="5"/>
      <c r="L220" s="5"/>
      <c r="M220" s="51"/>
      <c r="N220" s="51"/>
      <c r="O220" s="3">
        <v>38289</v>
      </c>
      <c r="P220" s="1">
        <v>1.81</v>
      </c>
      <c r="Q220" s="1">
        <v>5.3106554020000196E-2</v>
      </c>
      <c r="R220" s="14">
        <v>2.15</v>
      </c>
      <c r="S220" s="1">
        <v>5.9637661640000283E-2</v>
      </c>
    </row>
    <row r="221" spans="8:19" x14ac:dyDescent="0.25">
      <c r="H221" s="5"/>
      <c r="I221" s="5"/>
      <c r="J221" s="5"/>
      <c r="K221" s="5"/>
      <c r="L221" s="5"/>
      <c r="M221" s="51"/>
      <c r="N221" s="51"/>
      <c r="O221" s="3">
        <v>38321</v>
      </c>
      <c r="P221" s="1">
        <v>1.21</v>
      </c>
      <c r="Q221" s="1">
        <v>4.5360085644999826E-2</v>
      </c>
      <c r="R221" s="14">
        <v>1.62</v>
      </c>
      <c r="S221" s="1">
        <v>5.4449463140000098E-2</v>
      </c>
    </row>
    <row r="222" spans="8:19" x14ac:dyDescent="0.25">
      <c r="H222" s="5"/>
      <c r="I222" s="5"/>
      <c r="J222" s="5"/>
      <c r="K222" s="5"/>
      <c r="L222" s="5"/>
      <c r="M222" s="51"/>
      <c r="N222" s="51"/>
      <c r="O222" s="3">
        <v>38352</v>
      </c>
      <c r="P222" s="1">
        <v>1.49</v>
      </c>
      <c r="Q222" s="1">
        <v>4.5772253248999917E-2</v>
      </c>
      <c r="R222" s="14">
        <v>1.74</v>
      </c>
      <c r="S222" s="1">
        <v>5.6110340420000071E-2</v>
      </c>
    </row>
    <row r="223" spans="8:19" x14ac:dyDescent="0.25">
      <c r="H223" s="5"/>
      <c r="I223" s="5"/>
      <c r="J223" s="5"/>
      <c r="K223" s="5"/>
      <c r="L223" s="5"/>
      <c r="M223" s="51"/>
      <c r="N223" s="51"/>
      <c r="O223" s="3">
        <v>38383</v>
      </c>
      <c r="P223" s="1">
        <v>-0.13</v>
      </c>
      <c r="Q223" s="1">
        <v>2.5844955623000043E-2</v>
      </c>
      <c r="R223" s="14">
        <v>-0.47</v>
      </c>
      <c r="S223" s="1">
        <v>2.9022635163999944E-2</v>
      </c>
    </row>
    <row r="224" spans="8:19" x14ac:dyDescent="0.25">
      <c r="H224" s="5"/>
      <c r="I224" s="5"/>
      <c r="J224" s="5"/>
      <c r="K224" s="5"/>
      <c r="L224" s="5"/>
      <c r="M224" s="51"/>
      <c r="N224" s="51"/>
      <c r="O224" s="3">
        <v>38411</v>
      </c>
      <c r="P224" s="1">
        <v>1.47</v>
      </c>
      <c r="Q224" s="1">
        <v>2.8480265260999893E-2</v>
      </c>
      <c r="R224" s="14">
        <v>1.76</v>
      </c>
      <c r="S224" s="1">
        <v>3.0440300671999987E-2</v>
      </c>
    </row>
    <row r="225" spans="8:19" x14ac:dyDescent="0.25">
      <c r="H225" s="5"/>
      <c r="I225" s="5"/>
      <c r="J225" s="5"/>
      <c r="K225" s="5"/>
      <c r="L225" s="5"/>
      <c r="M225" s="51"/>
      <c r="N225" s="51"/>
      <c r="O225" s="3">
        <v>38442</v>
      </c>
      <c r="P225" s="1">
        <v>-2.91</v>
      </c>
      <c r="Q225" s="1">
        <v>-1.6108493899000154E-2</v>
      </c>
      <c r="R225" s="14">
        <v>-3.52</v>
      </c>
      <c r="S225" s="1">
        <v>-2.2833888256000079E-2</v>
      </c>
    </row>
    <row r="226" spans="8:19" x14ac:dyDescent="0.25">
      <c r="H226" s="5"/>
      <c r="I226" s="5"/>
      <c r="J226" s="5"/>
      <c r="K226" s="5"/>
      <c r="L226" s="5"/>
      <c r="M226" s="51"/>
      <c r="N226" s="51"/>
      <c r="O226" s="3">
        <v>38471</v>
      </c>
      <c r="P226" s="1">
        <v>-0.97</v>
      </c>
      <c r="Q226" s="1">
        <v>-2.4383940631000134E-2</v>
      </c>
      <c r="R226" s="14">
        <v>-1.45</v>
      </c>
      <c r="S226" s="1">
        <v>-3.2455336959999914E-2</v>
      </c>
    </row>
    <row r="227" spans="8:19" x14ac:dyDescent="0.25">
      <c r="H227" s="5"/>
      <c r="I227" s="5"/>
      <c r="J227" s="5"/>
      <c r="K227" s="5"/>
      <c r="L227" s="5"/>
      <c r="M227" s="51"/>
      <c r="N227" s="51"/>
      <c r="O227" s="3">
        <v>38503</v>
      </c>
      <c r="P227" s="1">
        <v>1.78</v>
      </c>
      <c r="Q227" s="1">
        <v>-2.1403345594000034E-2</v>
      </c>
      <c r="R227" s="14">
        <v>1.97</v>
      </c>
      <c r="S227" s="1">
        <v>-3.0458635119999911E-2</v>
      </c>
    </row>
    <row r="228" spans="8:19" x14ac:dyDescent="0.25">
      <c r="H228" s="5"/>
      <c r="I228" s="5"/>
      <c r="J228" s="5"/>
      <c r="K228" s="5"/>
      <c r="L228" s="5"/>
      <c r="M228" s="51"/>
      <c r="N228" s="51"/>
      <c r="O228" s="3">
        <v>38533</v>
      </c>
      <c r="P228" s="1">
        <v>1.96</v>
      </c>
      <c r="Q228" s="1">
        <v>2.7682715864000063E-2</v>
      </c>
      <c r="R228" s="14">
        <v>2.2000000000000002</v>
      </c>
      <c r="S228" s="1">
        <v>2.702246570000022E-2</v>
      </c>
    </row>
    <row r="229" spans="8:19" x14ac:dyDescent="0.25">
      <c r="H229" s="5"/>
      <c r="I229" s="5"/>
      <c r="J229" s="5"/>
      <c r="K229" s="5"/>
      <c r="L229" s="5"/>
      <c r="M229" s="51"/>
      <c r="N229" s="51"/>
      <c r="O229" s="3">
        <v>38562</v>
      </c>
      <c r="P229" s="1">
        <v>1.75</v>
      </c>
      <c r="Q229" s="1">
        <v>5.5909485400000181E-2</v>
      </c>
      <c r="R229" s="14">
        <v>2.0499999999999998</v>
      </c>
      <c r="S229" s="1">
        <v>6.3497134699999958E-2</v>
      </c>
    </row>
    <row r="230" spans="8:19" x14ac:dyDescent="0.25">
      <c r="H230" s="5"/>
      <c r="I230" s="5"/>
      <c r="J230" s="5"/>
      <c r="K230" s="5"/>
      <c r="L230" s="5"/>
      <c r="M230" s="51"/>
      <c r="N230" s="51"/>
      <c r="O230" s="3">
        <v>38595</v>
      </c>
      <c r="P230" s="1">
        <v>0.19</v>
      </c>
      <c r="Q230" s="1">
        <v>3.9414141700000238E-2</v>
      </c>
      <c r="R230" s="14">
        <v>0.2</v>
      </c>
      <c r="S230" s="1">
        <v>4.5036901999999879E-2</v>
      </c>
    </row>
    <row r="231" spans="8:19" x14ac:dyDescent="0.25">
      <c r="H231" s="5"/>
      <c r="I231" s="5"/>
      <c r="J231" s="5"/>
      <c r="K231" s="5"/>
      <c r="L231" s="5"/>
      <c r="M231" s="51"/>
      <c r="N231" s="51"/>
      <c r="O231" s="3">
        <v>38625</v>
      </c>
      <c r="P231" s="1">
        <v>-1</v>
      </c>
      <c r="Q231" s="1">
        <v>9.2389175000000545E-3</v>
      </c>
      <c r="R231" s="14">
        <v>-1.21</v>
      </c>
      <c r="S231" s="1">
        <v>1.0168253899999868E-2</v>
      </c>
    </row>
    <row r="232" spans="8:19" x14ac:dyDescent="0.25">
      <c r="H232" s="5"/>
      <c r="I232" s="5"/>
      <c r="J232" s="5"/>
      <c r="K232" s="5"/>
      <c r="L232" s="5"/>
      <c r="M232" s="51"/>
      <c r="N232" s="51"/>
      <c r="O232" s="3">
        <v>38656</v>
      </c>
      <c r="P232" s="1">
        <v>-0.7</v>
      </c>
      <c r="Q232" s="1">
        <v>-1.506216699999996E-2</v>
      </c>
      <c r="R232" s="14">
        <v>-0.84</v>
      </c>
      <c r="S232" s="1">
        <v>-1.8439156719999961E-2</v>
      </c>
    </row>
    <row r="233" spans="8:19" x14ac:dyDescent="0.25">
      <c r="H233" s="5"/>
      <c r="I233" s="5"/>
      <c r="J233" s="5"/>
      <c r="K233" s="5"/>
      <c r="L233" s="5"/>
      <c r="M233" s="51"/>
      <c r="N233" s="51"/>
      <c r="O233" s="3">
        <v>38686</v>
      </c>
      <c r="P233" s="1">
        <v>0.52</v>
      </c>
      <c r="Q233" s="1">
        <v>-1.1818035999999865E-2</v>
      </c>
      <c r="R233" s="14">
        <v>0.78</v>
      </c>
      <c r="S233" s="1">
        <v>-1.2757467207999973E-2</v>
      </c>
    </row>
    <row r="234" spans="8:19" x14ac:dyDescent="0.25">
      <c r="H234" s="5"/>
      <c r="I234" s="5"/>
      <c r="J234" s="5"/>
      <c r="K234" s="5"/>
      <c r="L234" s="5"/>
      <c r="M234" s="51"/>
      <c r="N234" s="51"/>
      <c r="O234" s="3">
        <v>38716</v>
      </c>
      <c r="P234" s="1">
        <v>0.86</v>
      </c>
      <c r="Q234" s="1">
        <v>6.7478069599999912E-3</v>
      </c>
      <c r="R234" s="14">
        <v>0.94</v>
      </c>
      <c r="S234" s="1">
        <v>8.728224112000138E-3</v>
      </c>
    </row>
    <row r="235" spans="8:19" x14ac:dyDescent="0.25">
      <c r="H235" s="5"/>
      <c r="I235" s="5"/>
      <c r="J235" s="5"/>
      <c r="K235" s="5"/>
      <c r="L235" s="5"/>
      <c r="M235" s="51"/>
      <c r="N235" s="51"/>
      <c r="O235" s="3">
        <v>38748</v>
      </c>
      <c r="P235" s="1">
        <v>1.6</v>
      </c>
      <c r="Q235" s="1">
        <v>3.0066235520000095E-2</v>
      </c>
      <c r="R235" s="14">
        <v>1.44</v>
      </c>
      <c r="S235" s="1">
        <v>3.1922055808000227E-2</v>
      </c>
    </row>
    <row r="236" spans="8:19" x14ac:dyDescent="0.25">
      <c r="H236" s="5"/>
      <c r="I236" s="5"/>
      <c r="J236" s="5"/>
      <c r="K236" s="5"/>
      <c r="L236" s="5"/>
      <c r="M236" s="51"/>
      <c r="N236" s="51"/>
      <c r="O236" s="3">
        <v>38776</v>
      </c>
      <c r="P236" s="1">
        <v>0.67</v>
      </c>
      <c r="Q236" s="1">
        <v>3.1603341919999917E-2</v>
      </c>
      <c r="R236" s="14">
        <v>0.93</v>
      </c>
      <c r="S236" s="1">
        <v>3.345795884800018E-2</v>
      </c>
    </row>
    <row r="237" spans="8:19" x14ac:dyDescent="0.25">
      <c r="H237" s="5"/>
      <c r="I237" s="5"/>
      <c r="J237" s="5"/>
      <c r="K237" s="5"/>
      <c r="L237" s="5"/>
      <c r="M237" s="51"/>
      <c r="N237" s="51"/>
      <c r="O237" s="3">
        <v>38807</v>
      </c>
      <c r="P237" s="1">
        <v>0.6</v>
      </c>
      <c r="Q237" s="1">
        <v>2.894404319999988E-2</v>
      </c>
      <c r="R237" s="14">
        <v>0.46</v>
      </c>
      <c r="S237" s="1">
        <v>2.8543556031999984E-2</v>
      </c>
    </row>
    <row r="238" spans="8:19" x14ac:dyDescent="0.25">
      <c r="H238" s="5"/>
      <c r="I238" s="5"/>
      <c r="J238" s="5"/>
      <c r="K238" s="5"/>
      <c r="L238" s="5"/>
      <c r="M238" s="51"/>
      <c r="N238" s="51"/>
      <c r="O238" s="3">
        <v>38835</v>
      </c>
      <c r="P238" s="1">
        <v>0.62</v>
      </c>
      <c r="Q238" s="1">
        <v>1.901918923999979E-2</v>
      </c>
      <c r="R238" s="14">
        <v>0.81</v>
      </c>
      <c r="S238" s="1">
        <v>2.2155716517999968E-2</v>
      </c>
    </row>
    <row r="239" spans="8:19" x14ac:dyDescent="0.25">
      <c r="H239" s="5"/>
      <c r="I239" s="5"/>
      <c r="J239" s="5"/>
      <c r="K239" s="5"/>
      <c r="L239" s="5"/>
      <c r="M239" s="51"/>
      <c r="N239" s="51"/>
      <c r="O239" s="3">
        <v>38868</v>
      </c>
      <c r="P239" s="1">
        <v>-0.01</v>
      </c>
      <c r="Q239" s="1">
        <v>1.213597627999996E-2</v>
      </c>
      <c r="R239" s="14">
        <v>-0.3</v>
      </c>
      <c r="S239" s="1">
        <v>9.6990482199998951E-3</v>
      </c>
    </row>
    <row r="240" spans="8:19" x14ac:dyDescent="0.25">
      <c r="H240" s="5"/>
      <c r="I240" s="5"/>
      <c r="J240" s="5"/>
      <c r="K240" s="5"/>
      <c r="L240" s="5"/>
      <c r="M240" s="51"/>
      <c r="N240" s="51"/>
      <c r="O240" s="3">
        <v>38898</v>
      </c>
      <c r="P240" s="1">
        <v>-0.35</v>
      </c>
      <c r="Q240" s="1">
        <v>2.5780321699999664E-3</v>
      </c>
      <c r="R240" s="14">
        <v>-0.71</v>
      </c>
      <c r="S240" s="1">
        <v>-2.0603374700001176E-3</v>
      </c>
    </row>
    <row r="241" spans="8:19" x14ac:dyDescent="0.25">
      <c r="H241" s="5"/>
      <c r="I241" s="5"/>
      <c r="J241" s="5"/>
      <c r="K241" s="5"/>
      <c r="L241" s="5"/>
      <c r="M241" s="51"/>
      <c r="N241" s="51"/>
      <c r="O241" s="3">
        <v>38929</v>
      </c>
      <c r="P241" s="1">
        <v>0.98</v>
      </c>
      <c r="Q241" s="1">
        <v>6.1650734300000565E-3</v>
      </c>
      <c r="R241" s="14">
        <v>0.79</v>
      </c>
      <c r="S241" s="1">
        <v>-2.258321729999957E-3</v>
      </c>
    </row>
    <row r="242" spans="8:19" x14ac:dyDescent="0.25">
      <c r="H242" s="5"/>
      <c r="I242" s="5"/>
      <c r="J242" s="5"/>
      <c r="K242" s="5"/>
      <c r="L242" s="5"/>
      <c r="M242" s="51"/>
      <c r="N242" s="51"/>
      <c r="O242" s="3">
        <v>38960</v>
      </c>
      <c r="P242" s="1">
        <v>1.62</v>
      </c>
      <c r="Q242" s="1">
        <v>2.2567204340000036E-2</v>
      </c>
      <c r="R242" s="14">
        <v>1.61</v>
      </c>
      <c r="S242" s="1">
        <v>1.6855886951000043E-2</v>
      </c>
    </row>
    <row r="243" spans="8:19" x14ac:dyDescent="0.25">
      <c r="H243" s="5"/>
      <c r="I243" s="5"/>
      <c r="J243" s="5"/>
      <c r="K243" s="5"/>
      <c r="L243" s="5"/>
      <c r="M243" s="51"/>
      <c r="N243" s="51"/>
      <c r="O243" s="3">
        <v>38989</v>
      </c>
      <c r="P243" s="1">
        <v>1.42</v>
      </c>
      <c r="Q243" s="1">
        <v>4.0730214391999864E-2</v>
      </c>
      <c r="R243" s="14">
        <v>1.49</v>
      </c>
      <c r="S243" s="1">
        <v>3.9386685130999854E-2</v>
      </c>
    </row>
    <row r="244" spans="8:19" x14ac:dyDescent="0.25">
      <c r="H244" s="5"/>
      <c r="I244" s="5"/>
      <c r="J244" s="5"/>
      <c r="K244" s="5"/>
      <c r="L244" s="5"/>
      <c r="M244" s="51"/>
      <c r="N244" s="51"/>
      <c r="O244" s="3">
        <v>39021</v>
      </c>
      <c r="P244" s="1">
        <v>1.36</v>
      </c>
      <c r="Q244" s="1">
        <v>4.4646608544000044E-2</v>
      </c>
      <c r="R244" s="14">
        <v>1.58</v>
      </c>
      <c r="S244" s="1">
        <v>4.7533480261999994E-2</v>
      </c>
    </row>
    <row r="245" spans="8:19" x14ac:dyDescent="0.25">
      <c r="H245" s="5"/>
      <c r="I245" s="5"/>
      <c r="J245" s="5"/>
      <c r="K245" s="5"/>
      <c r="L245" s="5"/>
      <c r="M245" s="51"/>
      <c r="N245" s="51"/>
      <c r="O245" s="3">
        <v>39051</v>
      </c>
      <c r="P245" s="1">
        <v>1.68</v>
      </c>
      <c r="Q245" s="1">
        <v>4.5263404416000075E-2</v>
      </c>
      <c r="R245" s="14">
        <v>1.77</v>
      </c>
      <c r="S245" s="1">
        <v>4.91829769340002E-2</v>
      </c>
    </row>
    <row r="246" spans="8:19" x14ac:dyDescent="0.25">
      <c r="H246" s="5"/>
      <c r="I246" s="5"/>
      <c r="J246" s="5"/>
      <c r="K246" s="5"/>
      <c r="L246" s="5"/>
      <c r="M246" s="51"/>
      <c r="N246" s="51"/>
      <c r="O246" s="3">
        <v>39080</v>
      </c>
      <c r="P246" s="1">
        <v>1.1000000000000001</v>
      </c>
      <c r="Q246" s="1">
        <v>4.196539327999993E-2</v>
      </c>
      <c r="R246" s="14">
        <v>1.32</v>
      </c>
      <c r="S246" s="1">
        <v>4.7425551512000119E-2</v>
      </c>
    </row>
    <row r="247" spans="8:19" x14ac:dyDescent="0.25">
      <c r="H247" s="5"/>
      <c r="I247" s="5"/>
      <c r="J247" s="5"/>
      <c r="K247" s="5"/>
      <c r="L247" s="5"/>
      <c r="M247" s="51"/>
      <c r="N247" s="51"/>
      <c r="O247" s="3">
        <v>39113</v>
      </c>
      <c r="P247" s="1">
        <v>1.1200000000000001</v>
      </c>
      <c r="Q247" s="1">
        <v>3.9498229759999948E-2</v>
      </c>
      <c r="R247" s="14">
        <v>1.33</v>
      </c>
      <c r="S247" s="1">
        <v>4.4847717412000332E-2</v>
      </c>
    </row>
    <row r="248" spans="8:19" x14ac:dyDescent="0.25">
      <c r="H248" s="5"/>
      <c r="I248" s="5"/>
      <c r="J248" s="5"/>
      <c r="K248" s="5"/>
      <c r="L248" s="5"/>
      <c r="M248" s="51"/>
      <c r="N248" s="51"/>
      <c r="O248" s="3">
        <v>39141</v>
      </c>
      <c r="P248" s="1">
        <v>1.4</v>
      </c>
      <c r="Q248" s="1">
        <v>3.6635724799999991E-2</v>
      </c>
      <c r="R248" s="14">
        <v>1.72</v>
      </c>
      <c r="S248" s="1">
        <v>4.4334379632000154E-2</v>
      </c>
    </row>
    <row r="249" spans="8:19" x14ac:dyDescent="0.25">
      <c r="H249" s="5"/>
      <c r="I249" s="5"/>
      <c r="J249" s="5"/>
      <c r="K249" s="5"/>
      <c r="L249" s="5"/>
      <c r="M249" s="51"/>
      <c r="N249" s="51"/>
      <c r="O249" s="3">
        <v>39171</v>
      </c>
      <c r="P249" s="1">
        <v>0.11</v>
      </c>
      <c r="Q249" s="1">
        <v>2.6484692480000183E-2</v>
      </c>
      <c r="R249" s="14">
        <v>0.1</v>
      </c>
      <c r="S249" s="1">
        <v>3.1759488760000121E-2</v>
      </c>
    </row>
    <row r="250" spans="8:19" x14ac:dyDescent="0.25">
      <c r="H250" s="5"/>
      <c r="I250" s="5"/>
      <c r="J250" s="5"/>
      <c r="K250" s="5"/>
      <c r="L250" s="5"/>
      <c r="M250" s="51"/>
      <c r="N250" s="51"/>
      <c r="O250" s="3">
        <v>39202</v>
      </c>
      <c r="P250" s="1">
        <v>1.3</v>
      </c>
      <c r="Q250" s="1">
        <v>2.8311900200000073E-2</v>
      </c>
      <c r="R250" s="14">
        <v>1.51</v>
      </c>
      <c r="S250" s="1">
        <v>3.3592279719999896E-2</v>
      </c>
    </row>
    <row r="251" spans="8:19" x14ac:dyDescent="0.25">
      <c r="H251" s="5"/>
      <c r="I251" s="5"/>
      <c r="J251" s="5"/>
      <c r="K251" s="5"/>
      <c r="L251" s="5"/>
      <c r="M251" s="51"/>
      <c r="N251" s="51"/>
      <c r="O251" s="3">
        <v>39233</v>
      </c>
      <c r="P251" s="1">
        <v>0.75</v>
      </c>
      <c r="Q251" s="1">
        <v>2.1720157249999872E-2</v>
      </c>
      <c r="R251" s="14">
        <v>0.77</v>
      </c>
      <c r="S251" s="1">
        <v>2.3939186269999801E-2</v>
      </c>
    </row>
    <row r="252" spans="8:19" x14ac:dyDescent="0.25">
      <c r="H252" s="5"/>
      <c r="I252" s="5"/>
      <c r="J252" s="5"/>
      <c r="K252" s="5"/>
      <c r="L252" s="5"/>
      <c r="M252" s="51"/>
      <c r="N252" s="51"/>
      <c r="O252" s="3">
        <v>39262</v>
      </c>
      <c r="P252" s="1">
        <v>-1.8</v>
      </c>
      <c r="Q252" s="1">
        <v>2.2267449999999744E-3</v>
      </c>
      <c r="R252" s="14">
        <v>-2.4500000000000002</v>
      </c>
      <c r="S252" s="1">
        <v>-2.1451786150000762E-3</v>
      </c>
    </row>
    <row r="253" spans="8:19" x14ac:dyDescent="0.25">
      <c r="H253" s="5"/>
      <c r="I253" s="5"/>
      <c r="J253" s="5"/>
      <c r="K253" s="5"/>
      <c r="L253" s="5"/>
      <c r="M253" s="51"/>
      <c r="N253" s="51"/>
      <c r="O253" s="3">
        <v>39294</v>
      </c>
      <c r="P253" s="1">
        <v>-3.54</v>
      </c>
      <c r="Q253" s="1">
        <v>-4.5658520999999896E-2</v>
      </c>
      <c r="R253" s="14">
        <v>-4.2</v>
      </c>
      <c r="S253" s="1">
        <v>-5.8275126700000013E-2</v>
      </c>
    </row>
    <row r="254" spans="8:19" x14ac:dyDescent="0.25">
      <c r="H254" s="5"/>
      <c r="I254" s="5"/>
      <c r="J254" s="5"/>
      <c r="K254" s="5"/>
      <c r="L254" s="5"/>
      <c r="M254" s="51"/>
      <c r="N254" s="51"/>
      <c r="O254" s="3">
        <v>39325</v>
      </c>
      <c r="P254" s="1">
        <v>1.36</v>
      </c>
      <c r="Q254" s="1">
        <v>-3.9880374079999892E-2</v>
      </c>
      <c r="R254" s="14">
        <v>1.86</v>
      </c>
      <c r="S254" s="1">
        <v>-4.8088760600000113E-2</v>
      </c>
    </row>
    <row r="255" spans="8:19" x14ac:dyDescent="0.25">
      <c r="H255" s="5"/>
      <c r="I255" s="5"/>
      <c r="J255" s="5"/>
      <c r="K255" s="5"/>
      <c r="L255" s="5"/>
      <c r="M255" s="51"/>
      <c r="N255" s="51"/>
      <c r="O255" s="3">
        <v>39353</v>
      </c>
      <c r="P255" s="1">
        <v>2.62</v>
      </c>
      <c r="Q255" s="1">
        <v>3.3347862720001231E-3</v>
      </c>
      <c r="R255" s="14">
        <v>2.75</v>
      </c>
      <c r="S255" s="1">
        <v>2.6538169999998917E-3</v>
      </c>
    </row>
    <row r="256" spans="8:19" x14ac:dyDescent="0.25">
      <c r="H256" s="5"/>
      <c r="I256" s="5"/>
      <c r="J256" s="5"/>
      <c r="K256" s="5"/>
      <c r="L256" s="5"/>
      <c r="M256" s="51"/>
      <c r="N256" s="51"/>
      <c r="O256" s="3">
        <v>39386</v>
      </c>
      <c r="P256" s="1">
        <v>0.6</v>
      </c>
      <c r="Q256" s="1">
        <v>4.6397257920000046E-2</v>
      </c>
      <c r="R256" s="14">
        <v>0.57999999999999996</v>
      </c>
      <c r="S256" s="1">
        <v>5.268184670000009E-2</v>
      </c>
    </row>
    <row r="257" spans="8:19" x14ac:dyDescent="0.25">
      <c r="H257" s="5"/>
      <c r="I257" s="5"/>
      <c r="J257" s="5"/>
      <c r="K257" s="5"/>
      <c r="L257" s="5"/>
      <c r="M257" s="51"/>
      <c r="N257" s="51"/>
      <c r="O257" s="3">
        <v>39416</v>
      </c>
      <c r="P257" s="1">
        <v>-2.17</v>
      </c>
      <c r="Q257" s="1">
        <v>9.9550487599999737E-3</v>
      </c>
      <c r="R257" s="14">
        <v>-2.67</v>
      </c>
      <c r="S257" s="1">
        <v>5.8661313500003587E-3</v>
      </c>
    </row>
    <row r="258" spans="8:19" x14ac:dyDescent="0.25">
      <c r="H258" s="5"/>
      <c r="I258" s="5"/>
      <c r="J258" s="5"/>
      <c r="K258" s="5"/>
      <c r="L258" s="5"/>
      <c r="M258" s="51"/>
      <c r="N258" s="51"/>
      <c r="O258" s="3">
        <v>39447</v>
      </c>
      <c r="P258" s="1">
        <v>0.28999999999999998</v>
      </c>
      <c r="Q258" s="1">
        <v>-1.2976107580000118E-2</v>
      </c>
      <c r="R258" s="14">
        <v>0.4</v>
      </c>
      <c r="S258" s="1">
        <v>-1.7139079439999927E-2</v>
      </c>
    </row>
    <row r="259" spans="8:19" x14ac:dyDescent="0.25">
      <c r="H259" s="5"/>
      <c r="I259" s="5"/>
      <c r="J259" s="5"/>
      <c r="K259" s="5"/>
      <c r="L259" s="5"/>
      <c r="M259" s="51"/>
      <c r="N259" s="51"/>
      <c r="O259" s="3">
        <v>39478</v>
      </c>
      <c r="P259" s="1">
        <v>-1.33</v>
      </c>
      <c r="Q259" s="1">
        <v>-3.1912053031000198E-2</v>
      </c>
      <c r="R259" s="14">
        <v>-2.21</v>
      </c>
      <c r="S259" s="1">
        <v>-4.4402769719999902E-2</v>
      </c>
    </row>
    <row r="260" spans="8:19" x14ac:dyDescent="0.25">
      <c r="H260" s="5"/>
      <c r="I260" s="5"/>
      <c r="J260" s="5"/>
      <c r="K260" s="5"/>
      <c r="L260" s="5"/>
      <c r="M260" s="51"/>
      <c r="N260" s="51"/>
      <c r="O260" s="3">
        <v>39507</v>
      </c>
      <c r="P260" s="1">
        <v>-1.36</v>
      </c>
      <c r="Q260" s="1">
        <v>-2.3896605448000097E-2</v>
      </c>
      <c r="R260" s="14">
        <v>-1.24</v>
      </c>
      <c r="S260" s="1">
        <v>-3.0362863839999976E-2</v>
      </c>
    </row>
    <row r="261" spans="8:19" x14ac:dyDescent="0.25">
      <c r="H261" s="5"/>
      <c r="I261" s="5"/>
      <c r="J261" s="5"/>
      <c r="K261" s="5"/>
      <c r="L261" s="5"/>
      <c r="M261" s="51"/>
      <c r="N261" s="51"/>
      <c r="O261" s="3">
        <v>39538</v>
      </c>
      <c r="P261" s="1">
        <v>-0.34</v>
      </c>
      <c r="Q261" s="1">
        <v>-3.0028274991999893E-2</v>
      </c>
      <c r="R261" s="14">
        <v>0.04</v>
      </c>
      <c r="S261" s="1">
        <v>-3.3839650384000053E-2</v>
      </c>
    </row>
    <row r="262" spans="8:19" x14ac:dyDescent="0.25">
      <c r="H262" s="5"/>
      <c r="I262" s="5"/>
      <c r="J262" s="5"/>
      <c r="K262" s="5"/>
      <c r="L262" s="5"/>
      <c r="M262" s="51"/>
      <c r="N262" s="51"/>
      <c r="O262" s="3">
        <v>39568</v>
      </c>
      <c r="P262" s="1">
        <v>4.3099999999999996</v>
      </c>
      <c r="Q262" s="1">
        <v>2.5415532943999786E-2</v>
      </c>
      <c r="R262" s="14">
        <v>4.7699999999999996</v>
      </c>
      <c r="S262" s="1">
        <v>3.5122403407999991E-2</v>
      </c>
    </row>
    <row r="263" spans="8:19" x14ac:dyDescent="0.25">
      <c r="H263" s="5"/>
      <c r="I263" s="5"/>
      <c r="J263" s="5"/>
      <c r="K263" s="5"/>
      <c r="L263" s="5"/>
      <c r="M263" s="51"/>
      <c r="N263" s="51"/>
      <c r="O263" s="3">
        <v>39598</v>
      </c>
      <c r="P263" s="1">
        <v>0.36</v>
      </c>
      <c r="Q263" s="1">
        <v>4.3295852456000095E-2</v>
      </c>
      <c r="R263" s="14">
        <v>0.45</v>
      </c>
      <c r="S263" s="1">
        <v>5.2835615859999852E-2</v>
      </c>
    </row>
    <row r="264" spans="8:19" x14ac:dyDescent="0.25">
      <c r="H264" s="5"/>
      <c r="I264" s="5"/>
      <c r="J264" s="5"/>
      <c r="K264" s="5"/>
      <c r="L264" s="5"/>
      <c r="M264" s="51"/>
      <c r="N264" s="51"/>
      <c r="O264" s="3">
        <v>39629</v>
      </c>
      <c r="P264" s="1">
        <v>-2.8</v>
      </c>
      <c r="Q264" s="1">
        <v>1.7543215519999933E-2</v>
      </c>
      <c r="R264" s="14">
        <v>-2.71</v>
      </c>
      <c r="S264" s="1">
        <v>2.3894212984999941E-2</v>
      </c>
    </row>
    <row r="265" spans="8:19" x14ac:dyDescent="0.25">
      <c r="H265" s="5"/>
      <c r="I265" s="5"/>
      <c r="J265" s="5"/>
      <c r="K265" s="5"/>
      <c r="L265" s="5"/>
      <c r="M265" s="51"/>
      <c r="N265" s="51"/>
      <c r="O265" s="3">
        <v>39660</v>
      </c>
      <c r="P265" s="1">
        <v>-1.33</v>
      </c>
      <c r="Q265" s="1">
        <v>-3.7474939360000015E-2</v>
      </c>
      <c r="R265" s="14">
        <v>-1.32</v>
      </c>
      <c r="S265" s="1">
        <v>-3.5622020260000054E-2</v>
      </c>
    </row>
    <row r="266" spans="8:19" x14ac:dyDescent="0.25">
      <c r="H266" s="5"/>
      <c r="I266" s="5"/>
      <c r="J266" s="5"/>
      <c r="K266" s="5"/>
      <c r="L266" s="5"/>
      <c r="M266" s="51"/>
      <c r="N266" s="51"/>
      <c r="O266" s="3">
        <v>39689</v>
      </c>
      <c r="P266" s="1">
        <v>0.35</v>
      </c>
      <c r="Q266" s="1">
        <v>-3.7570846599999874E-2</v>
      </c>
      <c r="R266" s="14">
        <v>0.32</v>
      </c>
      <c r="S266" s="1">
        <v>-3.6870095295999938E-2</v>
      </c>
    </row>
    <row r="267" spans="8:19" x14ac:dyDescent="0.25">
      <c r="H267" s="5"/>
      <c r="I267" s="5"/>
      <c r="J267" s="5"/>
      <c r="K267" s="5"/>
      <c r="L267" s="5"/>
      <c r="M267" s="51"/>
      <c r="N267" s="51"/>
      <c r="O267" s="3">
        <v>39721</v>
      </c>
      <c r="P267" s="1">
        <v>-7.98</v>
      </c>
      <c r="Q267" s="1">
        <v>-8.8860795309999907E-2</v>
      </c>
      <c r="R267" s="14">
        <v>-8.3000000000000007</v>
      </c>
      <c r="S267" s="1">
        <v>-9.2208734079999854E-2</v>
      </c>
    </row>
    <row r="268" spans="8:19" x14ac:dyDescent="0.25">
      <c r="H268" s="5"/>
      <c r="I268" s="5"/>
      <c r="J268" s="5"/>
      <c r="K268" s="5"/>
      <c r="L268" s="5"/>
      <c r="M268" s="51"/>
      <c r="N268" s="51"/>
      <c r="O268" s="3">
        <v>39752</v>
      </c>
      <c r="P268" s="1">
        <v>-15.91</v>
      </c>
      <c r="Q268" s="1">
        <v>-0.22349553336999994</v>
      </c>
      <c r="R268" s="14">
        <v>-18.43</v>
      </c>
      <c r="S268" s="1">
        <v>-0.24960950991999986</v>
      </c>
    </row>
    <row r="269" spans="8:19" x14ac:dyDescent="0.25">
      <c r="H269" s="5"/>
      <c r="I269" s="5"/>
      <c r="J269" s="5"/>
      <c r="K269" s="5"/>
      <c r="L269" s="5"/>
      <c r="M269" s="51"/>
      <c r="N269" s="51"/>
      <c r="O269" s="3">
        <v>39780</v>
      </c>
      <c r="P269" s="1">
        <v>-9.31</v>
      </c>
      <c r="Q269" s="1">
        <v>-0.29824424435800001</v>
      </c>
      <c r="R269" s="14">
        <v>-8.83</v>
      </c>
      <c r="S269" s="1">
        <v>-0.31805122627000004</v>
      </c>
    </row>
    <row r="270" spans="8:19" x14ac:dyDescent="0.25">
      <c r="H270" s="5"/>
      <c r="I270" s="5"/>
      <c r="J270" s="5"/>
      <c r="K270" s="5"/>
      <c r="L270" s="5"/>
      <c r="M270" s="51"/>
      <c r="N270" s="51"/>
      <c r="O270" s="3">
        <v>39813</v>
      </c>
      <c r="P270" s="1">
        <v>7.68</v>
      </c>
      <c r="Q270" s="1">
        <v>-0.17881917227199995</v>
      </c>
      <c r="R270" s="14">
        <v>5.44</v>
      </c>
      <c r="S270" s="1">
        <v>-0.215870461264</v>
      </c>
    </row>
    <row r="271" spans="8:19" x14ac:dyDescent="0.25">
      <c r="H271" s="5"/>
      <c r="I271" s="5"/>
      <c r="J271" s="5"/>
      <c r="K271" s="5"/>
      <c r="L271" s="5"/>
      <c r="M271" s="51"/>
      <c r="N271" s="51"/>
      <c r="O271" s="3">
        <v>39843</v>
      </c>
      <c r="P271" s="1">
        <v>5.99</v>
      </c>
      <c r="Q271" s="1">
        <v>3.5045260208000029E-2</v>
      </c>
      <c r="R271" s="14">
        <v>6.81</v>
      </c>
      <c r="S271" s="1">
        <v>2.6760770287999947E-2</v>
      </c>
    </row>
    <row r="272" spans="8:19" x14ac:dyDescent="0.25">
      <c r="H272" s="5"/>
      <c r="I272" s="5"/>
      <c r="J272" s="5"/>
      <c r="K272" s="5"/>
      <c r="L272" s="5"/>
      <c r="M272" s="51"/>
      <c r="N272" s="51"/>
      <c r="O272" s="3">
        <v>39871</v>
      </c>
      <c r="P272" s="1">
        <v>-3.1</v>
      </c>
      <c r="Q272" s="1">
        <v>0.10592001007999996</v>
      </c>
      <c r="R272" s="14">
        <v>-2.94</v>
      </c>
      <c r="S272" s="1">
        <v>9.3094223584000213E-2</v>
      </c>
    </row>
    <row r="273" spans="8:19" x14ac:dyDescent="0.25">
      <c r="H273" s="5"/>
      <c r="I273" s="5"/>
      <c r="J273" s="5"/>
      <c r="K273" s="5"/>
      <c r="L273" s="5"/>
      <c r="M273" s="51"/>
      <c r="N273" s="51"/>
      <c r="O273" s="3">
        <v>39903</v>
      </c>
      <c r="P273" s="1">
        <v>3.19</v>
      </c>
      <c r="Q273" s="1">
        <v>5.9805774890000052E-2</v>
      </c>
      <c r="R273" s="14">
        <v>2.42</v>
      </c>
      <c r="S273" s="1">
        <v>6.1785948212000008E-2</v>
      </c>
    </row>
    <row r="274" spans="8:19" x14ac:dyDescent="0.25">
      <c r="H274" s="5"/>
      <c r="I274" s="5"/>
      <c r="J274" s="5"/>
      <c r="K274" s="5"/>
      <c r="L274" s="5"/>
      <c r="M274" s="51"/>
      <c r="N274" s="51"/>
      <c r="O274" s="3">
        <v>39933</v>
      </c>
      <c r="P274" s="1">
        <v>12.1</v>
      </c>
      <c r="Q274" s="1">
        <v>0.12090034309999997</v>
      </c>
      <c r="R274" s="14">
        <v>12.35</v>
      </c>
      <c r="S274" s="1">
        <v>0.11685845222000002</v>
      </c>
    </row>
    <row r="275" spans="8:19" x14ac:dyDescent="0.25">
      <c r="H275" s="5"/>
      <c r="I275" s="5"/>
      <c r="J275" s="5"/>
      <c r="K275" s="5"/>
      <c r="L275" s="5"/>
      <c r="M275" s="51"/>
      <c r="N275" s="51"/>
      <c r="O275" s="3">
        <v>39962</v>
      </c>
      <c r="P275" s="1">
        <v>6.73</v>
      </c>
      <c r="Q275" s="1">
        <v>0.23460984126999995</v>
      </c>
      <c r="R275" s="14">
        <v>6.74</v>
      </c>
      <c r="S275" s="1">
        <v>0.22824511837999983</v>
      </c>
    </row>
    <row r="276" spans="8:19" x14ac:dyDescent="0.25">
      <c r="H276" s="5"/>
      <c r="I276" s="5"/>
      <c r="J276" s="5"/>
      <c r="K276" s="5"/>
      <c r="L276" s="5"/>
      <c r="M276" s="51"/>
      <c r="N276" s="51"/>
      <c r="O276" s="3">
        <v>39994</v>
      </c>
      <c r="P276" s="1">
        <v>2.86</v>
      </c>
      <c r="Q276" s="1">
        <v>0.2306615783799999</v>
      </c>
      <c r="R276" s="14">
        <v>3</v>
      </c>
      <c r="S276" s="1">
        <v>0.23520061699999983</v>
      </c>
    </row>
    <row r="277" spans="8:19" x14ac:dyDescent="0.25">
      <c r="H277" s="5"/>
      <c r="I277" s="5"/>
      <c r="J277" s="5"/>
      <c r="K277" s="5"/>
      <c r="L277" s="5"/>
      <c r="M277" s="51"/>
      <c r="N277" s="51"/>
      <c r="O277" s="3">
        <v>40025</v>
      </c>
      <c r="P277" s="1">
        <v>6.09</v>
      </c>
      <c r="Q277" s="1">
        <v>0.16468230910199977</v>
      </c>
      <c r="R277" s="14">
        <v>7.29</v>
      </c>
      <c r="S277" s="1">
        <v>0.17956986379999984</v>
      </c>
    </row>
    <row r="278" spans="8:19" x14ac:dyDescent="0.25">
      <c r="H278" s="5"/>
      <c r="I278" s="5"/>
      <c r="J278" s="5"/>
      <c r="K278" s="5"/>
      <c r="L278" s="5"/>
      <c r="M278" s="51"/>
      <c r="N278" s="51"/>
      <c r="O278" s="3">
        <v>40056</v>
      </c>
      <c r="P278" s="1">
        <v>1.86</v>
      </c>
      <c r="Q278" s="1">
        <v>0.11153883636399975</v>
      </c>
      <c r="R278" s="14">
        <v>1.31</v>
      </c>
      <c r="S278" s="1">
        <v>0.11956363969999995</v>
      </c>
    </row>
    <row r="279" spans="8:19" x14ac:dyDescent="0.25">
      <c r="H279" s="5"/>
      <c r="I279" s="5"/>
      <c r="J279" s="5"/>
      <c r="K279" s="5"/>
      <c r="L279" s="5"/>
      <c r="M279" s="51"/>
      <c r="N279" s="51"/>
      <c r="O279" s="3">
        <v>40086</v>
      </c>
      <c r="P279" s="1">
        <v>5.7</v>
      </c>
      <c r="Q279" s="1">
        <v>0.14222880617999989</v>
      </c>
      <c r="R279" s="14">
        <v>6.42</v>
      </c>
      <c r="S279" s="1">
        <v>0.15673750035800027</v>
      </c>
    </row>
    <row r="280" spans="8:19" x14ac:dyDescent="0.25">
      <c r="H280" s="5"/>
      <c r="I280" s="5"/>
      <c r="J280" s="5"/>
      <c r="K280" s="5"/>
      <c r="L280" s="5"/>
      <c r="M280" s="51"/>
      <c r="N280" s="51"/>
      <c r="O280" s="3">
        <v>40116</v>
      </c>
      <c r="P280" s="1">
        <v>1.8</v>
      </c>
      <c r="Q280" s="1">
        <v>9.6040083599999937E-2</v>
      </c>
      <c r="R280" s="14">
        <v>1.91</v>
      </c>
      <c r="S280" s="1">
        <v>9.873351348199999E-2</v>
      </c>
    </row>
    <row r="281" spans="8:19" x14ac:dyDescent="0.25">
      <c r="H281" s="5"/>
      <c r="I281" s="5"/>
      <c r="J281" s="5"/>
      <c r="K281" s="5"/>
      <c r="L281" s="5"/>
      <c r="M281" s="51"/>
      <c r="N281" s="51"/>
      <c r="O281" s="3">
        <v>40147</v>
      </c>
      <c r="P281" s="1">
        <v>1.01</v>
      </c>
      <c r="Q281" s="1">
        <v>8.6893862599999983E-2</v>
      </c>
      <c r="R281" s="14">
        <v>0.77</v>
      </c>
      <c r="S281" s="1">
        <v>9.2877071893999963E-2</v>
      </c>
    </row>
    <row r="282" spans="8:19" x14ac:dyDescent="0.25">
      <c r="H282" s="5"/>
      <c r="I282" s="5"/>
      <c r="J282" s="5"/>
      <c r="K282" s="5"/>
      <c r="L282" s="5"/>
      <c r="M282" s="51"/>
      <c r="N282" s="51"/>
      <c r="O282" s="3">
        <v>40178</v>
      </c>
      <c r="P282" s="1">
        <v>3.28</v>
      </c>
      <c r="Q282" s="1">
        <v>6.2009443040000001E-2</v>
      </c>
      <c r="R282" s="14">
        <v>3.66</v>
      </c>
      <c r="S282" s="1">
        <v>6.4533332761999906E-2</v>
      </c>
    </row>
    <row r="283" spans="8:19" x14ac:dyDescent="0.25">
      <c r="H283" s="5"/>
      <c r="I283" s="5"/>
      <c r="J283" s="5"/>
      <c r="K283" s="5"/>
      <c r="L283" s="5"/>
      <c r="M283" s="51"/>
      <c r="N283" s="51"/>
      <c r="O283" s="3">
        <v>40207</v>
      </c>
      <c r="P283" s="1">
        <v>1.27</v>
      </c>
      <c r="Q283" s="1">
        <v>5.6480317255999779E-2</v>
      </c>
      <c r="R283" s="14">
        <v>1.1399999999999999</v>
      </c>
      <c r="S283" s="1">
        <v>5.6490052748000119E-2</v>
      </c>
    </row>
    <row r="284" spans="8:19" x14ac:dyDescent="0.25">
      <c r="H284" s="5"/>
      <c r="I284" s="5"/>
      <c r="J284" s="5"/>
      <c r="K284" s="5"/>
      <c r="L284" s="5"/>
      <c r="M284" s="51"/>
      <c r="N284" s="51"/>
      <c r="O284" s="3">
        <v>40235</v>
      </c>
      <c r="P284" s="1">
        <v>0.17</v>
      </c>
      <c r="Q284" s="1">
        <v>4.7694618151999713E-2</v>
      </c>
      <c r="R284" s="14">
        <v>-7.0000000000000007E-2</v>
      </c>
      <c r="S284" s="1">
        <v>4.768334793200002E-2</v>
      </c>
    </row>
    <row r="285" spans="8:19" x14ac:dyDescent="0.25">
      <c r="H285" s="5"/>
      <c r="I285" s="5"/>
      <c r="J285" s="5"/>
      <c r="K285" s="5"/>
      <c r="L285" s="5"/>
      <c r="M285" s="51"/>
      <c r="N285" s="51"/>
      <c r="O285" s="3">
        <v>40268</v>
      </c>
      <c r="P285" s="1">
        <v>3.13</v>
      </c>
      <c r="Q285" s="1">
        <v>4.617298576700013E-2</v>
      </c>
      <c r="R285" s="14">
        <v>3.19</v>
      </c>
      <c r="S285" s="1">
        <v>4.2933095438000057E-2</v>
      </c>
    </row>
    <row r="286" spans="8:19" x14ac:dyDescent="0.25">
      <c r="H286" s="5"/>
      <c r="I286" s="5"/>
      <c r="J286" s="5"/>
      <c r="K286" s="5"/>
      <c r="L286" s="5"/>
      <c r="M286" s="51"/>
      <c r="N286" s="51"/>
      <c r="O286" s="3">
        <v>40298</v>
      </c>
      <c r="P286" s="1">
        <v>2.34</v>
      </c>
      <c r="Q286" s="1">
        <v>5.7226655114000158E-2</v>
      </c>
      <c r="R286" s="14">
        <v>2.84</v>
      </c>
      <c r="S286" s="1">
        <v>6.0463115828000014E-2</v>
      </c>
    </row>
    <row r="287" spans="8:19" x14ac:dyDescent="0.25">
      <c r="H287" s="5"/>
      <c r="I287" s="5"/>
      <c r="J287" s="5"/>
      <c r="K287" s="5"/>
      <c r="L287" s="5"/>
      <c r="M287" s="51"/>
      <c r="N287" s="51"/>
      <c r="O287" s="3">
        <v>40329</v>
      </c>
      <c r="P287" s="1">
        <v>-3.59</v>
      </c>
      <c r="Q287" s="1">
        <v>1.7542396122000259E-2</v>
      </c>
      <c r="R287" s="14">
        <v>-4.42</v>
      </c>
      <c r="S287" s="1">
        <v>1.430065656800017E-2</v>
      </c>
    </row>
    <row r="288" spans="8:19" x14ac:dyDescent="0.25">
      <c r="H288" s="5"/>
      <c r="I288" s="5"/>
      <c r="J288" s="5"/>
      <c r="K288" s="5"/>
      <c r="L288" s="5"/>
      <c r="M288" s="51"/>
      <c r="N288" s="51"/>
      <c r="O288" s="3">
        <v>40359</v>
      </c>
      <c r="P288" s="1">
        <v>1.24</v>
      </c>
      <c r="Q288" s="1">
        <v>-1.1054767439999669E-3</v>
      </c>
      <c r="R288" s="14">
        <v>1.22</v>
      </c>
      <c r="S288" s="1">
        <v>-5.0633544160000321E-3</v>
      </c>
    </row>
    <row r="289" spans="8:19" x14ac:dyDescent="0.25">
      <c r="H289" s="5"/>
      <c r="I289" s="5"/>
      <c r="J289" s="5"/>
      <c r="K289" s="5"/>
      <c r="L289" s="5"/>
      <c r="M289" s="51"/>
      <c r="N289" s="51"/>
      <c r="O289" s="3">
        <v>40389</v>
      </c>
      <c r="P289" s="1">
        <v>3.56</v>
      </c>
      <c r="Q289" s="1">
        <v>1.0802392304000152E-2</v>
      </c>
      <c r="R289" s="14">
        <v>4.3</v>
      </c>
      <c r="S289" s="1">
        <v>9.0615726799998519E-3</v>
      </c>
    </row>
    <row r="290" spans="8:19" x14ac:dyDescent="0.25">
      <c r="H290" s="5"/>
      <c r="I290" s="5"/>
      <c r="J290" s="5"/>
      <c r="K290" s="5"/>
      <c r="L290" s="5"/>
      <c r="M290" s="51"/>
      <c r="N290" s="51"/>
      <c r="O290" s="3">
        <v>40421</v>
      </c>
      <c r="P290" s="1">
        <v>0.04</v>
      </c>
      <c r="Q290" s="1">
        <v>4.8860816575999833E-2</v>
      </c>
      <c r="R290" s="14">
        <v>-0.32</v>
      </c>
      <c r="S290" s="1">
        <v>5.2346281279999962E-2</v>
      </c>
    </row>
    <row r="291" spans="8:19" x14ac:dyDescent="0.25">
      <c r="H291" s="5"/>
      <c r="I291" s="5"/>
      <c r="J291" s="5"/>
      <c r="K291" s="5"/>
      <c r="L291" s="5"/>
      <c r="M291" s="51"/>
      <c r="N291" s="51"/>
      <c r="O291" s="3">
        <v>40451</v>
      </c>
      <c r="P291" s="1">
        <v>3.01</v>
      </c>
      <c r="Q291" s="1">
        <v>6.7198268624000024E-2</v>
      </c>
      <c r="R291" s="14">
        <v>3.38</v>
      </c>
      <c r="S291" s="1">
        <v>7.4802989119999941E-2</v>
      </c>
    </row>
    <row r="292" spans="8:19" x14ac:dyDescent="0.25">
      <c r="H292" s="5"/>
      <c r="I292" s="5"/>
      <c r="J292" s="5"/>
      <c r="K292" s="5"/>
      <c r="L292" s="5"/>
      <c r="M292" s="51"/>
      <c r="N292" s="51"/>
      <c r="O292" s="3">
        <v>40480</v>
      </c>
      <c r="P292" s="1">
        <v>2.58</v>
      </c>
      <c r="Q292" s="1">
        <v>5.7099250632000054E-2</v>
      </c>
      <c r="R292" s="14">
        <v>3.09</v>
      </c>
      <c r="S292" s="1">
        <v>6.2334037856000002E-2</v>
      </c>
    </row>
    <row r="293" spans="8:19" x14ac:dyDescent="0.25">
      <c r="H293" s="5"/>
      <c r="I293" s="5"/>
      <c r="J293" s="5"/>
      <c r="K293" s="5"/>
      <c r="L293" s="5"/>
      <c r="M293" s="51"/>
      <c r="N293" s="51"/>
      <c r="O293" s="3">
        <v>40512</v>
      </c>
      <c r="P293" s="1">
        <v>-1.17</v>
      </c>
      <c r="Q293" s="1">
        <v>4.4313464013999937E-2</v>
      </c>
      <c r="R293" s="14">
        <v>-1.56</v>
      </c>
      <c r="S293" s="1">
        <v>4.9118807047999979E-2</v>
      </c>
    </row>
    <row r="294" spans="8:19" x14ac:dyDescent="0.25">
      <c r="H294" s="5"/>
      <c r="I294" s="5"/>
      <c r="J294" s="5"/>
      <c r="K294" s="5"/>
      <c r="L294" s="5"/>
      <c r="M294" s="51"/>
      <c r="N294" s="51"/>
      <c r="O294" s="3">
        <v>40543</v>
      </c>
      <c r="P294" s="1">
        <v>1.81</v>
      </c>
      <c r="Q294" s="1">
        <v>3.214788633400012E-2</v>
      </c>
      <c r="R294" s="14">
        <v>2</v>
      </c>
      <c r="S294" s="1">
        <v>3.5114319200000077E-2</v>
      </c>
    </row>
    <row r="295" spans="8:19" x14ac:dyDescent="0.25">
      <c r="H295" s="5"/>
      <c r="I295" s="5"/>
      <c r="J295" s="5"/>
      <c r="K295" s="5"/>
      <c r="L295" s="5"/>
      <c r="M295" s="51"/>
      <c r="N295" s="51"/>
      <c r="O295" s="3">
        <v>40574</v>
      </c>
      <c r="P295" s="1">
        <v>2.21</v>
      </c>
      <c r="Q295" s="1">
        <v>2.8424989883000018E-2</v>
      </c>
      <c r="R295" s="14">
        <v>2.59</v>
      </c>
      <c r="S295" s="1">
        <v>3.0093879200000062E-2</v>
      </c>
    </row>
    <row r="296" spans="8:19" x14ac:dyDescent="0.25">
      <c r="H296" s="5"/>
      <c r="I296" s="5"/>
      <c r="J296" s="5"/>
      <c r="K296" s="5"/>
      <c r="L296" s="5"/>
      <c r="M296" s="51"/>
      <c r="N296" s="51"/>
      <c r="O296" s="3">
        <v>40602</v>
      </c>
      <c r="P296" s="1">
        <v>1.31</v>
      </c>
      <c r="Q296" s="1">
        <v>5.4231870131000059E-2</v>
      </c>
      <c r="R296" s="14">
        <v>1.64</v>
      </c>
      <c r="S296" s="1">
        <v>6.3579255200000073E-2</v>
      </c>
    </row>
    <row r="297" spans="8:19" x14ac:dyDescent="0.25">
      <c r="H297" s="5"/>
      <c r="I297" s="5"/>
      <c r="J297" s="5"/>
      <c r="K297" s="5"/>
      <c r="L297" s="5"/>
      <c r="M297" s="51"/>
      <c r="N297" s="51"/>
      <c r="O297" s="3">
        <v>40633</v>
      </c>
      <c r="P297" s="1">
        <v>0.32</v>
      </c>
      <c r="Q297" s="1">
        <v>3.8803076432000205E-2</v>
      </c>
      <c r="R297" s="14">
        <v>0.34</v>
      </c>
      <c r="S297" s="1">
        <v>4.6270024184000169E-2</v>
      </c>
    </row>
    <row r="298" spans="8:19" x14ac:dyDescent="0.25">
      <c r="H298" s="5"/>
      <c r="I298" s="5"/>
      <c r="J298" s="5"/>
      <c r="K298" s="5"/>
      <c r="L298" s="5"/>
      <c r="M298" s="51"/>
      <c r="N298" s="51"/>
      <c r="O298" s="3">
        <v>40662</v>
      </c>
      <c r="P298" s="1">
        <v>1.55</v>
      </c>
      <c r="Q298" s="1">
        <v>3.2095219760000182E-2</v>
      </c>
      <c r="R298" s="14">
        <v>1.88</v>
      </c>
      <c r="S298" s="1">
        <v>3.9029048288000023E-2</v>
      </c>
    </row>
    <row r="299" spans="8:19" x14ac:dyDescent="0.25">
      <c r="H299" s="5"/>
      <c r="I299" s="5"/>
      <c r="J299" s="5"/>
      <c r="K299" s="5"/>
      <c r="L299" s="5"/>
      <c r="M299" s="51"/>
      <c r="N299" s="51"/>
      <c r="O299" s="3">
        <v>40694</v>
      </c>
      <c r="P299" s="1">
        <v>0.49</v>
      </c>
      <c r="Q299" s="1">
        <v>2.3741473040000072E-2</v>
      </c>
      <c r="R299" s="14">
        <v>0.41</v>
      </c>
      <c r="S299" s="1">
        <v>2.6455202072000139E-2</v>
      </c>
    </row>
    <row r="300" spans="8:19" x14ac:dyDescent="0.25">
      <c r="H300" s="5"/>
      <c r="I300" s="5"/>
      <c r="J300" s="5"/>
      <c r="K300" s="5"/>
      <c r="L300" s="5"/>
      <c r="M300" s="51"/>
      <c r="N300" s="51"/>
      <c r="O300" s="3">
        <v>40724</v>
      </c>
      <c r="P300" s="1">
        <v>-0.97</v>
      </c>
      <c r="Q300" s="1">
        <v>1.0577333284999879E-2</v>
      </c>
      <c r="R300" s="14">
        <v>-1.32</v>
      </c>
      <c r="S300" s="1">
        <v>9.4737825439998868E-3</v>
      </c>
    </row>
    <row r="301" spans="8:19" x14ac:dyDescent="0.25">
      <c r="H301" s="5"/>
      <c r="I301" s="5"/>
      <c r="J301" s="5"/>
      <c r="K301" s="5"/>
      <c r="L301" s="5"/>
      <c r="M301" s="51"/>
      <c r="N301" s="51"/>
      <c r="O301" s="3">
        <v>40753</v>
      </c>
      <c r="P301" s="1">
        <v>1.1599999999999999</v>
      </c>
      <c r="Q301" s="1">
        <v>6.696238651999975E-3</v>
      </c>
      <c r="R301" s="14">
        <v>1.47</v>
      </c>
      <c r="S301" s="1">
        <v>5.4113144359999588E-3</v>
      </c>
    </row>
    <row r="302" spans="8:19" x14ac:dyDescent="0.25">
      <c r="H302" s="5"/>
      <c r="I302" s="5"/>
      <c r="J302" s="5"/>
      <c r="K302" s="5"/>
      <c r="L302" s="5"/>
      <c r="M302" s="51"/>
      <c r="N302" s="51"/>
      <c r="O302" s="3">
        <v>40786</v>
      </c>
      <c r="P302" s="1">
        <v>-4</v>
      </c>
      <c r="Q302" s="1">
        <v>-3.828401920000013E-2</v>
      </c>
      <c r="R302" s="14">
        <v>-4.87</v>
      </c>
      <c r="S302" s="1">
        <v>-4.7457640251999944E-2</v>
      </c>
    </row>
    <row r="303" spans="8:19" x14ac:dyDescent="0.25">
      <c r="H303" s="5"/>
      <c r="I303" s="5"/>
      <c r="J303" s="5"/>
      <c r="K303" s="5"/>
      <c r="L303" s="5"/>
      <c r="M303" s="51"/>
      <c r="N303" s="51"/>
      <c r="O303" s="3">
        <v>40816</v>
      </c>
      <c r="P303" s="1">
        <v>-3.27</v>
      </c>
      <c r="Q303" s="1">
        <v>-6.0620147199999974E-2</v>
      </c>
      <c r="R303" s="14">
        <v>-3.58</v>
      </c>
      <c r="S303" s="1">
        <v>-6.9273061138000025E-2</v>
      </c>
    </row>
    <row r="304" spans="8:19" x14ac:dyDescent="0.25">
      <c r="H304" s="5"/>
      <c r="I304" s="5"/>
      <c r="J304" s="5"/>
      <c r="K304" s="5"/>
      <c r="L304" s="5"/>
      <c r="M304" s="51"/>
      <c r="N304" s="51"/>
      <c r="O304" s="3">
        <v>40847</v>
      </c>
      <c r="P304" s="1">
        <v>5.99</v>
      </c>
      <c r="Q304" s="1">
        <v>-1.5768380799999981E-2</v>
      </c>
      <c r="R304" s="14">
        <v>7.23</v>
      </c>
      <c r="S304" s="1">
        <v>-1.6439837841999982E-2</v>
      </c>
    </row>
    <row r="305" spans="8:19" x14ac:dyDescent="0.25">
      <c r="H305" s="5"/>
      <c r="I305" s="5"/>
      <c r="J305" s="5"/>
      <c r="K305" s="5"/>
      <c r="L305" s="5"/>
      <c r="M305" s="51"/>
      <c r="N305" s="51"/>
      <c r="O305" s="3">
        <v>40877</v>
      </c>
      <c r="P305" s="1">
        <v>-2.16</v>
      </c>
      <c r="Q305" s="1">
        <v>3.0960585680002151E-3</v>
      </c>
      <c r="R305" s="14">
        <v>-2.94</v>
      </c>
      <c r="S305" s="1">
        <v>3.5146571960000816E-3</v>
      </c>
    </row>
    <row r="306" spans="8:19" x14ac:dyDescent="0.25">
      <c r="H306" s="5"/>
      <c r="I306" s="5"/>
      <c r="J306" s="5"/>
      <c r="K306" s="5"/>
      <c r="L306" s="5"/>
      <c r="M306" s="51"/>
      <c r="N306" s="51"/>
      <c r="O306" s="3">
        <v>40907</v>
      </c>
      <c r="P306" s="1">
        <v>2.66</v>
      </c>
      <c r="Q306" s="1">
        <v>6.4590523856000059E-2</v>
      </c>
      <c r="R306" s="14">
        <v>3.32</v>
      </c>
      <c r="S306" s="1">
        <v>7.5328089415999999E-2</v>
      </c>
    </row>
    <row r="307" spans="8:19" x14ac:dyDescent="0.25">
      <c r="H307" s="5"/>
      <c r="I307" s="5"/>
      <c r="J307" s="5"/>
      <c r="K307" s="5"/>
      <c r="L307" s="5"/>
      <c r="M307" s="51"/>
      <c r="N307" s="51"/>
      <c r="O307" s="3">
        <v>40939</v>
      </c>
      <c r="P307" s="1">
        <v>3.04</v>
      </c>
      <c r="Q307" s="1">
        <v>3.4959973376000208E-2</v>
      </c>
      <c r="R307" s="14">
        <v>3.38</v>
      </c>
      <c r="S307" s="1">
        <v>3.6719368496000104E-2</v>
      </c>
    </row>
    <row r="308" spans="8:19" x14ac:dyDescent="0.25">
      <c r="H308" s="5"/>
      <c r="I308" s="5"/>
      <c r="J308" s="5"/>
      <c r="K308" s="5"/>
      <c r="L308" s="5"/>
      <c r="M308" s="51"/>
      <c r="N308" s="51"/>
      <c r="O308" s="3">
        <v>40968</v>
      </c>
      <c r="P308" s="1">
        <v>2.37</v>
      </c>
      <c r="Q308" s="1">
        <v>8.2878704767999967E-2</v>
      </c>
      <c r="R308" s="14">
        <v>2.84</v>
      </c>
      <c r="S308" s="1">
        <v>9.8456829344000019E-2</v>
      </c>
    </row>
    <row r="309" spans="8:19" x14ac:dyDescent="0.25">
      <c r="H309" s="5"/>
      <c r="I309" s="5"/>
      <c r="J309" s="5"/>
      <c r="K309" s="5"/>
      <c r="L309" s="5"/>
      <c r="M309" s="51"/>
      <c r="N309" s="51"/>
      <c r="O309" s="3">
        <v>40998</v>
      </c>
      <c r="P309" s="1">
        <v>-0.14000000000000001</v>
      </c>
      <c r="Q309" s="1">
        <v>5.3343731328000077E-2</v>
      </c>
      <c r="R309" s="14">
        <v>-0.46</v>
      </c>
      <c r="S309" s="1">
        <v>5.8269384367999777E-2</v>
      </c>
    </row>
    <row r="310" spans="8:19" x14ac:dyDescent="0.25">
      <c r="H310" s="5"/>
      <c r="I310" s="5"/>
      <c r="J310" s="5"/>
      <c r="K310" s="5"/>
      <c r="L310" s="5"/>
      <c r="M310" s="51"/>
      <c r="N310" s="51"/>
      <c r="O310" s="3">
        <v>41029</v>
      </c>
      <c r="P310" s="1">
        <v>1.05</v>
      </c>
      <c r="Q310" s="1">
        <v>3.3000621610000058E-2</v>
      </c>
      <c r="R310" s="14">
        <v>1.1000000000000001</v>
      </c>
      <c r="S310" s="1">
        <v>3.4929722959999854E-2</v>
      </c>
    </row>
    <row r="311" spans="8:19" x14ac:dyDescent="0.25">
      <c r="H311" s="5"/>
      <c r="I311" s="5"/>
      <c r="J311" s="5"/>
      <c r="K311" s="5"/>
      <c r="L311" s="5"/>
      <c r="M311" s="51"/>
      <c r="N311" s="51"/>
      <c r="O311" s="3">
        <v>41060</v>
      </c>
      <c r="P311" s="1">
        <v>-1.31</v>
      </c>
      <c r="Q311" s="1">
        <v>-4.1337174300000168E-3</v>
      </c>
      <c r="R311" s="14">
        <v>-1.84</v>
      </c>
      <c r="S311" s="1">
        <v>-1.2167428960000004E-2</v>
      </c>
    </row>
    <row r="312" spans="8:19" x14ac:dyDescent="0.25">
      <c r="H312" s="5"/>
      <c r="I312" s="5"/>
      <c r="J312" s="5"/>
      <c r="K312" s="5"/>
      <c r="L312" s="5"/>
      <c r="M312" s="51"/>
      <c r="N312" s="51"/>
      <c r="O312" s="3">
        <v>41089</v>
      </c>
      <c r="P312" s="1">
        <v>2.11</v>
      </c>
      <c r="Q312" s="1">
        <v>1.8304687694999711E-2</v>
      </c>
      <c r="R312" s="14">
        <v>2.66</v>
      </c>
      <c r="S312" s="1">
        <v>1.8795376159999932E-2</v>
      </c>
    </row>
    <row r="313" spans="8:19" x14ac:dyDescent="0.25">
      <c r="H313" s="5"/>
      <c r="I313" s="5"/>
      <c r="J313" s="5"/>
      <c r="K313" s="5"/>
      <c r="L313" s="5"/>
      <c r="M313" s="51"/>
      <c r="N313" s="51"/>
      <c r="O313" s="3">
        <v>41121</v>
      </c>
      <c r="P313" s="1">
        <v>1.9</v>
      </c>
      <c r="Q313" s="1">
        <v>2.6870338209999733E-2</v>
      </c>
      <c r="R313" s="14">
        <v>2.4</v>
      </c>
      <c r="S313" s="1">
        <v>3.1895613440000137E-2</v>
      </c>
    </row>
    <row r="314" spans="8:19" x14ac:dyDescent="0.25">
      <c r="H314" s="5"/>
      <c r="I314" s="5"/>
      <c r="J314" s="5"/>
      <c r="K314" s="5"/>
      <c r="L314" s="5"/>
      <c r="M314" s="51"/>
      <c r="N314" s="51"/>
      <c r="O314" s="3">
        <v>41152</v>
      </c>
      <c r="P314" s="1">
        <v>1.17</v>
      </c>
      <c r="Q314" s="1">
        <v>5.2674760529999975E-2</v>
      </c>
      <c r="R314" s="14">
        <v>1.29</v>
      </c>
      <c r="S314" s="1">
        <v>6.47993753599998E-2</v>
      </c>
    </row>
    <row r="315" spans="8:19" x14ac:dyDescent="0.25">
      <c r="H315" s="5"/>
      <c r="I315" s="5"/>
      <c r="J315" s="5"/>
      <c r="K315" s="5"/>
      <c r="L315" s="5"/>
      <c r="M315" s="51"/>
      <c r="N315" s="51"/>
      <c r="O315" s="3">
        <v>41180</v>
      </c>
      <c r="P315" s="1">
        <v>1.39</v>
      </c>
      <c r="Q315" s="1">
        <v>4.5252119969999782E-2</v>
      </c>
      <c r="R315" s="14">
        <v>1.73</v>
      </c>
      <c r="S315" s="1">
        <v>5.515332608000012E-2</v>
      </c>
    </row>
    <row r="316" spans="8:19" x14ac:dyDescent="0.25">
      <c r="H316" s="5"/>
      <c r="I316" s="5"/>
      <c r="J316" s="5"/>
      <c r="K316" s="5"/>
      <c r="L316" s="5"/>
      <c r="M316" s="51"/>
      <c r="N316" s="51"/>
      <c r="O316" s="3">
        <v>41213</v>
      </c>
      <c r="P316" s="1">
        <v>0.88</v>
      </c>
      <c r="Q316" s="1">
        <v>3.4789341143999897E-2</v>
      </c>
      <c r="R316" s="14">
        <v>0.95</v>
      </c>
      <c r="S316" s="1">
        <v>4.0212190115000102E-2</v>
      </c>
    </row>
    <row r="317" spans="8:19" x14ac:dyDescent="0.25">
      <c r="H317" s="5"/>
      <c r="I317" s="5"/>
      <c r="J317" s="5"/>
      <c r="K317" s="5"/>
      <c r="L317" s="5"/>
      <c r="M317" s="51"/>
      <c r="N317" s="51"/>
      <c r="O317" s="3">
        <v>41243</v>
      </c>
      <c r="P317" s="1">
        <v>0.8</v>
      </c>
      <c r="Q317" s="1">
        <v>3.1004898559999994E-2</v>
      </c>
      <c r="R317" s="14">
        <v>0.86</v>
      </c>
      <c r="S317" s="1">
        <v>3.5796243410000095E-2</v>
      </c>
    </row>
    <row r="318" spans="8:19" x14ac:dyDescent="0.25">
      <c r="H318" s="5"/>
      <c r="I318" s="5"/>
      <c r="J318" s="5"/>
      <c r="K318" s="5"/>
      <c r="L318" s="5"/>
      <c r="M318" s="51"/>
      <c r="N318" s="51"/>
      <c r="O318" s="3">
        <v>41274</v>
      </c>
      <c r="P318" s="1">
        <v>1.58</v>
      </c>
      <c r="Q318" s="1">
        <v>3.2936952320000046E-2</v>
      </c>
      <c r="R318" s="14">
        <v>1.97</v>
      </c>
      <c r="S318" s="1">
        <v>3.8239879490000073E-2</v>
      </c>
    </row>
    <row r="319" spans="8:19" x14ac:dyDescent="0.25">
      <c r="H319" s="5"/>
      <c r="I319" s="5"/>
      <c r="J319" s="5"/>
      <c r="K319" s="5"/>
      <c r="L319" s="5"/>
      <c r="M319" s="51"/>
      <c r="N319" s="51"/>
      <c r="O319" s="3">
        <v>41305</v>
      </c>
      <c r="P319" s="1">
        <v>1.34</v>
      </c>
      <c r="Q319" s="1">
        <v>3.7647013760000236E-2</v>
      </c>
      <c r="R319" s="14">
        <v>1.59</v>
      </c>
      <c r="S319" s="1">
        <v>4.482208377800001E-2</v>
      </c>
    </row>
    <row r="320" spans="8:19" x14ac:dyDescent="0.25">
      <c r="H320" s="5"/>
      <c r="I320" s="5"/>
      <c r="J320" s="5"/>
      <c r="K320" s="5"/>
      <c r="L320" s="5"/>
      <c r="M320" s="51"/>
      <c r="N320" s="51"/>
      <c r="O320" s="3">
        <v>41333</v>
      </c>
      <c r="P320" s="1">
        <v>0.51</v>
      </c>
      <c r="Q320" s="1">
        <v>3.4661719772000277E-2</v>
      </c>
      <c r="R320" s="14">
        <v>0.4</v>
      </c>
      <c r="S320" s="1">
        <v>4.0056882920000092E-2</v>
      </c>
    </row>
    <row r="321" spans="8:19" x14ac:dyDescent="0.25">
      <c r="H321" s="5"/>
      <c r="I321" s="5"/>
      <c r="J321" s="5"/>
      <c r="K321" s="5"/>
      <c r="L321" s="5"/>
      <c r="M321" s="51"/>
      <c r="N321" s="51"/>
      <c r="O321" s="3">
        <v>41362</v>
      </c>
      <c r="P321" s="1">
        <v>1.02</v>
      </c>
      <c r="Q321" s="1">
        <v>2.8957737068000311E-2</v>
      </c>
      <c r="R321" s="14">
        <v>1.2</v>
      </c>
      <c r="S321" s="1">
        <v>3.2203163200000162E-2</v>
      </c>
    </row>
    <row r="322" spans="8:19" x14ac:dyDescent="0.25">
      <c r="H322" s="5"/>
      <c r="I322" s="5"/>
      <c r="J322" s="5"/>
      <c r="K322" s="5"/>
      <c r="L322" s="5"/>
      <c r="M322" s="51"/>
      <c r="N322" s="51"/>
      <c r="O322" s="3">
        <v>41394</v>
      </c>
      <c r="P322" s="1">
        <v>1.81</v>
      </c>
      <c r="Q322" s="1">
        <v>3.3729891562000125E-2</v>
      </c>
      <c r="R322" s="14">
        <v>2.23</v>
      </c>
      <c r="S322" s="1">
        <v>3.8705870400000064E-2</v>
      </c>
    </row>
    <row r="323" spans="8:19" x14ac:dyDescent="0.25">
      <c r="H323" s="5"/>
      <c r="I323" s="5"/>
      <c r="J323" s="5"/>
      <c r="K323" s="5"/>
      <c r="L323" s="5"/>
      <c r="M323" s="51"/>
      <c r="N323" s="51"/>
      <c r="O323" s="3">
        <v>41425</v>
      </c>
      <c r="P323" s="1">
        <v>-0.57999999999999996</v>
      </c>
      <c r="Q323" s="1">
        <v>2.2519409203999974E-2</v>
      </c>
      <c r="R323" s="14">
        <v>-0.89</v>
      </c>
      <c r="S323" s="1">
        <v>2.5359948359999995E-2</v>
      </c>
    </row>
    <row r="324" spans="8:19" x14ac:dyDescent="0.25">
      <c r="H324" s="5"/>
      <c r="I324" s="5"/>
      <c r="J324" s="5"/>
      <c r="K324" s="5"/>
      <c r="L324" s="5"/>
      <c r="M324" s="51"/>
      <c r="N324" s="51"/>
      <c r="O324" s="3">
        <v>41453</v>
      </c>
      <c r="P324" s="1">
        <v>-2.62</v>
      </c>
      <c r="Q324" s="1">
        <v>-1.4324489523999895E-2</v>
      </c>
      <c r="R324" s="14">
        <v>-3.51</v>
      </c>
      <c r="S324" s="1">
        <v>-2.2361843703000095E-2</v>
      </c>
    </row>
    <row r="325" spans="8:19" x14ac:dyDescent="0.25">
      <c r="H325" s="5"/>
      <c r="I325" s="5"/>
      <c r="J325" s="5"/>
      <c r="K325" s="5"/>
      <c r="L325" s="5"/>
      <c r="M325" s="51"/>
      <c r="N325" s="51"/>
      <c r="O325" s="3">
        <v>41486</v>
      </c>
      <c r="P325" s="1">
        <v>1.9</v>
      </c>
      <c r="Q325" s="1">
        <v>-1.3453152760000142E-2</v>
      </c>
      <c r="R325" s="14">
        <v>2.0699999999999998</v>
      </c>
      <c r="S325" s="1">
        <v>-2.3891943527000081E-2</v>
      </c>
    </row>
    <row r="326" spans="8:19" x14ac:dyDescent="0.25">
      <c r="H326" s="5"/>
      <c r="I326" s="5"/>
      <c r="J326" s="5"/>
      <c r="K326" s="5"/>
      <c r="L326" s="5"/>
      <c r="M326" s="51"/>
      <c r="N326" s="51"/>
      <c r="O326" s="3">
        <v>41516</v>
      </c>
      <c r="P326" s="1">
        <v>-0.61</v>
      </c>
      <c r="Q326" s="1">
        <v>-1.3750843420000103E-2</v>
      </c>
      <c r="R326" s="14">
        <v>-1.41</v>
      </c>
      <c r="S326" s="1">
        <v>-2.9013285363000074E-2</v>
      </c>
    </row>
    <row r="327" spans="8:19" x14ac:dyDescent="0.25">
      <c r="H327" s="5"/>
      <c r="I327" s="5"/>
      <c r="J327" s="5"/>
      <c r="K327" s="5"/>
      <c r="L327" s="5"/>
      <c r="M327" s="51"/>
      <c r="N327" s="51"/>
      <c r="O327" s="3">
        <v>41547</v>
      </c>
      <c r="P327" s="1">
        <v>0.99</v>
      </c>
      <c r="Q327" s="1">
        <v>2.2810662589999975E-2</v>
      </c>
      <c r="R327" s="14">
        <v>1.1299999999999999</v>
      </c>
      <c r="S327" s="1">
        <v>1.7679411869000017E-2</v>
      </c>
    </row>
    <row r="328" spans="8:19" x14ac:dyDescent="0.25">
      <c r="H328" s="5"/>
      <c r="I328" s="5"/>
      <c r="J328" s="5"/>
      <c r="K328" s="5"/>
      <c r="L328" s="5"/>
      <c r="M328" s="51"/>
      <c r="N328" s="51"/>
      <c r="O328" s="3">
        <v>41578</v>
      </c>
      <c r="P328" s="1">
        <v>2.5099999999999998</v>
      </c>
      <c r="Q328" s="1">
        <v>2.8933474210999899E-2</v>
      </c>
      <c r="R328" s="14">
        <v>3.33</v>
      </c>
      <c r="S328" s="1">
        <v>3.0242124311000262E-2</v>
      </c>
    </row>
    <row r="329" spans="8:19" x14ac:dyDescent="0.25">
      <c r="H329" s="5"/>
      <c r="I329" s="5"/>
      <c r="J329" s="5"/>
      <c r="K329" s="5"/>
      <c r="L329" s="5"/>
      <c r="M329" s="51"/>
      <c r="N329" s="51"/>
      <c r="O329" s="3">
        <v>41607</v>
      </c>
      <c r="P329" s="1">
        <v>0.51</v>
      </c>
      <c r="Q329" s="1">
        <v>4.0528257299000003E-2</v>
      </c>
      <c r="R329" s="14">
        <v>0.31</v>
      </c>
      <c r="S329" s="1">
        <v>4.821571649900025E-2</v>
      </c>
    </row>
    <row r="330" spans="8:19" x14ac:dyDescent="0.25">
      <c r="H330" s="5"/>
      <c r="I330" s="5"/>
      <c r="J330" s="5"/>
      <c r="K330" s="5"/>
      <c r="L330" s="5"/>
      <c r="M330" s="51"/>
      <c r="N330" s="51"/>
      <c r="O330" s="3">
        <v>41639</v>
      </c>
      <c r="P330" s="1">
        <v>0.54</v>
      </c>
      <c r="Q330" s="1">
        <v>3.5891781254000055E-2</v>
      </c>
      <c r="R330" s="14">
        <v>0.48</v>
      </c>
      <c r="S330" s="1">
        <v>4.1478445504000039E-2</v>
      </c>
    </row>
    <row r="331" spans="8:19" x14ac:dyDescent="0.25">
      <c r="H331" s="5"/>
      <c r="I331" s="5"/>
      <c r="J331" s="5"/>
      <c r="K331" s="5"/>
      <c r="L331" s="5"/>
      <c r="M331" s="51"/>
      <c r="N331" s="51"/>
      <c r="O331" s="3">
        <v>41670</v>
      </c>
      <c r="P331" s="1">
        <v>0.7</v>
      </c>
      <c r="Q331" s="1">
        <v>1.7601232780000142E-2</v>
      </c>
      <c r="R331" s="14">
        <v>0.87</v>
      </c>
      <c r="S331" s="1">
        <v>1.6683739455999991E-2</v>
      </c>
    </row>
    <row r="332" spans="8:19" x14ac:dyDescent="0.25">
      <c r="H332" s="5"/>
      <c r="I332" s="5"/>
      <c r="J332" s="5"/>
      <c r="K332" s="5"/>
      <c r="L332" s="5"/>
      <c r="M332" s="51"/>
      <c r="N332" s="51"/>
      <c r="O332" s="3">
        <v>41698</v>
      </c>
      <c r="P332" s="1">
        <v>2.02</v>
      </c>
      <c r="Q332" s="1">
        <v>3.2889043559999998E-2</v>
      </c>
      <c r="R332" s="14">
        <v>2.98</v>
      </c>
      <c r="S332" s="1">
        <v>4.3745304447999844E-2</v>
      </c>
    </row>
    <row r="333" spans="8:19" x14ac:dyDescent="0.25">
      <c r="H333" s="5"/>
      <c r="I333" s="5"/>
      <c r="J333" s="5"/>
      <c r="K333" s="5"/>
      <c r="L333" s="5"/>
      <c r="M333" s="51"/>
      <c r="N333" s="51"/>
      <c r="O333" s="3">
        <v>41729</v>
      </c>
      <c r="P333" s="1">
        <v>0.24</v>
      </c>
      <c r="Q333" s="1">
        <v>2.9807019359999742E-2</v>
      </c>
      <c r="R333" s="14">
        <v>0.03</v>
      </c>
      <c r="S333" s="1">
        <v>3.9070887777999941E-2</v>
      </c>
    </row>
    <row r="334" spans="8:19" x14ac:dyDescent="0.25">
      <c r="H334" s="5"/>
      <c r="I334" s="5"/>
      <c r="J334" s="5"/>
      <c r="K334" s="5"/>
      <c r="L334" s="5"/>
      <c r="M334" s="51"/>
      <c r="N334" s="51"/>
      <c r="O334" s="3">
        <v>41759</v>
      </c>
      <c r="P334" s="1">
        <v>0.63</v>
      </c>
      <c r="Q334" s="1">
        <v>2.9091165424000032E-2</v>
      </c>
      <c r="R334" s="14">
        <v>0.62</v>
      </c>
      <c r="S334" s="1">
        <v>3.6495615428000061E-2</v>
      </c>
    </row>
    <row r="335" spans="8:19" x14ac:dyDescent="0.25">
      <c r="H335" s="5"/>
      <c r="I335" s="5"/>
      <c r="J335" s="5"/>
      <c r="K335" s="5"/>
      <c r="L335" s="5"/>
      <c r="M335" s="51"/>
      <c r="N335" s="51"/>
      <c r="O335" s="3">
        <v>41789</v>
      </c>
      <c r="P335" s="1">
        <v>0.92</v>
      </c>
      <c r="Q335" s="1">
        <v>1.7995299103999995E-2</v>
      </c>
      <c r="R335" s="14">
        <v>1.36</v>
      </c>
      <c r="S335" s="1">
        <v>2.0190285296000088E-2</v>
      </c>
    </row>
    <row r="336" spans="8:19" x14ac:dyDescent="0.25">
      <c r="H336" s="5"/>
      <c r="I336" s="5"/>
      <c r="J336" s="5"/>
      <c r="K336" s="5"/>
      <c r="L336" s="5"/>
      <c r="M336" s="51"/>
      <c r="N336" s="51"/>
      <c r="O336" s="3">
        <v>41820</v>
      </c>
      <c r="P336" s="1">
        <v>0.84</v>
      </c>
      <c r="Q336" s="1">
        <v>2.408864686400003E-2</v>
      </c>
      <c r="R336" s="14">
        <v>1.17</v>
      </c>
      <c r="S336" s="1">
        <v>3.1816966544000014E-2</v>
      </c>
    </row>
    <row r="337" spans="8:19" x14ac:dyDescent="0.25">
      <c r="H337" s="5"/>
      <c r="I337" s="5"/>
      <c r="J337" s="5"/>
      <c r="K337" s="5"/>
      <c r="L337" s="5"/>
      <c r="M337" s="51"/>
      <c r="N337" s="51"/>
      <c r="O337" s="3">
        <v>41851</v>
      </c>
      <c r="P337" s="1">
        <v>-1.33</v>
      </c>
      <c r="Q337" s="1">
        <v>4.1421721759999919E-3</v>
      </c>
      <c r="R337" s="14">
        <v>-1.79</v>
      </c>
      <c r="S337" s="1">
        <v>7.1034017519999715E-3</v>
      </c>
    </row>
    <row r="338" spans="8:19" x14ac:dyDescent="0.25">
      <c r="H338" s="5"/>
      <c r="I338" s="5"/>
      <c r="J338" s="5"/>
      <c r="K338" s="5"/>
      <c r="L338" s="5"/>
      <c r="M338" s="51"/>
      <c r="N338" s="51"/>
      <c r="O338" s="3">
        <v>41880</v>
      </c>
      <c r="P338" s="1">
        <v>1.59</v>
      </c>
      <c r="Q338" s="1">
        <v>1.0808593651999931E-2</v>
      </c>
      <c r="R338" s="14">
        <v>2.19</v>
      </c>
      <c r="S338" s="1">
        <v>1.5350203483000202E-2</v>
      </c>
    </row>
    <row r="339" spans="8:19" x14ac:dyDescent="0.25">
      <c r="H339" s="5"/>
      <c r="I339" s="5"/>
      <c r="J339" s="5"/>
      <c r="K339" s="5"/>
      <c r="L339" s="5"/>
      <c r="M339" s="51"/>
      <c r="N339" s="51"/>
      <c r="O339" s="3">
        <v>41912</v>
      </c>
      <c r="P339" s="1">
        <v>-2.09</v>
      </c>
      <c r="Q339" s="1">
        <v>-1.85613902770001E-2</v>
      </c>
      <c r="R339" s="14">
        <v>-2.91</v>
      </c>
      <c r="S339" s="1">
        <v>-2.55970025090001E-2</v>
      </c>
    </row>
    <row r="340" spans="8:19" x14ac:dyDescent="0.25">
      <c r="H340" s="5"/>
      <c r="I340" s="5"/>
      <c r="J340" s="5"/>
      <c r="K340" s="5"/>
      <c r="L340" s="5"/>
      <c r="M340" s="51"/>
      <c r="N340" s="51"/>
      <c r="O340" s="3">
        <v>41943</v>
      </c>
      <c r="P340" s="1">
        <v>1.19</v>
      </c>
      <c r="Q340" s="1">
        <v>6.5042355110001004E-3</v>
      </c>
      <c r="R340" s="14">
        <v>1.71</v>
      </c>
      <c r="S340" s="1">
        <v>9.1286923409998888E-3</v>
      </c>
    </row>
    <row r="341" spans="8:19" x14ac:dyDescent="0.25">
      <c r="H341" s="5"/>
      <c r="I341" s="5"/>
      <c r="J341" s="5"/>
      <c r="K341" s="5"/>
      <c r="L341" s="5"/>
      <c r="M341" s="51"/>
      <c r="N341" s="51"/>
      <c r="O341" s="3">
        <v>41971</v>
      </c>
      <c r="P341" s="1">
        <v>-0.73</v>
      </c>
      <c r="Q341" s="1">
        <v>-1.6481194417000022E-2</v>
      </c>
      <c r="R341" s="14">
        <v>-1.31</v>
      </c>
      <c r="S341" s="1">
        <v>-2.5433891309000201E-2</v>
      </c>
    </row>
    <row r="342" spans="8:19" x14ac:dyDescent="0.25">
      <c r="H342" s="5"/>
      <c r="I342" s="5"/>
      <c r="J342" s="5"/>
      <c r="K342" s="5"/>
      <c r="L342" s="5"/>
      <c r="M342" s="51"/>
      <c r="N342" s="51"/>
      <c r="O342" s="3">
        <v>42004</v>
      </c>
      <c r="P342" s="1">
        <v>-1.45</v>
      </c>
      <c r="Q342" s="1">
        <v>-1.0052310384999874E-2</v>
      </c>
      <c r="R342" s="14">
        <v>-2.0699999999999998</v>
      </c>
      <c r="S342" s="1">
        <v>-1.700217299300022E-2</v>
      </c>
    </row>
    <row r="343" spans="8:19" x14ac:dyDescent="0.25">
      <c r="H343" s="5"/>
      <c r="I343" s="5"/>
      <c r="J343" s="5"/>
      <c r="K343" s="5"/>
      <c r="L343" s="5"/>
      <c r="M343" s="51"/>
      <c r="N343" s="51"/>
      <c r="O343" s="3">
        <v>42034</v>
      </c>
      <c r="P343" s="1">
        <v>0.66</v>
      </c>
      <c r="Q343" s="1">
        <v>-1.5237331390000053E-2</v>
      </c>
      <c r="R343" s="14">
        <v>0.78</v>
      </c>
      <c r="S343" s="1">
        <v>-2.5990354874000032E-2</v>
      </c>
    </row>
    <row r="344" spans="8:19" x14ac:dyDescent="0.25">
      <c r="H344" s="5"/>
      <c r="I344" s="5"/>
      <c r="J344" s="5"/>
      <c r="K344" s="5"/>
      <c r="L344" s="5"/>
      <c r="M344" s="51"/>
      <c r="N344" s="51"/>
      <c r="O344" s="3">
        <v>42062</v>
      </c>
      <c r="P344" s="1">
        <v>2.41</v>
      </c>
      <c r="Q344" s="1">
        <v>1.5911603629999993E-2</v>
      </c>
      <c r="R344" s="14">
        <v>3.1</v>
      </c>
      <c r="S344" s="1">
        <v>1.7533634739999915E-2</v>
      </c>
    </row>
    <row r="345" spans="8:19" x14ac:dyDescent="0.25">
      <c r="H345" s="5"/>
      <c r="I345" s="5"/>
      <c r="J345" s="5"/>
      <c r="K345" s="5"/>
      <c r="L345" s="5"/>
      <c r="M345" s="51"/>
      <c r="N345" s="51"/>
      <c r="O345" s="3">
        <v>42094</v>
      </c>
      <c r="P345" s="1">
        <v>-0.55000000000000004</v>
      </c>
      <c r="Q345" s="1">
        <v>2.5189335170000104E-2</v>
      </c>
      <c r="R345" s="14">
        <v>-1.08</v>
      </c>
      <c r="S345" s="1">
        <v>2.7820148559999813E-2</v>
      </c>
    </row>
    <row r="346" spans="8:19" x14ac:dyDescent="0.25">
      <c r="H346" s="5"/>
      <c r="I346" s="5"/>
      <c r="J346" s="5"/>
      <c r="K346" s="5"/>
      <c r="L346" s="5"/>
      <c r="M346" s="51"/>
      <c r="N346" s="51"/>
      <c r="O346" s="3">
        <v>42124</v>
      </c>
      <c r="P346" s="1">
        <v>1.21</v>
      </c>
      <c r="Q346" s="1">
        <v>3.0790906145000241E-2</v>
      </c>
      <c r="R346" s="14">
        <v>1.54</v>
      </c>
      <c r="S346" s="1">
        <v>3.5571124080000072E-2</v>
      </c>
    </row>
    <row r="347" spans="8:19" x14ac:dyDescent="0.25">
      <c r="H347" s="5"/>
      <c r="I347" s="5"/>
      <c r="J347" s="5"/>
      <c r="K347" s="5"/>
      <c r="L347" s="5"/>
      <c r="M347" s="51"/>
      <c r="N347" s="51"/>
      <c r="O347" s="3">
        <v>42153</v>
      </c>
      <c r="P347" s="1">
        <v>0.30399999999999999</v>
      </c>
      <c r="Q347" s="1">
        <v>9.5933116880000391E-3</v>
      </c>
      <c r="R347" s="14">
        <v>0.15</v>
      </c>
      <c r="S347" s="1">
        <v>5.9403305200000922E-3</v>
      </c>
    </row>
    <row r="348" spans="8:19" x14ac:dyDescent="0.25">
      <c r="H348" s="5"/>
      <c r="I348" s="5"/>
      <c r="J348" s="5"/>
      <c r="K348" s="5"/>
      <c r="L348" s="5"/>
      <c r="M348" s="51"/>
      <c r="N348" s="51"/>
      <c r="O348" s="3">
        <v>42185</v>
      </c>
      <c r="P348" s="1">
        <v>-1.4890000000000001</v>
      </c>
      <c r="Q348" s="1">
        <v>6.0801686240008479E-5</v>
      </c>
      <c r="R348" s="14">
        <v>-2.19</v>
      </c>
      <c r="S348" s="1">
        <v>-5.347515889999932E-3</v>
      </c>
    </row>
    <row r="349" spans="8:19" x14ac:dyDescent="0.25">
      <c r="H349" s="5"/>
      <c r="I349" s="5"/>
      <c r="J349" s="5"/>
      <c r="K349" s="5"/>
      <c r="L349" s="5"/>
      <c r="M349" s="51"/>
      <c r="N349" s="51"/>
      <c r="O349" s="3">
        <v>42216</v>
      </c>
      <c r="P349" s="1">
        <v>-0.58199999999999996</v>
      </c>
      <c r="Q349" s="1">
        <v>-1.764603515420804E-2</v>
      </c>
      <c r="R349" s="14">
        <v>-0.72</v>
      </c>
      <c r="S349" s="1">
        <v>-2.7485733479999941E-2</v>
      </c>
    </row>
    <row r="350" spans="8:19" x14ac:dyDescent="0.25">
      <c r="H350" s="5"/>
      <c r="I350" s="5"/>
      <c r="J350" s="5"/>
      <c r="K350" s="5"/>
      <c r="L350" s="5"/>
      <c r="M350" s="51"/>
      <c r="N350" s="51"/>
      <c r="O350" s="3">
        <v>42247</v>
      </c>
      <c r="P350" s="1">
        <v>-1.742</v>
      </c>
      <c r="Q350" s="1">
        <v>-3.7684081613715947E-2</v>
      </c>
      <c r="R350" s="14">
        <v>-2.2000000000000002</v>
      </c>
      <c r="S350" s="1">
        <v>-5.0305588960000036E-2</v>
      </c>
    </row>
    <row r="351" spans="8:19" x14ac:dyDescent="0.25">
      <c r="H351" s="5"/>
      <c r="I351" s="5"/>
      <c r="J351" s="5"/>
      <c r="K351" s="5"/>
      <c r="L351" s="5"/>
      <c r="M351" s="51"/>
      <c r="N351" s="51"/>
      <c r="O351" s="3">
        <v>42277</v>
      </c>
      <c r="P351" s="1">
        <v>-2.6019999999999999</v>
      </c>
      <c r="Q351" s="1">
        <v>-4.8556548822088152E-2</v>
      </c>
      <c r="R351" s="14">
        <v>-3.33</v>
      </c>
      <c r="S351" s="1">
        <v>-6.1374514719999995E-2</v>
      </c>
    </row>
    <row r="352" spans="8:19" x14ac:dyDescent="0.25">
      <c r="H352" s="5"/>
      <c r="I352" s="5"/>
      <c r="J352" s="5"/>
      <c r="K352" s="5"/>
      <c r="L352" s="5"/>
      <c r="M352" s="51"/>
      <c r="N352" s="51"/>
      <c r="O352" s="3">
        <v>42307</v>
      </c>
      <c r="P352" s="1">
        <v>2.7490000000000001</v>
      </c>
      <c r="Q352" s="1">
        <v>-1.667843685168402E-2</v>
      </c>
      <c r="R352" s="14">
        <v>3.6</v>
      </c>
      <c r="S352" s="1">
        <v>-2.0531826400000064E-2</v>
      </c>
    </row>
    <row r="353" spans="8:19" x14ac:dyDescent="0.25">
      <c r="H353" s="5"/>
      <c r="I353" s="5"/>
      <c r="J353" s="5"/>
      <c r="K353" s="5"/>
      <c r="L353" s="5"/>
      <c r="M353" s="51"/>
      <c r="N353" s="51"/>
      <c r="O353" s="3">
        <v>42338</v>
      </c>
      <c r="P353" s="1">
        <v>-2.2229999999999999</v>
      </c>
      <c r="Q353" s="1">
        <v>-2.1492067007745863E-2</v>
      </c>
      <c r="R353" s="14">
        <v>-2.86</v>
      </c>
      <c r="S353" s="1">
        <v>-2.7141734319999888E-2</v>
      </c>
    </row>
    <row r="354" spans="8:19" x14ac:dyDescent="0.25">
      <c r="H354" s="5"/>
      <c r="I354" s="5"/>
      <c r="J354" s="5"/>
      <c r="K354" s="5"/>
      <c r="L354" s="5"/>
      <c r="M354" s="51"/>
      <c r="N354" s="51"/>
      <c r="O354" s="3">
        <v>42369</v>
      </c>
      <c r="P354" s="1">
        <v>-2.5190000000000001</v>
      </c>
      <c r="Q354" s="1">
        <v>-2.0658208422986934E-2</v>
      </c>
      <c r="R354" s="14">
        <v>-3.1</v>
      </c>
      <c r="S354" s="1">
        <v>-2.4827082399999978E-2</v>
      </c>
    </row>
    <row r="355" spans="8:19" x14ac:dyDescent="0.25">
      <c r="H355" s="5"/>
      <c r="I355" s="5"/>
      <c r="J355" s="5"/>
      <c r="K355" s="5"/>
      <c r="L355" s="5"/>
      <c r="M355" s="51"/>
      <c r="N355" s="51"/>
      <c r="O355" s="3">
        <v>42398</v>
      </c>
      <c r="P355" s="1">
        <v>-1.607</v>
      </c>
      <c r="Q355" s="1">
        <v>-6.2176985677358965E-2</v>
      </c>
      <c r="R355" s="14">
        <v>-1.64</v>
      </c>
      <c r="S355" s="1">
        <v>-7.4150500240000028E-2</v>
      </c>
    </row>
    <row r="356" spans="8:19" x14ac:dyDescent="0.25">
      <c r="H356" s="5"/>
      <c r="I356" s="5"/>
      <c r="J356" s="5"/>
      <c r="K356" s="5"/>
      <c r="L356" s="5"/>
      <c r="M356" s="51"/>
      <c r="N356" s="51"/>
      <c r="O356" s="3">
        <v>42429</v>
      </c>
      <c r="P356" s="1">
        <v>0.57199999999999995</v>
      </c>
      <c r="Q356" s="1">
        <v>-3.536888842512409E-2</v>
      </c>
      <c r="R356" s="14">
        <v>0.68</v>
      </c>
      <c r="S356" s="1">
        <v>-4.0410462880000164E-2</v>
      </c>
    </row>
    <row r="357" spans="8:19" x14ac:dyDescent="0.25">
      <c r="H357" s="5"/>
      <c r="I357" s="5"/>
      <c r="J357" s="5"/>
      <c r="K357" s="5"/>
      <c r="L357" s="5"/>
      <c r="M357" s="51"/>
      <c r="N357" s="51"/>
      <c r="O357" s="3">
        <v>42460</v>
      </c>
      <c r="P357" s="1">
        <v>4.444</v>
      </c>
      <c r="Q357" s="1">
        <v>3.3534040657424047E-2</v>
      </c>
      <c r="R357" s="14">
        <v>5.08</v>
      </c>
      <c r="S357" s="1">
        <v>4.0595134783999898E-2</v>
      </c>
    </row>
    <row r="358" spans="8:19" x14ac:dyDescent="0.25">
      <c r="H358" s="5"/>
      <c r="I358" s="5"/>
      <c r="J358" s="5"/>
      <c r="K358" s="5"/>
      <c r="L358" s="5"/>
      <c r="M358" s="51"/>
      <c r="N358" s="51"/>
      <c r="O358" s="3">
        <v>42489</v>
      </c>
      <c r="P358" s="1">
        <v>3.915</v>
      </c>
      <c r="Q358" s="1">
        <v>9.1537912604719995E-2</v>
      </c>
      <c r="R358" s="14">
        <v>4.7</v>
      </c>
      <c r="S358" s="1">
        <v>0.10766887567999972</v>
      </c>
    </row>
    <row r="359" spans="8:19" x14ac:dyDescent="0.25">
      <c r="H359" s="5"/>
      <c r="I359" s="5"/>
      <c r="J359" s="5"/>
      <c r="K359" s="5"/>
      <c r="L359" s="5"/>
      <c r="M359" s="51"/>
      <c r="N359" s="51"/>
      <c r="O359" s="3">
        <v>42521</v>
      </c>
      <c r="P359" s="1">
        <v>0.61699999999999999</v>
      </c>
      <c r="Q359" s="1">
        <v>9.2026311026420116E-2</v>
      </c>
      <c r="R359" s="14">
        <v>0.53</v>
      </c>
      <c r="S359" s="1">
        <v>0.10601859428000004</v>
      </c>
    </row>
    <row r="360" spans="8:19" x14ac:dyDescent="0.25">
      <c r="H360" s="5"/>
      <c r="I360" s="5"/>
      <c r="J360" s="5"/>
      <c r="K360" s="5"/>
      <c r="L360" s="5"/>
      <c r="M360" s="51"/>
      <c r="N360" s="51"/>
      <c r="O360" s="3">
        <v>42551</v>
      </c>
      <c r="P360" s="1">
        <v>0.92</v>
      </c>
      <c r="Q360" s="1">
        <v>5.5180721810599964E-2</v>
      </c>
      <c r="R360" s="14">
        <v>0.9</v>
      </c>
      <c r="S360" s="1">
        <v>6.2022041899999936E-2</v>
      </c>
    </row>
    <row r="361" spans="8:19" x14ac:dyDescent="0.25">
      <c r="H361" s="5"/>
      <c r="I361" s="5"/>
      <c r="J361" s="5"/>
      <c r="K361" s="5"/>
      <c r="L361" s="5"/>
      <c r="M361" s="51"/>
      <c r="N361" s="51"/>
      <c r="O361" s="3">
        <v>42580</v>
      </c>
      <c r="P361" s="1">
        <v>2.7040000000000002</v>
      </c>
      <c r="Q361" s="1">
        <v>4.2883903698559989E-2</v>
      </c>
      <c r="R361" s="14">
        <v>3.17</v>
      </c>
      <c r="S361" s="1">
        <v>4.6502522090000165E-2</v>
      </c>
    </row>
    <row r="362" spans="8:19" x14ac:dyDescent="0.25">
      <c r="H362" s="5"/>
      <c r="I362" s="5"/>
      <c r="J362" s="5"/>
      <c r="K362" s="5"/>
      <c r="L362" s="5"/>
      <c r="M362" s="51"/>
      <c r="N362" s="51"/>
      <c r="O362" s="3">
        <v>42613</v>
      </c>
      <c r="P362" s="1">
        <v>2.0920000000000001</v>
      </c>
      <c r="Q362" s="1">
        <v>5.8172113026560224E-2</v>
      </c>
      <c r="R362" s="14">
        <v>2.84</v>
      </c>
      <c r="S362" s="1">
        <v>7.0549282520000034E-2</v>
      </c>
    </row>
    <row r="363" spans="8:19" x14ac:dyDescent="0.25">
      <c r="H363" s="5"/>
      <c r="I363" s="5"/>
      <c r="J363" s="5"/>
      <c r="K363" s="5"/>
      <c r="L363" s="5"/>
      <c r="M363" s="51"/>
      <c r="N363" s="51"/>
      <c r="O363" s="3">
        <v>42643</v>
      </c>
      <c r="P363" s="1">
        <v>0.66600000000000004</v>
      </c>
      <c r="Q363" s="1">
        <v>5.5508857807488043E-2</v>
      </c>
      <c r="R363" s="14">
        <v>0.47</v>
      </c>
      <c r="S363" s="1">
        <v>6.5986981315999893E-2</v>
      </c>
    </row>
    <row r="364" spans="8:19" x14ac:dyDescent="0.25">
      <c r="H364" s="5"/>
      <c r="I364" s="5"/>
      <c r="J364" s="5"/>
      <c r="K364" s="5"/>
      <c r="L364" s="5"/>
      <c r="M364" s="51"/>
      <c r="N364" s="51"/>
      <c r="O364" s="3">
        <v>42674</v>
      </c>
      <c r="P364" s="1">
        <v>0.38600000000000001</v>
      </c>
      <c r="Q364" s="1">
        <v>3.16863238029923E-2</v>
      </c>
      <c r="R364" s="14">
        <v>0.12</v>
      </c>
      <c r="S364" s="1">
        <v>3.447336017599989E-2</v>
      </c>
    </row>
    <row r="365" spans="8:19" x14ac:dyDescent="0.25">
      <c r="H365" s="5"/>
      <c r="I365" s="5"/>
      <c r="J365" s="5"/>
      <c r="K365" s="5"/>
      <c r="L365" s="5"/>
      <c r="M365" s="51"/>
      <c r="N365" s="51"/>
      <c r="O365" s="3">
        <v>42704</v>
      </c>
      <c r="P365" s="1">
        <v>-0.47499999999999998</v>
      </c>
      <c r="Q365" s="1">
        <v>5.7456154889001798E-3</v>
      </c>
      <c r="R365" s="14">
        <v>-0.83</v>
      </c>
      <c r="S365" s="1">
        <v>-2.4433768120000199E-3</v>
      </c>
    </row>
    <row r="366" spans="8:19" x14ac:dyDescent="0.25">
      <c r="H366" s="5"/>
      <c r="I366" s="5"/>
      <c r="J366" s="5"/>
      <c r="K366" s="5"/>
      <c r="L366" s="5"/>
      <c r="M366" s="51"/>
      <c r="N366" s="51"/>
      <c r="O366" s="3">
        <v>42734</v>
      </c>
      <c r="P366" s="1">
        <v>1.8460000000000001</v>
      </c>
      <c r="Q366" s="1">
        <v>1.753489713589973E-2</v>
      </c>
      <c r="R366" s="14">
        <v>2.23</v>
      </c>
      <c r="S366" s="1">
        <v>1.503148789200015E-2</v>
      </c>
    </row>
    <row r="367" spans="8:19" x14ac:dyDescent="0.25">
      <c r="H367" s="5"/>
      <c r="I367" s="5"/>
      <c r="J367" s="5"/>
      <c r="K367" s="5"/>
      <c r="L367" s="5"/>
      <c r="M367" s="51"/>
      <c r="N367" s="51"/>
      <c r="O367" s="3">
        <v>42766</v>
      </c>
      <c r="P367" s="1">
        <v>1.452</v>
      </c>
      <c r="Q367" s="1">
        <v>2.8340111013799962E-2</v>
      </c>
      <c r="R367" s="14">
        <v>1.67</v>
      </c>
      <c r="S367" s="1">
        <v>3.0745618996999902E-2</v>
      </c>
    </row>
    <row r="368" spans="8:19" x14ac:dyDescent="0.25">
      <c r="H368" s="5"/>
      <c r="I368" s="5"/>
      <c r="J368" s="5"/>
      <c r="K368" s="5"/>
      <c r="L368" s="5"/>
      <c r="M368" s="51"/>
      <c r="N368" s="51"/>
      <c r="O368" s="3">
        <v>42794</v>
      </c>
      <c r="P368" s="1">
        <v>1.4550000000000001</v>
      </c>
      <c r="Q368" s="1">
        <v>4.8281798170360046E-2</v>
      </c>
      <c r="R368" s="14">
        <v>1.81</v>
      </c>
      <c r="S368" s="1">
        <v>5.818505062099999E-2</v>
      </c>
    </row>
    <row r="369" spans="8:19" x14ac:dyDescent="0.25">
      <c r="H369" s="5"/>
      <c r="I369" s="5"/>
      <c r="J369" s="5"/>
      <c r="K369" s="5"/>
      <c r="L369" s="5"/>
      <c r="M369" s="51"/>
      <c r="N369" s="51"/>
      <c r="O369" s="3">
        <v>42825</v>
      </c>
      <c r="P369" s="1">
        <v>-0.223</v>
      </c>
      <c r="Q369" s="1">
        <v>2.6985968776820135E-2</v>
      </c>
      <c r="R369" s="14">
        <v>-0.56999999999999995</v>
      </c>
      <c r="S369" s="1">
        <v>2.9202187060999751E-2</v>
      </c>
    </row>
    <row r="370" spans="8:19" x14ac:dyDescent="0.25">
      <c r="H370" s="5"/>
      <c r="I370" s="5"/>
      <c r="J370" s="5"/>
      <c r="K370" s="5"/>
      <c r="L370" s="5"/>
      <c r="M370" s="51"/>
      <c r="N370" s="51"/>
      <c r="O370" s="3">
        <v>42853</v>
      </c>
      <c r="P370" s="1">
        <v>1.155</v>
      </c>
      <c r="Q370" s="1">
        <v>2.3979474742925166E-2</v>
      </c>
      <c r="R370" s="14">
        <v>1.37</v>
      </c>
      <c r="S370" s="1">
        <v>2.6165296570999974E-2</v>
      </c>
    </row>
    <row r="371" spans="8:19" x14ac:dyDescent="0.25">
      <c r="H371" s="5"/>
      <c r="I371" s="5"/>
      <c r="J371" s="5"/>
      <c r="K371" s="5"/>
      <c r="L371" s="5"/>
      <c r="M371" s="51"/>
      <c r="N371" s="51"/>
      <c r="O371" s="3">
        <v>42886</v>
      </c>
      <c r="P371" s="1">
        <v>0.87</v>
      </c>
      <c r="Q371" s="1">
        <v>1.8075103418450089E-2</v>
      </c>
      <c r="R371" s="14">
        <v>1.07</v>
      </c>
      <c r="S371" s="1">
        <v>1.8706674436999915E-2</v>
      </c>
    </row>
    <row r="372" spans="8:19" x14ac:dyDescent="0.25">
      <c r="H372" s="5"/>
      <c r="I372" s="5"/>
      <c r="J372" s="5"/>
      <c r="K372" s="5"/>
      <c r="L372" s="5"/>
      <c r="M372" s="51"/>
      <c r="N372" s="51"/>
      <c r="O372" s="3">
        <v>42916</v>
      </c>
      <c r="P372" s="1">
        <v>0.13500000000000001</v>
      </c>
      <c r="Q372" s="1">
        <v>2.1727958154749816E-2</v>
      </c>
      <c r="R372" s="14">
        <v>0.03</v>
      </c>
      <c r="S372" s="1">
        <v>2.4853953976999854E-2</v>
      </c>
    </row>
    <row r="373" spans="8:19" x14ac:dyDescent="0.25">
      <c r="H373" s="5"/>
      <c r="I373" s="5"/>
      <c r="J373" s="5"/>
      <c r="K373" s="5"/>
      <c r="L373" s="5"/>
      <c r="M373" s="51"/>
      <c r="N373" s="51"/>
      <c r="O373" s="3">
        <v>42947</v>
      </c>
      <c r="P373">
        <v>1.107</v>
      </c>
      <c r="Q373" s="1">
        <v>2.1243128517149712E-2</v>
      </c>
      <c r="S373" s="1">
        <v>1.100320999999993E-2</v>
      </c>
    </row>
    <row r="374" spans="8:19" x14ac:dyDescent="0.25">
      <c r="H374" s="5"/>
      <c r="I374" s="5"/>
      <c r="J374" s="5"/>
      <c r="K374" s="5"/>
      <c r="L374" s="5"/>
      <c r="M374" s="51"/>
      <c r="N374" s="51"/>
      <c r="O374" s="3">
        <v>42978</v>
      </c>
      <c r="P374">
        <v>-3.9E-2</v>
      </c>
      <c r="Q374" s="1">
        <v>1.2040094871644813E-2</v>
      </c>
      <c r="S374" s="1">
        <v>2.9999999999996696E-4</v>
      </c>
    </row>
  </sheetData>
  <autoFilter ref="X15:AG15"/>
  <dataValidations count="3">
    <dataValidation allowBlank="1" showErrorMessage="1" promptTitle="TRAFO" prompt="$M$15:$N$374" sqref="O15"/>
    <dataValidation allowBlank="1" showErrorMessage="1" promptTitle="TRAFO" prompt="$R$15:$W$134" sqref="X15"/>
    <dataValidation allowBlank="1" showErrorMessage="1" promptTitle="TRAFO" prompt="$B$15:$C$135" sqref="B15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5" x14ac:dyDescent="0.25"/>
  <cols>
    <col min="1" max="1" width="10.7109375" bestFit="1" customWidth="1"/>
    <col min="9" max="9" width="11.42578125" customWidth="1"/>
  </cols>
  <sheetData>
    <row r="1" spans="1:12" ht="150" x14ac:dyDescent="0.25">
      <c r="A1" t="s">
        <v>231</v>
      </c>
      <c r="B1" s="1" t="s">
        <v>232</v>
      </c>
      <c r="C1" s="2" t="s">
        <v>0</v>
      </c>
      <c r="D1" s="2" t="s">
        <v>122</v>
      </c>
      <c r="E1" s="16" t="s">
        <v>233</v>
      </c>
      <c r="F1" s="16" t="s">
        <v>234</v>
      </c>
      <c r="G1" s="16" t="s">
        <v>235</v>
      </c>
      <c r="H1" s="16" t="s">
        <v>236</v>
      </c>
      <c r="I1" s="16" t="s">
        <v>237</v>
      </c>
      <c r="J1" s="16" t="s">
        <v>155</v>
      </c>
      <c r="K1" s="16" t="s">
        <v>156</v>
      </c>
      <c r="L1" s="16" t="s">
        <v>158</v>
      </c>
    </row>
    <row r="2" spans="1:12" x14ac:dyDescent="0.25">
      <c r="A2" s="13">
        <v>32508</v>
      </c>
      <c r="B2" s="1" t="s">
        <v>5</v>
      </c>
      <c r="C2">
        <v>1.8100000000000002E-2</v>
      </c>
      <c r="D2">
        <v>2.8500000000000001E-2</v>
      </c>
      <c r="E2">
        <v>1.4025816385011958E-2</v>
      </c>
      <c r="F2">
        <v>2.6953422897369496E-2</v>
      </c>
      <c r="G2">
        <v>2.0411792399999795E-2</v>
      </c>
      <c r="H2">
        <v>3.0877670041862038E-2</v>
      </c>
      <c r="I2">
        <v>-6.3225323405848854E-3</v>
      </c>
      <c r="J2">
        <v>0.15732293212277226</v>
      </c>
      <c r="K2">
        <v>1.558522332793344E-2</v>
      </c>
      <c r="L2">
        <v>1.9762228310236996E-2</v>
      </c>
    </row>
    <row r="3" spans="1:12" x14ac:dyDescent="0.25">
      <c r="A3" s="3">
        <v>32598</v>
      </c>
      <c r="B3" s="1" t="s">
        <v>6</v>
      </c>
      <c r="C3">
        <v>1.6899999999999998E-2</v>
      </c>
      <c r="D3">
        <v>2.2200000000000001E-2</v>
      </c>
      <c r="E3">
        <v>1.4971845146615578E-2</v>
      </c>
      <c r="F3">
        <v>1.9400134346054251E-2</v>
      </c>
      <c r="G3">
        <v>2.2185444383999942E-2</v>
      </c>
      <c r="H3">
        <v>7.0873247258086858E-2</v>
      </c>
      <c r="I3">
        <v>7.7106618108752967E-2</v>
      </c>
      <c r="J3">
        <v>3.3424615156705251E-3</v>
      </c>
      <c r="K3">
        <v>0.16884217422575443</v>
      </c>
      <c r="L3">
        <v>2.1292591418116569E-2</v>
      </c>
    </row>
    <row r="4" spans="1:12" x14ac:dyDescent="0.25">
      <c r="A4" s="3">
        <v>32689</v>
      </c>
      <c r="B4" s="1" t="s">
        <v>7</v>
      </c>
      <c r="C4">
        <v>1.3999999999999999E-2</v>
      </c>
      <c r="D4">
        <v>3.7000000000000005E-2</v>
      </c>
      <c r="E4">
        <v>8.8267772474799021E-3</v>
      </c>
      <c r="F4">
        <v>4.679270026641226E-2</v>
      </c>
      <c r="G4">
        <v>4.4817855200000034E-2</v>
      </c>
      <c r="H4">
        <v>8.8286769948790825E-2</v>
      </c>
      <c r="I4">
        <v>6.3697485523298791E-2</v>
      </c>
      <c r="J4">
        <v>-6.1133671586665821E-2</v>
      </c>
      <c r="K4">
        <v>5.9517354405161482E-2</v>
      </c>
      <c r="L4">
        <v>2.382455858803989E-2</v>
      </c>
    </row>
    <row r="5" spans="1:12" x14ac:dyDescent="0.25">
      <c r="A5" s="3">
        <v>32781</v>
      </c>
      <c r="B5" s="1" t="s">
        <v>8</v>
      </c>
      <c r="C5">
        <v>2.18E-2</v>
      </c>
      <c r="D5">
        <v>0.02</v>
      </c>
      <c r="E5">
        <v>4.3118859690238522E-2</v>
      </c>
      <c r="F5">
        <v>1.0814330775067004E-2</v>
      </c>
      <c r="G5">
        <v>-2.7709119999996812E-4</v>
      </c>
      <c r="H5">
        <v>0.10709393054976492</v>
      </c>
      <c r="I5">
        <v>6.7336499817318263E-2</v>
      </c>
      <c r="J5">
        <v>0.12454526742784999</v>
      </c>
      <c r="K5">
        <v>0.22796223247041514</v>
      </c>
      <c r="L5">
        <v>2.0973468817512053E-2</v>
      </c>
    </row>
    <row r="6" spans="1:12" x14ac:dyDescent="0.25">
      <c r="A6" s="3">
        <v>32873</v>
      </c>
      <c r="B6" s="1" t="s">
        <v>9</v>
      </c>
      <c r="C6">
        <v>1.29E-2</v>
      </c>
      <c r="D6">
        <v>1.47E-2</v>
      </c>
      <c r="E6">
        <v>-9.0288396253011098E-3</v>
      </c>
      <c r="F6">
        <v>1.2496938418109126E-2</v>
      </c>
      <c r="G6">
        <v>-1.968764664999989E-2</v>
      </c>
      <c r="H6">
        <v>2.0632700274385352E-2</v>
      </c>
      <c r="I6">
        <v>-4.9258891589360809E-2</v>
      </c>
      <c r="J6">
        <v>4.5926478149100225E-2</v>
      </c>
      <c r="K6">
        <v>8.47576679934441E-2</v>
      </c>
      <c r="L6">
        <v>2.0926437065492909E-2</v>
      </c>
    </row>
    <row r="7" spans="1:12" x14ac:dyDescent="0.25">
      <c r="A7" s="3">
        <v>32963</v>
      </c>
      <c r="B7" s="1" t="s">
        <v>10</v>
      </c>
      <c r="C7">
        <v>1.34E-2</v>
      </c>
      <c r="D7">
        <v>4.8999999999999998E-3</v>
      </c>
      <c r="E7">
        <v>1.8431691168677693E-2</v>
      </c>
      <c r="F7">
        <v>1.1320093862156183E-5</v>
      </c>
      <c r="G7">
        <v>-1.4861840500000056E-2</v>
      </c>
      <c r="H7">
        <v>-3.0073008091510589E-2</v>
      </c>
      <c r="I7">
        <v>-2.2431050622884752E-2</v>
      </c>
      <c r="J7">
        <v>-0.19717036641601859</v>
      </c>
      <c r="K7">
        <v>-7.1815238506367396E-2</v>
      </c>
      <c r="L7">
        <v>1.941214354132681E-2</v>
      </c>
    </row>
    <row r="8" spans="1:12" x14ac:dyDescent="0.25">
      <c r="A8" s="3">
        <v>33054</v>
      </c>
      <c r="B8" s="1" t="s">
        <v>11</v>
      </c>
      <c r="C8">
        <v>1.3000000000000001E-2</v>
      </c>
      <c r="D8">
        <v>4.7500000000000001E-2</v>
      </c>
      <c r="E8">
        <v>1.5654750646961743E-2</v>
      </c>
      <c r="F8">
        <v>7.3883853469537991E-2</v>
      </c>
      <c r="G8">
        <v>8.6868007830000149E-2</v>
      </c>
      <c r="H8">
        <v>6.288043478260863E-2</v>
      </c>
      <c r="I8">
        <v>3.791757209679214E-2</v>
      </c>
      <c r="J8">
        <v>9.6383948744135819E-2</v>
      </c>
      <c r="K8">
        <v>0.20029393434846088</v>
      </c>
      <c r="L8">
        <v>2.1049998556901262E-2</v>
      </c>
    </row>
    <row r="9" spans="1:12" x14ac:dyDescent="0.25">
      <c r="A9" s="3">
        <v>33146</v>
      </c>
      <c r="B9" s="1" t="s">
        <v>12</v>
      </c>
      <c r="C9">
        <v>3.8E-3</v>
      </c>
      <c r="D9">
        <v>-1.4000000000000002E-3</v>
      </c>
      <c r="E9">
        <v>-1.3716594199898034E-2</v>
      </c>
      <c r="F9">
        <v>-2.9623719123483737E-2</v>
      </c>
      <c r="G9">
        <v>-8.149859904399992E-2</v>
      </c>
      <c r="H9">
        <v>-0.13741882701845887</v>
      </c>
      <c r="I9">
        <v>-0.2446372491616543</v>
      </c>
      <c r="J9">
        <v>-0.21128996768742248</v>
      </c>
      <c r="K9">
        <v>-0.17188081215127082</v>
      </c>
      <c r="L9">
        <v>2.052808949945506E-2</v>
      </c>
    </row>
    <row r="10" spans="1:12" x14ac:dyDescent="0.25">
      <c r="A10" s="3">
        <v>33238</v>
      </c>
      <c r="B10" s="1" t="s">
        <v>13</v>
      </c>
      <c r="C10">
        <v>-1.5800000000000002E-2</v>
      </c>
      <c r="D10">
        <v>1.8E-3</v>
      </c>
      <c r="E10">
        <v>-5.2089849760378081E-2</v>
      </c>
      <c r="F10">
        <v>4.6697730305756222E-3</v>
      </c>
      <c r="G10">
        <v>4.3302145457999819E-2</v>
      </c>
      <c r="H10">
        <v>8.9629212484068965E-2</v>
      </c>
      <c r="I10">
        <v>5.0642425950719883E-2</v>
      </c>
      <c r="J10">
        <v>0.10632440481458862</v>
      </c>
      <c r="K10">
        <v>-3.0469630967476236E-2</v>
      </c>
      <c r="L10">
        <v>2.0641432436009355E-2</v>
      </c>
    </row>
    <row r="11" spans="1:12" x14ac:dyDescent="0.25">
      <c r="A11" s="3">
        <v>33328</v>
      </c>
      <c r="B11" s="1" t="s">
        <v>14</v>
      </c>
      <c r="C11">
        <v>-6.7000000000000002E-3</v>
      </c>
      <c r="D11">
        <v>2.7699999999999999E-2</v>
      </c>
      <c r="E11">
        <v>3.492995146413809E-2</v>
      </c>
      <c r="F11">
        <v>4.4117225466221453E-2</v>
      </c>
      <c r="G11">
        <v>0.1392407</v>
      </c>
      <c r="H11">
        <v>0.14525473981992754</v>
      </c>
      <c r="I11">
        <v>0.29734624069395688</v>
      </c>
      <c r="J11">
        <v>7.5247111591268068E-2</v>
      </c>
      <c r="K11">
        <v>0.29173925842989457</v>
      </c>
      <c r="L11">
        <v>1.6717123593337213E-2</v>
      </c>
    </row>
    <row r="12" spans="1:12" x14ac:dyDescent="0.25">
      <c r="A12" s="3">
        <v>33419</v>
      </c>
      <c r="B12" s="1" t="s">
        <v>15</v>
      </c>
      <c r="C12">
        <v>-9.7000000000000003E-3</v>
      </c>
      <c r="D12">
        <v>1.2699999999999999E-2</v>
      </c>
      <c r="E12">
        <v>-1.4068365887691158E-3</v>
      </c>
      <c r="F12">
        <v>4.7079389191767686E-3</v>
      </c>
      <c r="G12">
        <v>7.2755593280000141E-2</v>
      </c>
      <c r="H12">
        <v>-2.2801225565873828E-3</v>
      </c>
      <c r="I12">
        <v>-1.587137465749866E-2</v>
      </c>
      <c r="J12">
        <v>-5.380465255812128E-2</v>
      </c>
      <c r="K12">
        <v>5.0889187775535971E-2</v>
      </c>
      <c r="L12">
        <v>1.5665223322854249E-2</v>
      </c>
    </row>
    <row r="13" spans="1:12" x14ac:dyDescent="0.25">
      <c r="A13" s="3">
        <v>33511</v>
      </c>
      <c r="B13" s="1" t="s">
        <v>16</v>
      </c>
      <c r="C13">
        <v>-1.29E-2</v>
      </c>
      <c r="D13">
        <v>2.3099999999999999E-2</v>
      </c>
      <c r="E13">
        <v>-3.3292506727278679E-3</v>
      </c>
      <c r="F13">
        <v>3.0266762349370778E-2</v>
      </c>
      <c r="G13">
        <v>6.9906433699999937E-2</v>
      </c>
      <c r="H13">
        <v>5.3467279262980005E-2</v>
      </c>
      <c r="I13">
        <v>8.1809904041465042E-2</v>
      </c>
      <c r="J13">
        <v>8.6613920606632325E-2</v>
      </c>
      <c r="K13">
        <v>3.2839047073922378E-2</v>
      </c>
      <c r="L13">
        <v>1.5306807762613062E-2</v>
      </c>
    </row>
    <row r="14" spans="1:12" x14ac:dyDescent="0.25">
      <c r="A14" s="3">
        <v>33603</v>
      </c>
      <c r="B14" s="1" t="s">
        <v>17</v>
      </c>
      <c r="C14">
        <v>-3.4500000000000003E-2</v>
      </c>
      <c r="D14">
        <v>3.15E-2</v>
      </c>
      <c r="E14">
        <v>-6.573376388667207E-2</v>
      </c>
      <c r="F14">
        <v>3.7473154205261011E-2</v>
      </c>
      <c r="G14">
        <v>5.6817777617000242E-2</v>
      </c>
      <c r="H14">
        <v>8.3836124104580634E-2</v>
      </c>
      <c r="I14">
        <v>5.7364842991259435E-2</v>
      </c>
      <c r="J14">
        <v>1.7597273916192258E-2</v>
      </c>
      <c r="K14">
        <v>0.14054550836781199</v>
      </c>
      <c r="L14">
        <v>1.4667648344568907E-2</v>
      </c>
    </row>
    <row r="15" spans="1:12" x14ac:dyDescent="0.25">
      <c r="A15" s="3">
        <v>33694</v>
      </c>
      <c r="B15" s="1" t="s">
        <v>18</v>
      </c>
      <c r="C15">
        <v>-1.1200000000000002E-2</v>
      </c>
      <c r="D15">
        <v>2.0799999999999999E-2</v>
      </c>
      <c r="E15">
        <v>7.4207928156780359E-2</v>
      </c>
      <c r="F15">
        <v>1.5374196429012766E-2</v>
      </c>
      <c r="G15">
        <v>6.6356032940000143E-2</v>
      </c>
      <c r="H15">
        <v>-2.5248629151637725E-2</v>
      </c>
      <c r="I15">
        <v>7.4903557651093022E-2</v>
      </c>
      <c r="J15">
        <v>-0.11790461333474422</v>
      </c>
      <c r="K15">
        <v>0.20476597183030587</v>
      </c>
      <c r="L15">
        <v>9.920522443056301E-3</v>
      </c>
    </row>
    <row r="16" spans="1:12" x14ac:dyDescent="0.25">
      <c r="A16" s="3">
        <v>33785</v>
      </c>
      <c r="B16" s="1" t="s">
        <v>19</v>
      </c>
      <c r="C16">
        <v>-1.21E-2</v>
      </c>
      <c r="D16">
        <v>8.5000000000000006E-3</v>
      </c>
      <c r="E16">
        <v>3.6741382342589468E-3</v>
      </c>
      <c r="F16">
        <v>2.1193099137249488E-3</v>
      </c>
      <c r="G16">
        <v>3.9301197440000157E-2</v>
      </c>
      <c r="H16">
        <v>1.9015229295003433E-2</v>
      </c>
      <c r="I16">
        <v>-6.8444963470384645E-2</v>
      </c>
      <c r="J16">
        <v>2.2067544810692397E-2</v>
      </c>
      <c r="K16">
        <v>-0.10866537407502029</v>
      </c>
      <c r="L16">
        <v>1.0948515874085185E-2</v>
      </c>
    </row>
    <row r="17" spans="1:12" x14ac:dyDescent="0.25">
      <c r="A17" s="3">
        <v>33877</v>
      </c>
      <c r="B17" s="1" t="s">
        <v>20</v>
      </c>
      <c r="C17">
        <v>-1.8600000000000002E-2</v>
      </c>
      <c r="D17">
        <v>2.41E-2</v>
      </c>
      <c r="E17">
        <v>-1.5287528306458957E-2</v>
      </c>
      <c r="F17">
        <v>3.4370143524056165E-2</v>
      </c>
      <c r="G17">
        <v>0.42790614207499983</v>
      </c>
      <c r="H17">
        <v>3.1527465838248503E-2</v>
      </c>
      <c r="I17">
        <v>2.8787207044686625E-2</v>
      </c>
      <c r="J17">
        <v>1.6061897592072105E-2</v>
      </c>
      <c r="K17">
        <v>-3.2952147018568523E-2</v>
      </c>
      <c r="L17">
        <v>1.0138671034549906E-2</v>
      </c>
    </row>
    <row r="18" spans="1:12" x14ac:dyDescent="0.25">
      <c r="A18" s="3">
        <v>33969</v>
      </c>
      <c r="B18" s="1" t="s">
        <v>21</v>
      </c>
      <c r="C18">
        <v>-1.43E-2</v>
      </c>
      <c r="D18">
        <v>9.1499999999999998E-2</v>
      </c>
      <c r="E18">
        <v>1.7825974994986039E-2</v>
      </c>
      <c r="F18">
        <v>0.13268459445649908</v>
      </c>
      <c r="G18">
        <v>-3.5830883359999954E-2</v>
      </c>
      <c r="H18">
        <v>5.0363225688297319E-2</v>
      </c>
      <c r="I18">
        <v>0.14943382768151681</v>
      </c>
      <c r="J18">
        <v>-3.7700565480534243E-2</v>
      </c>
      <c r="K18">
        <v>7.2773718809395094E-2</v>
      </c>
      <c r="L18">
        <v>7.7008275229004663E-3</v>
      </c>
    </row>
    <row r="19" spans="1:12" x14ac:dyDescent="0.25">
      <c r="A19" s="3">
        <v>34059</v>
      </c>
      <c r="B19" s="1" t="s">
        <v>22</v>
      </c>
      <c r="C19">
        <v>1.2999999999999999E-3</v>
      </c>
      <c r="D19">
        <v>3.2300000000000002E-2</v>
      </c>
      <c r="E19">
        <v>5.7130081036693953E-2</v>
      </c>
      <c r="F19">
        <v>-2.0708010656490215E-3</v>
      </c>
      <c r="G19">
        <v>6.4277608159999833E-2</v>
      </c>
      <c r="H19">
        <v>4.3666937889883517E-2</v>
      </c>
      <c r="I19">
        <v>4.2740788623141457E-2</v>
      </c>
      <c r="J19">
        <v>0.1208249216487074</v>
      </c>
      <c r="K19">
        <v>5.5472929957874673E-2</v>
      </c>
      <c r="L19">
        <v>7.7565258182670238E-3</v>
      </c>
    </row>
    <row r="20" spans="1:12" x14ac:dyDescent="0.25">
      <c r="A20" s="3">
        <v>34150</v>
      </c>
      <c r="B20" s="1" t="s">
        <v>23</v>
      </c>
      <c r="C20">
        <v>-7.4000000000000003E-3</v>
      </c>
      <c r="D20">
        <v>5.9000000000000004E-2</v>
      </c>
      <c r="E20">
        <v>-1.6966224621221854E-2</v>
      </c>
      <c r="F20">
        <v>7.5894668723865355E-2</v>
      </c>
      <c r="G20">
        <v>4.3429460732000269E-2</v>
      </c>
      <c r="H20">
        <v>4.8633798633799241E-3</v>
      </c>
      <c r="I20">
        <v>2.1920253917873556E-2</v>
      </c>
      <c r="J20">
        <v>0.10138071058974729</v>
      </c>
      <c r="K20">
        <v>8.2679691590608062E-2</v>
      </c>
      <c r="L20">
        <v>7.745539278436242E-3</v>
      </c>
    </row>
    <row r="21" spans="1:12" x14ac:dyDescent="0.25">
      <c r="A21" s="3">
        <v>34242</v>
      </c>
      <c r="B21" s="1" t="s">
        <v>24</v>
      </c>
      <c r="C21">
        <v>5.4000000000000003E-3</v>
      </c>
      <c r="D21">
        <v>6.3399999999999998E-2</v>
      </c>
      <c r="E21">
        <v>5.0733057265786669E-2</v>
      </c>
      <c r="F21">
        <v>6.698593791704148E-2</v>
      </c>
      <c r="G21">
        <v>1.6883562926000018E-2</v>
      </c>
      <c r="H21">
        <v>2.5843277792145347E-2</v>
      </c>
      <c r="I21">
        <v>8.745025720663889E-2</v>
      </c>
      <c r="J21">
        <v>6.7028667268955511E-2</v>
      </c>
      <c r="K21">
        <v>0.1537936348011617</v>
      </c>
      <c r="L21">
        <v>8.1640326024194909E-3</v>
      </c>
    </row>
    <row r="22" spans="1:12" x14ac:dyDescent="0.25">
      <c r="A22" s="3">
        <v>34334</v>
      </c>
      <c r="B22" s="1" t="s">
        <v>25</v>
      </c>
      <c r="C22">
        <v>6.1999999999999998E-3</v>
      </c>
      <c r="D22">
        <v>6.9400000000000003E-2</v>
      </c>
      <c r="E22">
        <v>1.6280521275102881E-2</v>
      </c>
      <c r="F22">
        <v>7.39408244323293E-2</v>
      </c>
      <c r="G22">
        <v>4.1182285920000172E-2</v>
      </c>
      <c r="H22">
        <v>2.3175409216141807E-2</v>
      </c>
      <c r="I22">
        <v>2.5894769725098188E-2</v>
      </c>
      <c r="J22">
        <v>9.300263117922869E-3</v>
      </c>
      <c r="K22">
        <v>0.32604340670517096</v>
      </c>
      <c r="L22">
        <v>7.8421970938054031E-3</v>
      </c>
    </row>
    <row r="23" spans="1:12" x14ac:dyDescent="0.25">
      <c r="A23" s="3">
        <v>34424</v>
      </c>
      <c r="B23" s="1" t="s">
        <v>26</v>
      </c>
      <c r="C23">
        <v>1.2800000000000001E-2</v>
      </c>
      <c r="D23">
        <v>1.1899999999999999E-2</v>
      </c>
      <c r="E23">
        <v>3.5863947553072019E-2</v>
      </c>
      <c r="F23">
        <v>-2.1456234143155731E-2</v>
      </c>
      <c r="G23">
        <v>-2.313929533600001E-2</v>
      </c>
      <c r="H23">
        <v>-3.7926786342837193E-2</v>
      </c>
      <c r="I23">
        <v>-2.6633171294030644E-2</v>
      </c>
      <c r="J23">
        <v>3.560722387737969E-2</v>
      </c>
      <c r="K23">
        <v>-9.0415938418058173E-2</v>
      </c>
      <c r="L23">
        <v>7.6463794010293018E-3</v>
      </c>
    </row>
    <row r="24" spans="1:12" x14ac:dyDescent="0.25">
      <c r="A24" s="3">
        <v>34515</v>
      </c>
      <c r="B24" s="1" t="s">
        <v>27</v>
      </c>
      <c r="C24">
        <v>1.4199999999999999E-2</v>
      </c>
      <c r="D24">
        <v>2.7300000000000001E-2</v>
      </c>
      <c r="E24">
        <v>2.137645805771073E-2</v>
      </c>
      <c r="F24">
        <v>3.7450782709645192E-2</v>
      </c>
      <c r="G24">
        <v>4.7320315999987983E-4</v>
      </c>
      <c r="H24">
        <v>4.2257385895911881E-3</v>
      </c>
      <c r="I24">
        <v>-3.9126742938863091E-2</v>
      </c>
      <c r="J24">
        <v>5.1773407374142044E-2</v>
      </c>
      <c r="K24">
        <v>-1.4399580260667677E-2</v>
      </c>
      <c r="L24">
        <v>9.6054474585696159E-3</v>
      </c>
    </row>
    <row r="25" spans="1:12" x14ac:dyDescent="0.25">
      <c r="A25" s="3">
        <v>34607</v>
      </c>
      <c r="B25" s="1" t="s">
        <v>28</v>
      </c>
      <c r="C25">
        <v>1.7399999999999999E-2</v>
      </c>
      <c r="D25">
        <v>1.9400000000000001E-2</v>
      </c>
      <c r="E25">
        <v>2.7937297305045211E-2</v>
      </c>
      <c r="F25">
        <v>1.5645247830766432E-2</v>
      </c>
      <c r="G25">
        <v>1.3449801751999724E-2</v>
      </c>
      <c r="H25">
        <v>4.8874234916933768E-2</v>
      </c>
      <c r="I25">
        <v>6.9475128485384063E-2</v>
      </c>
      <c r="J25">
        <v>1.62901800298898E-3</v>
      </c>
      <c r="K25">
        <v>0.20757788923878895</v>
      </c>
      <c r="L25">
        <v>1.0755928751065236E-2</v>
      </c>
    </row>
    <row r="26" spans="1:12" x14ac:dyDescent="0.25">
      <c r="A26" s="3">
        <v>34699</v>
      </c>
      <c r="B26" s="1" t="s">
        <v>29</v>
      </c>
      <c r="C26">
        <v>1.5600000000000001E-2</v>
      </c>
      <c r="D26">
        <v>6.3099999999999989E-2</v>
      </c>
      <c r="E26">
        <v>1.2687000016569118E-2</v>
      </c>
      <c r="F26">
        <v>9.014033794879836E-2</v>
      </c>
      <c r="G26">
        <v>-6.4988275199999723E-3</v>
      </c>
      <c r="H26">
        <v>-1.5630698692215006E-4</v>
      </c>
      <c r="I26">
        <v>-1.8493753873250918E-2</v>
      </c>
      <c r="J26">
        <v>-9.5188173741557192E-3</v>
      </c>
      <c r="K26">
        <v>-0.14386169308322294</v>
      </c>
      <c r="L26">
        <v>1.3268422080793041E-2</v>
      </c>
    </row>
    <row r="27" spans="1:12" x14ac:dyDescent="0.25">
      <c r="A27" s="3">
        <v>34789</v>
      </c>
      <c r="B27" s="1" t="s">
        <v>30</v>
      </c>
      <c r="C27">
        <v>2.3399999999999997E-2</v>
      </c>
      <c r="D27">
        <v>3.8900000000000004E-2</v>
      </c>
      <c r="E27">
        <v>4.37901651595069E-2</v>
      </c>
      <c r="F27">
        <v>2.5417341456271864E-2</v>
      </c>
      <c r="G27">
        <v>6.0170758087999987E-2</v>
      </c>
      <c r="H27">
        <v>9.7377106131665739E-2</v>
      </c>
      <c r="I27">
        <v>4.6169524569099174E-2</v>
      </c>
      <c r="J27">
        <v>1.9410174370806832E-2</v>
      </c>
      <c r="K27">
        <v>-0.12377855608402355</v>
      </c>
      <c r="L27">
        <v>1.4989624713982019E-2</v>
      </c>
    </row>
    <row r="28" spans="1:12" x14ac:dyDescent="0.25">
      <c r="A28" s="3">
        <v>34880</v>
      </c>
      <c r="B28" s="1" t="s">
        <v>31</v>
      </c>
      <c r="C28">
        <v>2.2200000000000001E-2</v>
      </c>
      <c r="D28">
        <v>4.1100000000000005E-2</v>
      </c>
      <c r="E28">
        <v>1.719554451356713E-2</v>
      </c>
      <c r="F28">
        <v>4.3372968958520754E-2</v>
      </c>
      <c r="G28">
        <v>5.61659441200002E-2</v>
      </c>
      <c r="H28">
        <v>9.5463467139420111E-2</v>
      </c>
      <c r="I28">
        <v>9.3752911778408166E-2</v>
      </c>
      <c r="J28">
        <v>8.0545507749150147E-3</v>
      </c>
      <c r="K28">
        <v>0.10370236107798704</v>
      </c>
      <c r="L28">
        <v>1.5035677242792644E-2</v>
      </c>
    </row>
    <row r="29" spans="1:12" x14ac:dyDescent="0.25">
      <c r="A29" s="3">
        <v>34972</v>
      </c>
      <c r="B29" s="1" t="s">
        <v>32</v>
      </c>
      <c r="C29">
        <v>2.12E-2</v>
      </c>
      <c r="D29">
        <v>4.3299999999999998E-2</v>
      </c>
      <c r="E29">
        <v>1.7355781740696345E-2</v>
      </c>
      <c r="F29">
        <v>4.557296895852074E-2</v>
      </c>
      <c r="G29">
        <v>2.870033999999988E-2</v>
      </c>
      <c r="H29">
        <v>7.9471729738321173E-2</v>
      </c>
      <c r="I29">
        <v>9.8757579981877827E-2</v>
      </c>
      <c r="J29">
        <v>4.2485253094194375E-2</v>
      </c>
      <c r="K29">
        <v>-6.3753504886961965E-3</v>
      </c>
      <c r="L29">
        <v>1.4236785667678831E-2</v>
      </c>
    </row>
    <row r="30" spans="1:12" x14ac:dyDescent="0.25">
      <c r="A30" s="3">
        <v>35064</v>
      </c>
      <c r="B30" s="1" t="s">
        <v>33</v>
      </c>
      <c r="C30">
        <v>2.5999999999999999E-3</v>
      </c>
      <c r="D30">
        <v>0.10220000000000001</v>
      </c>
      <c r="E30">
        <v>-4.1470821136681754E-2</v>
      </c>
      <c r="F30">
        <v>0.13831175984403257</v>
      </c>
      <c r="G30">
        <v>2.8843847167999925E-2</v>
      </c>
      <c r="H30">
        <v>6.0195162434577565E-2</v>
      </c>
      <c r="I30">
        <v>2.1676671080767429E-2</v>
      </c>
      <c r="J30">
        <v>4.1288495272394643E-2</v>
      </c>
      <c r="K30">
        <v>-1.3537117903930085E-2</v>
      </c>
      <c r="L30">
        <v>1.4733693765430989E-2</v>
      </c>
    </row>
    <row r="31" spans="1:12" x14ac:dyDescent="0.25">
      <c r="A31" s="3">
        <v>35155</v>
      </c>
      <c r="B31" s="1" t="s">
        <v>34</v>
      </c>
      <c r="C31">
        <v>2.4E-2</v>
      </c>
      <c r="D31">
        <v>5.9500000000000004E-2</v>
      </c>
      <c r="E31">
        <v>8.3468518599176256E-2</v>
      </c>
      <c r="F31">
        <v>3.4976466123256535E-2</v>
      </c>
      <c r="G31">
        <v>1.8890320174999919E-2</v>
      </c>
      <c r="H31">
        <v>5.3671531740821177E-2</v>
      </c>
      <c r="I31">
        <v>5.1027852659791817E-2</v>
      </c>
      <c r="J31">
        <v>2.9650013612192438E-2</v>
      </c>
      <c r="K31">
        <v>6.226179831360712E-2</v>
      </c>
      <c r="L31">
        <v>1.2299572708872608E-2</v>
      </c>
    </row>
    <row r="32" spans="1:12" x14ac:dyDescent="0.25">
      <c r="A32" s="3">
        <v>35246</v>
      </c>
      <c r="B32" s="1" t="s">
        <v>35</v>
      </c>
      <c r="C32">
        <v>3.2400000000000005E-2</v>
      </c>
      <c r="D32">
        <v>6.4500000000000002E-2</v>
      </c>
      <c r="E32">
        <v>4.930566786040752E-2</v>
      </c>
      <c r="F32">
        <v>6.8444020360274416E-2</v>
      </c>
      <c r="G32">
        <v>1.8913212800000023E-2</v>
      </c>
      <c r="H32">
        <v>4.4886465759990557E-2</v>
      </c>
      <c r="I32">
        <v>5.0021579062238031E-2</v>
      </c>
      <c r="J32">
        <v>1.6559294807233282E-2</v>
      </c>
      <c r="K32">
        <v>4.1803915578636941E-2</v>
      </c>
      <c r="L32">
        <v>1.2880415387487743E-2</v>
      </c>
    </row>
    <row r="33" spans="1:12" x14ac:dyDescent="0.25">
      <c r="A33" s="3">
        <v>35338</v>
      </c>
      <c r="B33" s="1" t="s">
        <v>36</v>
      </c>
      <c r="C33">
        <v>2.7200000000000002E-2</v>
      </c>
      <c r="D33">
        <v>6.3299999999999995E-2</v>
      </c>
      <c r="E33">
        <v>7.6973111965915123E-3</v>
      </c>
      <c r="F33">
        <v>6.3543835113534147E-2</v>
      </c>
      <c r="G33">
        <v>4.4720991488000017E-2</v>
      </c>
      <c r="H33">
        <v>3.0917076639029428E-2</v>
      </c>
      <c r="I33">
        <v>3.3827210079555581E-3</v>
      </c>
      <c r="J33">
        <v>-4.9403084537746889E-4</v>
      </c>
      <c r="K33">
        <v>-3.6218846166717888E-2</v>
      </c>
      <c r="L33">
        <v>1.3817949334185897E-2</v>
      </c>
    </row>
    <row r="34" spans="1:12" x14ac:dyDescent="0.25">
      <c r="A34" s="3">
        <v>35430</v>
      </c>
      <c r="B34" s="1" t="s">
        <v>37</v>
      </c>
      <c r="C34">
        <v>2.86E-2</v>
      </c>
      <c r="D34">
        <v>7.0800000000000002E-2</v>
      </c>
      <c r="E34">
        <v>2.741820728112624E-2</v>
      </c>
      <c r="F34">
        <v>7.6236030540411615E-2</v>
      </c>
      <c r="G34">
        <v>3.8022503839999944E-2</v>
      </c>
      <c r="H34">
        <v>8.3350946082739075E-2</v>
      </c>
      <c r="I34">
        <v>5.2023724600254839E-2</v>
      </c>
      <c r="J34">
        <v>1.6655605787175176E-2</v>
      </c>
      <c r="K34">
        <v>-5.8849402411518259E-3</v>
      </c>
      <c r="L34">
        <v>1.302891862967348E-2</v>
      </c>
    </row>
    <row r="35" spans="1:12" x14ac:dyDescent="0.25">
      <c r="A35" s="3">
        <v>35520</v>
      </c>
      <c r="B35" s="1" t="s">
        <v>38</v>
      </c>
      <c r="C35">
        <v>2.8500000000000001E-2</v>
      </c>
      <c r="D35">
        <v>9.4999999999999998E-3</v>
      </c>
      <c r="E35">
        <v>2.3027727098632239E-2</v>
      </c>
      <c r="F35">
        <v>-2.6124089616964271E-2</v>
      </c>
      <c r="G35">
        <v>1.0660887680000064E-2</v>
      </c>
      <c r="H35">
        <v>2.6799466064277633E-2</v>
      </c>
      <c r="I35">
        <v>-5.1708158446038377E-2</v>
      </c>
      <c r="J35">
        <v>-1.4950713950074523E-2</v>
      </c>
      <c r="K35">
        <v>8.4694904400329354E-2</v>
      </c>
      <c r="L35">
        <v>1.2752296912912797E-2</v>
      </c>
    </row>
    <row r="36" spans="1:12" x14ac:dyDescent="0.25">
      <c r="A36" s="3">
        <v>35611</v>
      </c>
      <c r="B36" s="1" t="s">
        <v>39</v>
      </c>
      <c r="C36">
        <v>3.61E-2</v>
      </c>
      <c r="D36">
        <v>0.1099</v>
      </c>
      <c r="E36">
        <v>4.853884917640279E-2</v>
      </c>
      <c r="F36">
        <v>0.17077912883431018</v>
      </c>
      <c r="G36">
        <v>4.7065988094000089E-2</v>
      </c>
      <c r="H36">
        <v>0.17459000000000002</v>
      </c>
      <c r="I36">
        <v>0.16210298207911045</v>
      </c>
      <c r="J36">
        <v>0.13055145326243145</v>
      </c>
      <c r="K36">
        <v>8.5583416650820934E-2</v>
      </c>
      <c r="L36">
        <v>1.3610188236508058E-2</v>
      </c>
    </row>
    <row r="37" spans="1:12" x14ac:dyDescent="0.25">
      <c r="A37" s="3">
        <v>35703</v>
      </c>
      <c r="B37" s="1" t="s">
        <v>40</v>
      </c>
      <c r="C37">
        <v>3.6200000000000003E-2</v>
      </c>
      <c r="D37">
        <v>7.8399999999999997E-2</v>
      </c>
      <c r="E37">
        <v>2.6838187814908331E-2</v>
      </c>
      <c r="F37">
        <v>6.0560671730271215E-2</v>
      </c>
      <c r="G37">
        <v>5.4187236368000047E-2</v>
      </c>
      <c r="H37">
        <v>7.4894218408125379E-2</v>
      </c>
      <c r="I37">
        <v>0.14883090746408234</v>
      </c>
      <c r="J37">
        <v>-6.4073380595881524E-3</v>
      </c>
      <c r="K37">
        <v>-8.9677724649861901E-2</v>
      </c>
      <c r="L37">
        <v>1.3418585504475056E-2</v>
      </c>
    </row>
    <row r="38" spans="1:12" x14ac:dyDescent="0.25">
      <c r="A38" s="3">
        <v>35795</v>
      </c>
      <c r="B38" s="1" t="s">
        <v>41</v>
      </c>
      <c r="C38">
        <v>4.24E-2</v>
      </c>
      <c r="D38">
        <v>8.2200000000000009E-2</v>
      </c>
      <c r="E38">
        <v>4.7123492443693321E-2</v>
      </c>
      <c r="F38">
        <v>8.5427855473808573E-2</v>
      </c>
      <c r="G38">
        <v>1.483899582800019E-2</v>
      </c>
      <c r="H38">
        <v>2.8719427195539327E-2</v>
      </c>
      <c r="I38">
        <v>-3.3484832803874598E-2</v>
      </c>
      <c r="J38">
        <v>-7.7661743399237704E-2</v>
      </c>
      <c r="K38">
        <v>-0.17517910649252311</v>
      </c>
      <c r="L38">
        <v>1.2507124933664349E-2</v>
      </c>
    </row>
    <row r="39" spans="1:12" x14ac:dyDescent="0.25">
      <c r="A39" s="3">
        <v>35885</v>
      </c>
      <c r="B39" s="1" t="s">
        <v>42</v>
      </c>
      <c r="C39">
        <v>3.8100000000000002E-2</v>
      </c>
      <c r="D39">
        <v>9.6099999999999991E-2</v>
      </c>
      <c r="E39">
        <v>1.4879693860381269E-2</v>
      </c>
      <c r="F39">
        <v>0.10535557660156286</v>
      </c>
      <c r="G39">
        <v>3.8109239888000079E-2</v>
      </c>
      <c r="H39">
        <v>0.13949585007930287</v>
      </c>
      <c r="I39">
        <v>0.100582587705766</v>
      </c>
      <c r="J39">
        <v>0.14785694834311669</v>
      </c>
      <c r="K39">
        <v>6.192585903622394E-2</v>
      </c>
      <c r="L39">
        <v>1.3012643812038149E-2</v>
      </c>
    </row>
    <row r="40" spans="1:12" x14ac:dyDescent="0.25">
      <c r="A40" s="3">
        <v>35976</v>
      </c>
      <c r="B40" s="1" t="s">
        <v>43</v>
      </c>
      <c r="C40">
        <v>5.0199999999999995E-2</v>
      </c>
      <c r="D40">
        <v>5.1100000000000007E-2</v>
      </c>
      <c r="E40">
        <v>6.7500299396324723E-2</v>
      </c>
      <c r="F40">
        <v>2.5203816757530317E-2</v>
      </c>
      <c r="G40">
        <v>5.5090446199999032E-3</v>
      </c>
      <c r="H40">
        <v>3.3020270270270213E-2</v>
      </c>
      <c r="I40">
        <v>-4.6618624363054639E-2</v>
      </c>
      <c r="J40">
        <v>1.1298397809876848E-2</v>
      </c>
      <c r="K40">
        <v>-0.23597627517396791</v>
      </c>
      <c r="L40">
        <v>1.2896590930866925E-2</v>
      </c>
    </row>
    <row r="41" spans="1:12" x14ac:dyDescent="0.25">
      <c r="A41" s="3">
        <v>36068</v>
      </c>
      <c r="B41" s="1" t="s">
        <v>44</v>
      </c>
      <c r="C41">
        <v>3.8300000000000001E-2</v>
      </c>
      <c r="D41">
        <v>-6.6000000000000003E-2</v>
      </c>
      <c r="E41">
        <v>-7.0689124819948868E-3</v>
      </c>
      <c r="F41">
        <v>-0.1349257568376267</v>
      </c>
      <c r="G41">
        <v>-6.0914230839999917E-2</v>
      </c>
      <c r="H41">
        <v>-9.9472159176385078E-2</v>
      </c>
      <c r="I41">
        <v>-0.20145639464489573</v>
      </c>
      <c r="J41">
        <v>-0.14150328907207332</v>
      </c>
      <c r="K41">
        <v>-0.22007790943028716</v>
      </c>
      <c r="L41">
        <v>1.4168117111890366E-2</v>
      </c>
    </row>
    <row r="42" spans="1:12" x14ac:dyDescent="0.25">
      <c r="A42" s="3">
        <v>36160</v>
      </c>
      <c r="B42" s="1" t="s">
        <v>45</v>
      </c>
      <c r="C42">
        <v>2.8399999999999998E-2</v>
      </c>
      <c r="D42">
        <v>7.3800000000000004E-2</v>
      </c>
      <c r="E42">
        <v>-5.4245836188734128E-3</v>
      </c>
      <c r="F42">
        <v>0.15819320927327252</v>
      </c>
      <c r="G42">
        <v>2.5235030239999956E-2</v>
      </c>
      <c r="H42">
        <v>0.21297365611313279</v>
      </c>
      <c r="I42">
        <v>0.16309268525137011</v>
      </c>
      <c r="J42">
        <v>0.20747930832164349</v>
      </c>
      <c r="K42">
        <v>0.17987733271494277</v>
      </c>
      <c r="L42">
        <v>1.1248694181438257E-2</v>
      </c>
    </row>
    <row r="43" spans="1:12" x14ac:dyDescent="0.25">
      <c r="A43" s="3">
        <v>36250</v>
      </c>
      <c r="B43" s="1" t="s">
        <v>46</v>
      </c>
      <c r="C43">
        <v>3.0099999999999998E-2</v>
      </c>
      <c r="D43">
        <v>5.5300000000000002E-2</v>
      </c>
      <c r="E43">
        <v>2.8917260876698308E-2</v>
      </c>
      <c r="F43">
        <v>4.5219124666984696E-2</v>
      </c>
      <c r="G43">
        <v>1.9165876918000091E-2</v>
      </c>
      <c r="H43">
        <v>4.9820060957718848E-2</v>
      </c>
      <c r="I43">
        <v>-5.424437967713603E-2</v>
      </c>
      <c r="J43">
        <v>1.4617925859009784E-2</v>
      </c>
      <c r="K43">
        <v>0.12436123570024682</v>
      </c>
      <c r="L43">
        <v>1.0572206861071187E-2</v>
      </c>
    </row>
    <row r="44" spans="1:12" x14ac:dyDescent="0.25">
      <c r="A44" s="3">
        <v>36341</v>
      </c>
      <c r="B44" s="1" t="s">
        <v>47</v>
      </c>
      <c r="C44">
        <v>3.1899999999999998E-2</v>
      </c>
      <c r="D44">
        <v>0.1009</v>
      </c>
      <c r="E44">
        <v>2.9962381102336243E-2</v>
      </c>
      <c r="F44">
        <v>0.12907426568570263</v>
      </c>
      <c r="G44">
        <v>3.1778718500001801E-3</v>
      </c>
      <c r="H44">
        <v>7.0482144181244655E-2</v>
      </c>
      <c r="I44">
        <v>0.15551426210344133</v>
      </c>
      <c r="J44">
        <v>2.6102253324164382E-2</v>
      </c>
      <c r="K44">
        <v>0.24397486407867075</v>
      </c>
      <c r="L44">
        <v>1.1743445271285902E-2</v>
      </c>
    </row>
    <row r="45" spans="1:12" x14ac:dyDescent="0.25">
      <c r="A45" s="3">
        <v>36433</v>
      </c>
      <c r="B45" s="1" t="s">
        <v>48</v>
      </c>
      <c r="C45">
        <v>2.9500000000000002E-2</v>
      </c>
      <c r="D45">
        <v>3.49E-2</v>
      </c>
      <c r="E45">
        <v>1.6779556844572364E-2</v>
      </c>
      <c r="F45">
        <v>-3.5290687556222156E-3</v>
      </c>
      <c r="G45">
        <v>-1.8973384408000116E-2</v>
      </c>
      <c r="H45">
        <v>-6.2442055009111375E-2</v>
      </c>
      <c r="I45">
        <v>-6.3227907098278191E-2</v>
      </c>
      <c r="J45">
        <v>4.4582842843287507E-2</v>
      </c>
      <c r="K45">
        <v>-5.1536808274137529E-2</v>
      </c>
      <c r="L45">
        <v>1.2880113705844076E-2</v>
      </c>
    </row>
    <row r="46" spans="1:12" x14ac:dyDescent="0.25">
      <c r="A46" s="3">
        <v>36525</v>
      </c>
      <c r="B46" s="1" t="s">
        <v>49</v>
      </c>
      <c r="C46">
        <v>3.4200000000000001E-2</v>
      </c>
      <c r="D46">
        <v>0.17800000000000002</v>
      </c>
      <c r="E46">
        <v>3.9334528323028063E-2</v>
      </c>
      <c r="F46">
        <v>0.26436266271105369</v>
      </c>
      <c r="G46">
        <v>1.8169055359999575E-2</v>
      </c>
      <c r="H46">
        <v>0.14879034320495133</v>
      </c>
      <c r="I46">
        <v>0.18444733350635367</v>
      </c>
      <c r="J46">
        <v>0.17054043794221527</v>
      </c>
      <c r="K46">
        <v>0.25440099378504466</v>
      </c>
      <c r="L46">
        <v>1.2461009864306538E-2</v>
      </c>
    </row>
    <row r="47" spans="1:12" x14ac:dyDescent="0.25">
      <c r="A47" s="3">
        <v>36616</v>
      </c>
      <c r="B47" s="1" t="s">
        <v>50</v>
      </c>
      <c r="C47">
        <v>2.7400000000000001E-2</v>
      </c>
      <c r="D47">
        <v>0.1464</v>
      </c>
      <c r="E47">
        <v>3.14279921687434E-3</v>
      </c>
      <c r="F47">
        <v>0.12850099132306575</v>
      </c>
      <c r="G47">
        <v>-2.958061974799997E-2</v>
      </c>
      <c r="H47">
        <v>2.2934599782329146E-2</v>
      </c>
      <c r="I47">
        <v>7.0839754058495519E-2</v>
      </c>
      <c r="J47">
        <v>-4.957843795706518E-4</v>
      </c>
      <c r="K47">
        <v>2.421991287191072E-2</v>
      </c>
      <c r="L47">
        <v>1.3951660828224632E-2</v>
      </c>
    </row>
    <row r="48" spans="1:12" x14ac:dyDescent="0.25">
      <c r="A48" s="3">
        <v>36707</v>
      </c>
      <c r="B48" s="1" t="s">
        <v>51</v>
      </c>
      <c r="C48">
        <v>3.6499999999999998E-2</v>
      </c>
      <c r="D48">
        <v>-1.37E-2</v>
      </c>
      <c r="E48">
        <v>5.3055199134384633E-2</v>
      </c>
      <c r="F48">
        <v>-0.10828833193598664</v>
      </c>
      <c r="G48">
        <v>1.0225491968000044E-2</v>
      </c>
      <c r="H48">
        <v>-2.6564978527488847E-2</v>
      </c>
      <c r="I48">
        <v>-3.7799244818284894E-2</v>
      </c>
      <c r="J48">
        <v>-3.9024039174520353E-2</v>
      </c>
      <c r="K48">
        <v>-0.10164813232367731</v>
      </c>
      <c r="L48">
        <v>1.5145877394739493E-2</v>
      </c>
    </row>
    <row r="49" spans="1:12" x14ac:dyDescent="0.25">
      <c r="A49" s="3">
        <v>36799</v>
      </c>
      <c r="B49" s="1" t="s">
        <v>52</v>
      </c>
      <c r="C49">
        <v>3.8699999999999998E-2</v>
      </c>
      <c r="D49">
        <v>-8.0000000000000004E-4</v>
      </c>
      <c r="E49">
        <v>3.3975035637570844E-2</v>
      </c>
      <c r="F49">
        <v>7.8587725295079791E-3</v>
      </c>
      <c r="G49">
        <v>-1.4240886669999453E-3</v>
      </c>
      <c r="H49">
        <v>-9.687852426682797E-3</v>
      </c>
      <c r="I49">
        <v>1.1058233604191114E-2</v>
      </c>
      <c r="J49">
        <v>-8.0098423464484814E-2</v>
      </c>
      <c r="K49">
        <v>-0.12999817328152696</v>
      </c>
      <c r="L49">
        <v>1.5056642832046663E-2</v>
      </c>
    </row>
    <row r="50" spans="1:12" x14ac:dyDescent="0.25">
      <c r="A50" s="3">
        <v>36891</v>
      </c>
      <c r="B50" s="1" t="s">
        <v>53</v>
      </c>
      <c r="C50">
        <v>3.32E-2</v>
      </c>
      <c r="D50">
        <v>-6.3099999999999989E-2</v>
      </c>
      <c r="E50">
        <v>9.3450019882150223E-3</v>
      </c>
      <c r="F50">
        <v>-9.9320893689019141E-2</v>
      </c>
      <c r="G50">
        <v>-6.4776571839999963E-2</v>
      </c>
      <c r="H50">
        <v>-7.8245950244064E-2</v>
      </c>
      <c r="I50">
        <v>-6.9082901447460654E-2</v>
      </c>
      <c r="J50">
        <v>-2.6195199492992538E-2</v>
      </c>
      <c r="K50">
        <v>-0.13316271133860713</v>
      </c>
      <c r="L50">
        <v>1.627584555253514E-2</v>
      </c>
    </row>
    <row r="51" spans="1:12" x14ac:dyDescent="0.25">
      <c r="A51" s="3">
        <v>36981</v>
      </c>
      <c r="B51" s="1" t="s">
        <v>54</v>
      </c>
      <c r="C51">
        <v>2.3E-2</v>
      </c>
      <c r="D51">
        <v>-6.0199999999999997E-2</v>
      </c>
      <c r="E51">
        <v>-8.5599442957871724E-3</v>
      </c>
      <c r="F51">
        <v>-5.7509268191040845E-2</v>
      </c>
      <c r="G51">
        <v>5.0131385590000077E-2</v>
      </c>
      <c r="H51">
        <v>-0.11855052901989804</v>
      </c>
      <c r="I51">
        <v>-6.5053088240029644E-2</v>
      </c>
      <c r="J51">
        <v>-0.13655411622933755</v>
      </c>
      <c r="K51">
        <v>-5.4377783645421666E-2</v>
      </c>
      <c r="L51">
        <v>1.5054163322115288E-2</v>
      </c>
    </row>
    <row r="52" spans="1:12" x14ac:dyDescent="0.25">
      <c r="A52" s="3">
        <v>37072</v>
      </c>
      <c r="B52" s="1" t="s">
        <v>55</v>
      </c>
      <c r="C52">
        <v>1.95E-2</v>
      </c>
      <c r="D52">
        <v>3.2599999999999997E-2</v>
      </c>
      <c r="E52">
        <v>9.3949803618241096E-3</v>
      </c>
      <c r="F52">
        <v>8.8943417886693049E-2</v>
      </c>
      <c r="G52">
        <v>-4.988784064000007E-2</v>
      </c>
      <c r="H52">
        <v>5.8522790421971616E-2</v>
      </c>
      <c r="I52">
        <v>0.14287811485605584</v>
      </c>
      <c r="J52">
        <v>-8.6516239643920079E-3</v>
      </c>
      <c r="K52">
        <v>4.0139567727732084E-2</v>
      </c>
      <c r="L52">
        <v>1.1217939998077409E-2</v>
      </c>
    </row>
    <row r="53" spans="1:12" x14ac:dyDescent="0.25">
      <c r="A53" s="3">
        <v>37164</v>
      </c>
      <c r="B53" s="1" t="s">
        <v>56</v>
      </c>
      <c r="C53">
        <v>9.0000000000000011E-3</v>
      </c>
      <c r="D53">
        <v>-9.0299999999999991E-2</v>
      </c>
      <c r="E53">
        <v>-1.5303571870018538E-2</v>
      </c>
      <c r="F53">
        <v>-0.16268722045554501</v>
      </c>
      <c r="G53">
        <v>-5.8176688716999984E-2</v>
      </c>
      <c r="H53">
        <v>-0.14678123104204577</v>
      </c>
      <c r="I53">
        <v>-0.20789322351090544</v>
      </c>
      <c r="J53">
        <v>-0.13952190545907517</v>
      </c>
      <c r="K53">
        <v>-0.21599975151531281</v>
      </c>
      <c r="L53">
        <v>1.0829832799434724E-2</v>
      </c>
    </row>
    <row r="54" spans="1:12" x14ac:dyDescent="0.25">
      <c r="A54" s="3">
        <v>37256</v>
      </c>
      <c r="B54" s="1" t="s">
        <v>57</v>
      </c>
      <c r="C54">
        <v>3.8E-3</v>
      </c>
      <c r="D54">
        <v>8.0000000000000004E-4</v>
      </c>
      <c r="E54">
        <v>-2.1205312914587028E-3</v>
      </c>
      <c r="F54">
        <v>5.6128850964199763E-2</v>
      </c>
      <c r="G54">
        <v>6.8588469640999961E-2</v>
      </c>
      <c r="H54">
        <v>0.10685107575767926</v>
      </c>
      <c r="I54">
        <v>0.21086111533846097</v>
      </c>
      <c r="J54">
        <v>6.9781884555353502E-2</v>
      </c>
      <c r="K54">
        <v>0.26604390815396717</v>
      </c>
      <c r="L54">
        <v>6.3665334686604513E-3</v>
      </c>
    </row>
    <row r="55" spans="1:12" x14ac:dyDescent="0.25">
      <c r="A55" s="3">
        <v>37346</v>
      </c>
      <c r="B55" s="1" t="s">
        <v>58</v>
      </c>
      <c r="C55">
        <v>5.1999999999999998E-3</v>
      </c>
      <c r="D55">
        <v>-4.3E-3</v>
      </c>
      <c r="E55">
        <v>1.7600364793076036E-2</v>
      </c>
      <c r="F55">
        <v>-6.3837007674798999E-3</v>
      </c>
      <c r="G55">
        <v>5.1390655999998813E-3</v>
      </c>
      <c r="H55">
        <v>2.7486442080817408E-3</v>
      </c>
      <c r="I55">
        <v>3.9833768845360051E-2</v>
      </c>
      <c r="J55">
        <v>5.6920098585768741E-3</v>
      </c>
      <c r="K55">
        <v>0.11408467389530763</v>
      </c>
      <c r="L55">
        <v>4.1434515833274066E-3</v>
      </c>
    </row>
    <row r="56" spans="1:12" x14ac:dyDescent="0.25">
      <c r="A56" s="3">
        <v>37437</v>
      </c>
      <c r="B56" s="1" t="s">
        <v>59</v>
      </c>
      <c r="C56">
        <v>1.2699999999999999E-2</v>
      </c>
      <c r="D56">
        <v>-2.64E-2</v>
      </c>
      <c r="E56">
        <v>3.8431105115641594E-2</v>
      </c>
      <c r="F56">
        <v>-3.8629369992412899E-2</v>
      </c>
      <c r="G56">
        <v>-7.5939583105000041E-2</v>
      </c>
      <c r="H56">
        <v>-0.13396943508497439</v>
      </c>
      <c r="I56">
        <v>-8.3520497581147768E-2</v>
      </c>
      <c r="J56">
        <v>-1.9352283384011959E-2</v>
      </c>
      <c r="K56">
        <v>-8.3851797755739602E-2</v>
      </c>
      <c r="L56">
        <v>4.7374058401081776E-3</v>
      </c>
    </row>
    <row r="57" spans="1:12" x14ac:dyDescent="0.25">
      <c r="A57" s="3">
        <v>37529</v>
      </c>
      <c r="B57" s="1" t="s">
        <v>60</v>
      </c>
      <c r="C57">
        <v>1.67E-2</v>
      </c>
      <c r="D57">
        <v>-4.9200000000000001E-2</v>
      </c>
      <c r="E57">
        <v>2.9962813743928157E-2</v>
      </c>
      <c r="F57">
        <v>-6.1847132842851309E-2</v>
      </c>
      <c r="G57">
        <v>-2.8281403648000025E-2</v>
      </c>
      <c r="H57">
        <v>-0.1727669744085808</v>
      </c>
      <c r="I57">
        <v>-0.21400492184024736</v>
      </c>
      <c r="J57">
        <v>-0.19685609247997113</v>
      </c>
      <c r="K57">
        <v>-0.16304121690723183</v>
      </c>
      <c r="L57">
        <v>4.5298213237143781E-3</v>
      </c>
    </row>
    <row r="58" spans="1:12" x14ac:dyDescent="0.25">
      <c r="A58" s="3">
        <v>37621</v>
      </c>
      <c r="B58" s="1" t="s">
        <v>61</v>
      </c>
      <c r="C58">
        <v>1.9699999999999999E-2</v>
      </c>
      <c r="D58">
        <v>2.8000000000000004E-3</v>
      </c>
      <c r="E58">
        <v>2.8322495771696557E-2</v>
      </c>
      <c r="F58">
        <v>3.4793811746853878E-2</v>
      </c>
      <c r="G58">
        <v>6.7786888032000059E-2</v>
      </c>
      <c r="H58">
        <v>8.4382308433071915E-2</v>
      </c>
      <c r="I58">
        <v>6.1573966466463181E-2</v>
      </c>
      <c r="J58">
        <v>6.4821179221285385E-2</v>
      </c>
      <c r="K58">
        <v>0.10037076479068929</v>
      </c>
      <c r="L58">
        <v>4.2606123869173285E-3</v>
      </c>
    </row>
    <row r="59" spans="1:12" x14ac:dyDescent="0.25">
      <c r="A59" s="3">
        <v>37711</v>
      </c>
      <c r="B59" s="1" t="s">
        <v>62</v>
      </c>
      <c r="C59">
        <v>1.84E-2</v>
      </c>
      <c r="D59">
        <v>-3.9000000000000003E-3</v>
      </c>
      <c r="E59">
        <v>1.5311292451343718E-2</v>
      </c>
      <c r="F59">
        <v>-6.9385872827677107E-3</v>
      </c>
      <c r="G59">
        <v>7.6152577690000056E-2</v>
      </c>
      <c r="H59">
        <v>-3.1494314847999472E-2</v>
      </c>
      <c r="I59">
        <v>-4.4914706366285258E-2</v>
      </c>
      <c r="J59">
        <v>-8.1275337125933933E-2</v>
      </c>
      <c r="K59">
        <v>-5.8695543618607404E-2</v>
      </c>
      <c r="L59">
        <v>3.0506765711157957E-3</v>
      </c>
    </row>
    <row r="60" spans="1:12" x14ac:dyDescent="0.25">
      <c r="A60" s="3">
        <v>37802</v>
      </c>
      <c r="B60" s="1" t="s">
        <v>63</v>
      </c>
      <c r="C60">
        <v>2.46E-2</v>
      </c>
      <c r="D60">
        <v>6.8499999999999991E-2</v>
      </c>
      <c r="E60">
        <v>3.9655219098082464E-2</v>
      </c>
      <c r="F60">
        <v>0.11266861481677347</v>
      </c>
      <c r="G60">
        <v>0.11298101390000002</v>
      </c>
      <c r="H60">
        <v>0.15393054213809698</v>
      </c>
      <c r="I60">
        <v>0.23424467067736487</v>
      </c>
      <c r="J60">
        <v>0.19565575195167972</v>
      </c>
      <c r="K60">
        <v>0.23376252655617294</v>
      </c>
      <c r="L60">
        <v>3.352273708571607E-3</v>
      </c>
    </row>
    <row r="61" spans="1:12" x14ac:dyDescent="0.25">
      <c r="A61" s="3">
        <v>37894</v>
      </c>
      <c r="B61" s="1" t="s">
        <v>64</v>
      </c>
      <c r="C61">
        <v>2.2599999999999999E-2</v>
      </c>
      <c r="D61">
        <v>5.4199999999999998E-2</v>
      </c>
      <c r="E61">
        <v>1.5044158299196348E-2</v>
      </c>
      <c r="F61">
        <v>4.662570176961519E-2</v>
      </c>
      <c r="G61">
        <v>3.0659542009999763E-2</v>
      </c>
      <c r="H61">
        <v>2.6456565541902011E-2</v>
      </c>
      <c r="I61">
        <v>9.0775256929767512E-2</v>
      </c>
      <c r="J61">
        <v>8.182579551571445E-2</v>
      </c>
      <c r="K61">
        <v>0.14226365490298853</v>
      </c>
      <c r="L61">
        <v>2.4666452075992051E-3</v>
      </c>
    </row>
    <row r="62" spans="1:12" x14ac:dyDescent="0.25">
      <c r="A62" s="3">
        <v>37986</v>
      </c>
      <c r="B62" s="1" t="s">
        <v>65</v>
      </c>
      <c r="C62">
        <v>2.41E-2</v>
      </c>
      <c r="D62">
        <v>9.2699999999999991E-2</v>
      </c>
      <c r="E62">
        <v>2.5820062221519894E-2</v>
      </c>
      <c r="F62">
        <v>0.11663695677411297</v>
      </c>
      <c r="G62">
        <v>6.4619026174999927E-2</v>
      </c>
      <c r="H62">
        <v>0.12176779999585285</v>
      </c>
      <c r="I62">
        <v>0.14521697556660218</v>
      </c>
      <c r="J62">
        <v>0.17106913979797689</v>
      </c>
      <c r="K62">
        <v>0.17806434034742444</v>
      </c>
      <c r="L62">
        <v>2.5653177285089868E-3</v>
      </c>
    </row>
    <row r="63" spans="1:12" x14ac:dyDescent="0.25">
      <c r="A63" s="3">
        <v>38077</v>
      </c>
      <c r="B63" s="1" t="s">
        <v>66</v>
      </c>
      <c r="C63">
        <v>2.3300000000000001E-2</v>
      </c>
      <c r="D63">
        <v>3.0499999999999999E-2</v>
      </c>
      <c r="E63">
        <v>1.8816673314533072E-2</v>
      </c>
      <c r="F63">
        <v>-5.6612132818136662E-3</v>
      </c>
      <c r="G63">
        <v>2.265402140900008E-2</v>
      </c>
      <c r="H63">
        <v>1.6932234093681942E-2</v>
      </c>
      <c r="I63">
        <v>6.26114345667661E-2</v>
      </c>
      <c r="J63">
        <v>4.4046475883216862E-2</v>
      </c>
      <c r="K63">
        <v>9.7202589715694079E-2</v>
      </c>
      <c r="L63">
        <v>2.3857723702553901E-3</v>
      </c>
    </row>
    <row r="64" spans="1:12" x14ac:dyDescent="0.25">
      <c r="A64" s="3">
        <v>38168</v>
      </c>
      <c r="B64" s="1" t="s">
        <v>67</v>
      </c>
      <c r="C64">
        <v>3.2799999999999996E-2</v>
      </c>
      <c r="D64">
        <v>3.44E-2</v>
      </c>
      <c r="E64">
        <v>5.2662411527545416E-2</v>
      </c>
      <c r="F64">
        <v>3.7687535881014048E-2</v>
      </c>
      <c r="G64">
        <v>-1.6633848470000046E-2</v>
      </c>
      <c r="H64">
        <v>1.721380012360485E-2</v>
      </c>
      <c r="I64">
        <v>4.722786742249907E-3</v>
      </c>
      <c r="J64">
        <v>4.3888379214254147E-3</v>
      </c>
      <c r="K64">
        <v>-9.5730400028844809E-2</v>
      </c>
      <c r="L64">
        <v>2.3681337363377075E-3</v>
      </c>
    </row>
    <row r="65" spans="1:12" x14ac:dyDescent="0.25">
      <c r="A65" s="3">
        <v>38260</v>
      </c>
      <c r="B65" s="1" t="s">
        <v>68</v>
      </c>
      <c r="C65">
        <v>3.2599999999999997E-2</v>
      </c>
      <c r="D65">
        <v>2.2400000000000003E-2</v>
      </c>
      <c r="E65">
        <v>2.4458045790921493E-2</v>
      </c>
      <c r="F65">
        <v>1.6198351135341422E-2</v>
      </c>
      <c r="G65">
        <v>5.2791250904000053E-2</v>
      </c>
      <c r="H65">
        <v>-1.86737191972981E-2</v>
      </c>
      <c r="I65">
        <v>-2.856694318874331E-2</v>
      </c>
      <c r="J65">
        <v>-2.2714686586086108E-3</v>
      </c>
      <c r="K65">
        <v>8.2548265745697957E-2</v>
      </c>
      <c r="L65">
        <v>3.6750605549749071E-3</v>
      </c>
    </row>
    <row r="66" spans="1:12" x14ac:dyDescent="0.25">
      <c r="A66" s="3">
        <v>38352</v>
      </c>
      <c r="B66" s="1" t="s">
        <v>69</v>
      </c>
      <c r="C66">
        <v>3.61E-2</v>
      </c>
      <c r="D66">
        <v>0.1522</v>
      </c>
      <c r="E66">
        <v>3.6652884695252491E-2</v>
      </c>
      <c r="F66">
        <v>0.23062516855272372</v>
      </c>
      <c r="G66">
        <v>5.6110340420000071E-2</v>
      </c>
      <c r="H66">
        <v>9.2304610678126439E-2</v>
      </c>
      <c r="I66">
        <v>0.14093012346024625</v>
      </c>
      <c r="J66">
        <v>0.15362548952413979</v>
      </c>
      <c r="K66">
        <v>0.17266190107863211</v>
      </c>
      <c r="L66">
        <v>4.7960897602463692E-3</v>
      </c>
    </row>
    <row r="67" spans="1:12" x14ac:dyDescent="0.25">
      <c r="A67" s="3">
        <v>38442</v>
      </c>
      <c r="B67" s="1" t="s">
        <v>70</v>
      </c>
      <c r="C67">
        <v>4.4999999999999998E-2</v>
      </c>
      <c r="D67">
        <v>1.61E-2</v>
      </c>
      <c r="E67">
        <v>5.6041706294451002E-2</v>
      </c>
      <c r="F67">
        <v>-6.4165034206669469E-2</v>
      </c>
      <c r="G67">
        <v>-2.2833888256000079E-2</v>
      </c>
      <c r="H67">
        <v>-2.1483148564918952E-2</v>
      </c>
      <c r="I67">
        <v>-5.3388691893772933E-2</v>
      </c>
      <c r="J67">
        <v>-9.6731577186170981E-4</v>
      </c>
      <c r="K67">
        <v>1.9359125366192442E-2</v>
      </c>
      <c r="L67">
        <v>5.7264843138613575E-3</v>
      </c>
    </row>
    <row r="68" spans="1:12" x14ac:dyDescent="0.25">
      <c r="A68" s="3">
        <v>38533</v>
      </c>
      <c r="B68" s="1" t="s">
        <v>71</v>
      </c>
      <c r="C68">
        <v>5.21E-2</v>
      </c>
      <c r="D68">
        <v>0.09</v>
      </c>
      <c r="E68">
        <v>5.3802396005531793E-2</v>
      </c>
      <c r="F68">
        <v>0.1350638209248558</v>
      </c>
      <c r="G68">
        <v>2.702246570000022E-2</v>
      </c>
      <c r="H68">
        <v>1.3686260924873128E-2</v>
      </c>
      <c r="I68">
        <v>4.3175650466372284E-2</v>
      </c>
      <c r="J68">
        <v>-7.5042083388338066E-3</v>
      </c>
      <c r="K68">
        <v>4.2398672671249082E-2</v>
      </c>
      <c r="L68">
        <v>7.1526406453510383E-3</v>
      </c>
    </row>
    <row r="69" spans="1:12" x14ac:dyDescent="0.25">
      <c r="A69" s="3">
        <v>38625</v>
      </c>
      <c r="B69" s="1" t="s">
        <v>72</v>
      </c>
      <c r="C69">
        <v>5.0499999999999996E-2</v>
      </c>
      <c r="D69">
        <v>7.7100000000000002E-2</v>
      </c>
      <c r="E69">
        <v>2.7909653710407857E-2</v>
      </c>
      <c r="F69">
        <v>7.0361227470492019E-2</v>
      </c>
      <c r="G69">
        <v>1.0168253899999868E-2</v>
      </c>
      <c r="H69">
        <v>3.6045019860055261E-2</v>
      </c>
      <c r="I69">
        <v>4.6913883289799507E-2</v>
      </c>
      <c r="J69">
        <v>0.10435480552495946</v>
      </c>
      <c r="K69">
        <v>0.1811395490554539</v>
      </c>
      <c r="L69">
        <v>8.264904110092175E-3</v>
      </c>
    </row>
    <row r="70" spans="1:12" x14ac:dyDescent="0.25">
      <c r="A70" s="3">
        <v>38717</v>
      </c>
      <c r="B70" s="1" t="s">
        <v>73</v>
      </c>
      <c r="C70">
        <v>5.1100000000000007E-2</v>
      </c>
      <c r="D70">
        <v>7.980000000000001E-2</v>
      </c>
      <c r="E70">
        <v>3.4539227861025153E-2</v>
      </c>
      <c r="F70">
        <v>8.2371370994548207E-2</v>
      </c>
      <c r="G70">
        <v>8.728224112000138E-3</v>
      </c>
      <c r="H70">
        <v>2.0877831430842653E-2</v>
      </c>
      <c r="I70">
        <v>1.1346023695356644E-2</v>
      </c>
      <c r="J70">
        <v>4.1229050922594324E-2</v>
      </c>
      <c r="K70">
        <v>7.2003904121851869E-2</v>
      </c>
      <c r="L70">
        <v>9.0891939215600459E-3</v>
      </c>
    </row>
    <row r="71" spans="1:12" x14ac:dyDescent="0.25">
      <c r="A71" s="3">
        <v>38807</v>
      </c>
      <c r="B71" s="1" t="s">
        <v>74</v>
      </c>
      <c r="C71">
        <v>3.7999999999999999E-2</v>
      </c>
      <c r="D71">
        <v>5.5899999999999998E-2</v>
      </c>
      <c r="E71">
        <v>-1.0673601130014526E-2</v>
      </c>
      <c r="F71">
        <v>4.2596382677888317E-2</v>
      </c>
      <c r="G71">
        <v>2.8543556031999984E-2</v>
      </c>
      <c r="H71">
        <v>4.2077608398572108E-2</v>
      </c>
      <c r="I71">
        <v>0.13939415058372906</v>
      </c>
      <c r="J71">
        <v>9.472692902895051E-2</v>
      </c>
      <c r="K71">
        <v>0.12120153684945854</v>
      </c>
      <c r="L71">
        <v>1.0340710417466203E-2</v>
      </c>
    </row>
    <row r="72" spans="1:12" x14ac:dyDescent="0.25">
      <c r="A72" s="3">
        <v>38898</v>
      </c>
      <c r="B72" s="1" t="s">
        <v>75</v>
      </c>
      <c r="C72">
        <v>3.9800000000000002E-2</v>
      </c>
      <c r="D72">
        <v>3.8900000000000004E-2</v>
      </c>
      <c r="E72">
        <v>3.3276951856848938E-2</v>
      </c>
      <c r="F72">
        <v>2.9714330775067011E-2</v>
      </c>
      <c r="G72">
        <v>-2.0603374700001176E-3</v>
      </c>
      <c r="H72">
        <v>-1.4410027549329629E-2</v>
      </c>
      <c r="I72">
        <v>-5.0246631635383343E-2</v>
      </c>
      <c r="J72">
        <v>9.4122762038795216E-3</v>
      </c>
      <c r="K72">
        <v>-4.2697547029286742E-2</v>
      </c>
      <c r="L72">
        <v>1.1578962747004651E-2</v>
      </c>
    </row>
    <row r="73" spans="1:12" x14ac:dyDescent="0.25">
      <c r="A73" s="3">
        <v>38990</v>
      </c>
      <c r="B73" s="1" t="s">
        <v>76</v>
      </c>
      <c r="C73">
        <v>3.5400000000000001E-2</v>
      </c>
      <c r="D73">
        <v>3.9E-2</v>
      </c>
      <c r="E73">
        <v>1.3456964308279895E-2</v>
      </c>
      <c r="F73">
        <v>4.0019680407205487E-2</v>
      </c>
      <c r="G73">
        <v>3.9386685130999854E-2</v>
      </c>
      <c r="H73">
        <v>5.6657194576669623E-2</v>
      </c>
      <c r="I73">
        <v>4.3984208269465253E-3</v>
      </c>
      <c r="J73">
        <v>3.9866549086182701E-2</v>
      </c>
      <c r="K73">
        <v>4.9817881265612263E-2</v>
      </c>
      <c r="L73">
        <v>1.3124955870364774E-2</v>
      </c>
    </row>
    <row r="74" spans="1:12" x14ac:dyDescent="0.25">
      <c r="A74" s="3">
        <v>39082</v>
      </c>
      <c r="B74" s="1" t="s">
        <v>77</v>
      </c>
      <c r="C74">
        <v>4.0899999999999999E-2</v>
      </c>
      <c r="D74">
        <v>0.126</v>
      </c>
      <c r="E74">
        <v>4.446483255727731E-2</v>
      </c>
      <c r="F74">
        <v>0.17888195426877476</v>
      </c>
      <c r="G74">
        <v>4.7425551512000119E-2</v>
      </c>
      <c r="H74">
        <v>6.6982610096198547E-2</v>
      </c>
      <c r="I74">
        <v>8.9031785709728903E-2</v>
      </c>
      <c r="J74">
        <v>0.10398733206312638</v>
      </c>
      <c r="K74">
        <v>0.17635635595752741</v>
      </c>
      <c r="L74">
        <v>1.2446483131990149E-2</v>
      </c>
    </row>
    <row r="75" spans="1:12" x14ac:dyDescent="0.25">
      <c r="A75" s="3">
        <v>39172</v>
      </c>
      <c r="B75" s="1" t="s">
        <v>78</v>
      </c>
      <c r="C75">
        <v>3.9300000000000002E-2</v>
      </c>
      <c r="D75">
        <v>5.9000000000000004E-2</v>
      </c>
      <c r="E75">
        <v>2.321051542552913E-2</v>
      </c>
      <c r="F75">
        <v>1.9974127172322914E-2</v>
      </c>
      <c r="G75">
        <v>3.1759488760000121E-2</v>
      </c>
      <c r="H75">
        <v>6.3994364470547627E-3</v>
      </c>
      <c r="I75">
        <v>1.9464693882271566E-2</v>
      </c>
      <c r="J75">
        <v>4.1470128630240133E-2</v>
      </c>
      <c r="K75">
        <v>2.3588998800329719E-2</v>
      </c>
      <c r="L75">
        <v>1.2615749975359858E-2</v>
      </c>
    </row>
    <row r="76" spans="1:12" x14ac:dyDescent="0.25">
      <c r="A76" s="3">
        <v>39263</v>
      </c>
      <c r="B76" s="1" t="s">
        <v>79</v>
      </c>
      <c r="C76">
        <v>5.0700000000000002E-2</v>
      </c>
      <c r="D76">
        <v>7.6200000000000004E-2</v>
      </c>
      <c r="E76">
        <v>6.5680771346494235E-2</v>
      </c>
      <c r="F76">
        <v>8.7425030039343987E-2</v>
      </c>
      <c r="G76">
        <v>-2.1451786150000762E-3</v>
      </c>
      <c r="H76">
        <v>6.2782939112412173E-2</v>
      </c>
      <c r="I76">
        <v>4.4152170421914771E-2</v>
      </c>
      <c r="J76">
        <v>6.669741303618193E-2</v>
      </c>
      <c r="K76">
        <v>0.15071982486489643</v>
      </c>
      <c r="L76">
        <v>1.2759843340826471E-2</v>
      </c>
    </row>
    <row r="77" spans="1:12" x14ac:dyDescent="0.25">
      <c r="A77" s="3">
        <v>39355</v>
      </c>
      <c r="B77" s="1" t="s">
        <v>80</v>
      </c>
      <c r="C77">
        <v>0.04</v>
      </c>
      <c r="D77">
        <v>1.11E-2</v>
      </c>
      <c r="E77">
        <v>-2.8768315483654505E-3</v>
      </c>
      <c r="F77">
        <v>-2.6791945090772828E-2</v>
      </c>
      <c r="G77">
        <v>2.6538169999998917E-3</v>
      </c>
      <c r="H77">
        <v>2.0301507537688446E-2</v>
      </c>
      <c r="I77">
        <v>-3.0925906171635487E-2</v>
      </c>
      <c r="J77">
        <v>2.2308278885736277E-2</v>
      </c>
      <c r="K77">
        <v>0.14521491434654399</v>
      </c>
      <c r="L77">
        <v>1.3282503767978016E-2</v>
      </c>
    </row>
    <row r="78" spans="1:12" x14ac:dyDescent="0.25">
      <c r="A78" s="3">
        <v>39447</v>
      </c>
      <c r="B78" s="1" t="s">
        <v>81</v>
      </c>
      <c r="C78">
        <v>2.1099999999999997E-2</v>
      </c>
      <c r="D78">
        <v>3.1400000000000004E-2</v>
      </c>
      <c r="E78">
        <v>-3.4578556366398928E-2</v>
      </c>
      <c r="F78">
        <v>4.4475122662714112E-2</v>
      </c>
      <c r="G78">
        <v>-1.7139079439999927E-2</v>
      </c>
      <c r="H78">
        <v>-3.3319081870462508E-2</v>
      </c>
      <c r="I78">
        <v>-4.5770945212608168E-2</v>
      </c>
      <c r="J78">
        <v>-1.7080896469209184E-2</v>
      </c>
      <c r="K78">
        <v>3.6558346013428444E-2</v>
      </c>
      <c r="L78">
        <v>1.0734217463503004E-2</v>
      </c>
    </row>
    <row r="79" spans="1:12" x14ac:dyDescent="0.25">
      <c r="A79" s="3">
        <v>39538</v>
      </c>
      <c r="B79" s="1" t="s">
        <v>82</v>
      </c>
      <c r="C79">
        <v>1.37E-2</v>
      </c>
      <c r="D79">
        <v>-2.1700000000000001E-2</v>
      </c>
      <c r="E79">
        <v>-4.3446633000021537E-3</v>
      </c>
      <c r="F79">
        <v>-5.2430296226114247E-2</v>
      </c>
      <c r="G79">
        <v>-3.3839650384000053E-2</v>
      </c>
      <c r="H79">
        <v>-9.4444179461718902E-2</v>
      </c>
      <c r="I79">
        <v>-9.8975149934142484E-2</v>
      </c>
      <c r="J79">
        <v>-8.8242221115086728E-2</v>
      </c>
      <c r="K79">
        <v>-0.10924277739208543</v>
      </c>
      <c r="L79">
        <v>8.8179086959176978E-3</v>
      </c>
    </row>
    <row r="80" spans="1:12" x14ac:dyDescent="0.25">
      <c r="A80" s="3">
        <v>39629</v>
      </c>
      <c r="B80" s="1" t="s">
        <v>83</v>
      </c>
      <c r="C80">
        <v>3.2000000000000002E-3</v>
      </c>
      <c r="D80">
        <v>9.300000000000001E-3</v>
      </c>
      <c r="E80">
        <v>-1.7737054196116462E-2</v>
      </c>
      <c r="F80">
        <v>2.8760926233701349E-2</v>
      </c>
      <c r="G80">
        <v>2.3894212984999941E-2</v>
      </c>
      <c r="H80">
        <v>-2.726941898660229E-2</v>
      </c>
      <c r="I80">
        <v>5.834809224736226E-3</v>
      </c>
      <c r="J80">
        <v>-1.9271303411516061E-2</v>
      </c>
      <c r="K80">
        <v>-8.0647442103316536E-3</v>
      </c>
      <c r="L80">
        <v>3.1153981877536374E-3</v>
      </c>
    </row>
    <row r="81" spans="1:12" x14ac:dyDescent="0.25">
      <c r="A81" s="3">
        <v>39721</v>
      </c>
      <c r="B81" s="1" t="s">
        <v>84</v>
      </c>
      <c r="C81">
        <v>-6.3E-3</v>
      </c>
      <c r="D81">
        <v>-6.59E-2</v>
      </c>
      <c r="E81">
        <v>-1.8823914692787696E-2</v>
      </c>
      <c r="F81">
        <v>-0.10981966621852715</v>
      </c>
      <c r="G81">
        <v>-9.2208734079999854E-2</v>
      </c>
      <c r="H81">
        <v>-8.3698011784569815E-2</v>
      </c>
      <c r="I81">
        <v>-1.1127798281296286E-2</v>
      </c>
      <c r="J81">
        <v>-0.20498973084670602</v>
      </c>
      <c r="K81">
        <v>-0.26857777641309977</v>
      </c>
      <c r="L81">
        <v>6.2703215085275765E-3</v>
      </c>
    </row>
    <row r="82" spans="1:12" x14ac:dyDescent="0.25">
      <c r="A82" s="3">
        <v>39813</v>
      </c>
      <c r="B82" s="1" t="s">
        <v>85</v>
      </c>
      <c r="C82">
        <v>-0.1094</v>
      </c>
      <c r="D82">
        <v>-0.1595</v>
      </c>
      <c r="E82">
        <v>-0.33342903292624987</v>
      </c>
      <c r="F82">
        <v>-0.21440086114433698</v>
      </c>
      <c r="G82">
        <v>-0.215870461264</v>
      </c>
      <c r="H82">
        <v>-0.21943226749183431</v>
      </c>
      <c r="I82">
        <v>-0.26117963627745233</v>
      </c>
      <c r="J82">
        <v>-0.19900363618308645</v>
      </c>
      <c r="K82">
        <v>-0.27558356235035175</v>
      </c>
      <c r="L82">
        <v>2.2248193888403378E-3</v>
      </c>
    </row>
    <row r="83" spans="1:12" x14ac:dyDescent="0.25">
      <c r="A83" s="3">
        <v>39903</v>
      </c>
      <c r="B83" s="1" t="s">
        <v>86</v>
      </c>
      <c r="C83">
        <v>-0.13689999999999999</v>
      </c>
      <c r="D83">
        <v>-3.3500000000000002E-2</v>
      </c>
      <c r="E83">
        <v>-0.12580150670979712</v>
      </c>
      <c r="F83">
        <v>4.2657313078915148E-2</v>
      </c>
      <c r="G83">
        <v>6.1785948212000008E-2</v>
      </c>
      <c r="H83">
        <v>-0.11011851505182457</v>
      </c>
      <c r="I83">
        <v>-0.14953183585333085</v>
      </c>
      <c r="J83">
        <v>-0.13850462542403386</v>
      </c>
      <c r="K83">
        <v>1.0236520328164689E-2</v>
      </c>
      <c r="L83">
        <v>4.7579293958310842E-4</v>
      </c>
    </row>
    <row r="84" spans="1:12" x14ac:dyDescent="0.25">
      <c r="A84" s="3">
        <v>39994</v>
      </c>
      <c r="B84" s="1" t="s">
        <v>87</v>
      </c>
      <c r="C84">
        <v>-9.0299999999999991E-2</v>
      </c>
      <c r="D84">
        <v>4.4000000000000004E-2</v>
      </c>
      <c r="E84">
        <v>0.10856733046148336</v>
      </c>
      <c r="F84">
        <v>9.1212315584253384E-2</v>
      </c>
      <c r="G84">
        <v>0.23520061699999986</v>
      </c>
      <c r="H84">
        <v>0.15929094030843483</v>
      </c>
      <c r="I84">
        <v>0.20686218509072662</v>
      </c>
      <c r="J84">
        <v>0.25848937123303495</v>
      </c>
      <c r="K84">
        <v>0.34843316575090433</v>
      </c>
      <c r="L84">
        <v>5.2078926561405225E-4</v>
      </c>
    </row>
    <row r="85" spans="1:12" x14ac:dyDescent="0.25">
      <c r="A85" s="3">
        <v>40086</v>
      </c>
      <c r="B85" s="1" t="s">
        <v>88</v>
      </c>
      <c r="C85">
        <v>-7.3200000000000001E-2</v>
      </c>
      <c r="D85">
        <v>5.79E-2</v>
      </c>
      <c r="E85">
        <v>3.0220943714549212E-2</v>
      </c>
      <c r="F85">
        <v>6.7155576601562864E-2</v>
      </c>
      <c r="G85">
        <v>0.15673750035800027</v>
      </c>
      <c r="H85">
        <v>0.15605694690914906</v>
      </c>
      <c r="I85">
        <v>0.19279147557679477</v>
      </c>
      <c r="J85">
        <v>0.19520949509734861</v>
      </c>
      <c r="K85">
        <v>0.21036562900480038</v>
      </c>
      <c r="L85">
        <v>6.6048946205832237E-4</v>
      </c>
    </row>
    <row r="86" spans="1:12" x14ac:dyDescent="0.25">
      <c r="A86" s="3">
        <v>40178</v>
      </c>
      <c r="B86" s="1" t="s">
        <v>89</v>
      </c>
      <c r="C86">
        <v>-3.4799999999999998E-2</v>
      </c>
      <c r="D86">
        <v>6.0700000000000004E-2</v>
      </c>
      <c r="E86">
        <v>0.10808130996443005</v>
      </c>
      <c r="F86">
        <v>6.3331051401753685E-2</v>
      </c>
      <c r="G86">
        <v>6.4533332761999906E-2</v>
      </c>
      <c r="H86">
        <v>6.0385720716041646E-2</v>
      </c>
      <c r="I86">
        <v>3.874823529411775E-2</v>
      </c>
      <c r="J86">
        <v>2.220892509826955E-2</v>
      </c>
      <c r="K86">
        <v>8.5765374264425306E-2</v>
      </c>
      <c r="L86">
        <v>4.0943716232377803E-4</v>
      </c>
    </row>
    <row r="87" spans="1:12" x14ac:dyDescent="0.25">
      <c r="A87" s="3">
        <v>40268</v>
      </c>
      <c r="B87" s="1" t="s">
        <v>90</v>
      </c>
      <c r="C87">
        <v>7.4999999999999997E-3</v>
      </c>
      <c r="D87">
        <v>4.4400000000000002E-2</v>
      </c>
      <c r="E87">
        <v>0.13713510964394149</v>
      </c>
      <c r="F87">
        <v>3.5632093625505436E-2</v>
      </c>
      <c r="G87">
        <v>4.2933095438000057E-2</v>
      </c>
      <c r="H87">
        <v>5.3866666666666729E-2</v>
      </c>
      <c r="I87">
        <v>8.8500004530339668E-2</v>
      </c>
      <c r="J87">
        <v>9.4205870970507366E-3</v>
      </c>
      <c r="K87">
        <v>2.4514975175769615E-2</v>
      </c>
      <c r="L87">
        <v>1.3545221376976002E-4</v>
      </c>
    </row>
    <row r="88" spans="1:12" x14ac:dyDescent="0.25">
      <c r="A88" s="3">
        <v>40359</v>
      </c>
      <c r="B88" s="1" t="s">
        <v>91</v>
      </c>
      <c r="C88">
        <v>4.3200000000000002E-2</v>
      </c>
      <c r="D88">
        <v>1.61E-2</v>
      </c>
      <c r="E88">
        <v>0.13298010912806757</v>
      </c>
      <c r="F88">
        <v>1.7044476084683514E-4</v>
      </c>
      <c r="G88">
        <v>-5.0633544160000321E-3</v>
      </c>
      <c r="H88">
        <v>-0.11425369743038916</v>
      </c>
      <c r="I88">
        <v>-9.9220806549460305E-2</v>
      </c>
      <c r="J88">
        <v>-0.13745048892094403</v>
      </c>
      <c r="K88">
        <v>-8.2892258006638575E-2</v>
      </c>
      <c r="L88">
        <v>3.5824442755161279E-4</v>
      </c>
    </row>
    <row r="89" spans="1:12" x14ac:dyDescent="0.25">
      <c r="A89" s="3">
        <v>40451</v>
      </c>
      <c r="B89" s="1" t="s">
        <v>92</v>
      </c>
      <c r="C89">
        <v>5.45E-2</v>
      </c>
      <c r="D89">
        <v>5.1399999999999994E-2</v>
      </c>
      <c r="E89">
        <v>6.6985220263295661E-2</v>
      </c>
      <c r="F89">
        <v>7.3427183743537336E-2</v>
      </c>
      <c r="G89">
        <v>7.4802989119999941E-2</v>
      </c>
      <c r="H89">
        <v>0.11294112159885274</v>
      </c>
      <c r="I89">
        <v>0.11289341257338205</v>
      </c>
      <c r="J89">
        <v>0.1652937708493909</v>
      </c>
      <c r="K89">
        <v>0.18160431189505455</v>
      </c>
      <c r="L89">
        <v>3.5083735122154458E-4</v>
      </c>
    </row>
    <row r="90" spans="1:12" x14ac:dyDescent="0.25">
      <c r="A90" s="3">
        <v>40543</v>
      </c>
      <c r="B90" s="1" t="s">
        <v>93</v>
      </c>
      <c r="C90">
        <v>4.99E-2</v>
      </c>
      <c r="D90">
        <v>9.11E-2</v>
      </c>
      <c r="E90">
        <v>1.8960866978102699E-2</v>
      </c>
      <c r="F90">
        <v>0.11575312166057883</v>
      </c>
      <c r="G90">
        <v>3.5114319200000077E-2</v>
      </c>
      <c r="H90">
        <v>0.10756698708714207</v>
      </c>
      <c r="I90">
        <v>0.1625370667573629</v>
      </c>
      <c r="J90">
        <v>6.6530187579491473E-2</v>
      </c>
      <c r="K90">
        <v>7.3618421292408254E-2</v>
      </c>
      <c r="L90">
        <v>4.10379397208116E-4</v>
      </c>
    </row>
    <row r="91" spans="1:12" x14ac:dyDescent="0.25">
      <c r="A91" s="3">
        <v>40633</v>
      </c>
      <c r="B91" s="1" t="s">
        <v>94</v>
      </c>
      <c r="C91">
        <v>4.0099999999999997E-2</v>
      </c>
      <c r="D91">
        <v>5.1900000000000002E-2</v>
      </c>
      <c r="E91">
        <v>-2.2576080213733584E-4</v>
      </c>
      <c r="F91">
        <v>2.9465280375448634E-2</v>
      </c>
      <c r="G91">
        <v>4.6270024184000169E-2</v>
      </c>
      <c r="H91">
        <v>5.9192447582876673E-2</v>
      </c>
      <c r="I91">
        <v>7.9390357207752338E-2</v>
      </c>
      <c r="J91">
        <v>3.4493474504902144E-2</v>
      </c>
      <c r="K91">
        <v>2.0966110292612861E-2</v>
      </c>
      <c r="L91">
        <v>4.9021675726712566E-4</v>
      </c>
    </row>
    <row r="92" spans="1:12" x14ac:dyDescent="0.25">
      <c r="A92" s="3">
        <v>40724</v>
      </c>
      <c r="B92" s="1" t="s">
        <v>95</v>
      </c>
      <c r="C92">
        <v>4.6199999999999998E-2</v>
      </c>
      <c r="D92">
        <v>4.6600000000000003E-2</v>
      </c>
      <c r="E92">
        <v>4.8427941360494768E-2</v>
      </c>
      <c r="F92">
        <v>4.4396938418109128E-2</v>
      </c>
      <c r="G92">
        <v>9.4737825439998868E-3</v>
      </c>
      <c r="H92">
        <v>9.9131925838591428E-4</v>
      </c>
      <c r="I92">
        <v>-1.6058915423027731E-2</v>
      </c>
      <c r="J92">
        <v>1.8339127356161056E-2</v>
      </c>
      <c r="K92">
        <v>-1.0433316312595808E-2</v>
      </c>
      <c r="L92">
        <v>3.5912228768153476E-4</v>
      </c>
    </row>
    <row r="93" spans="1:12" x14ac:dyDescent="0.25">
      <c r="A93" s="3">
        <v>40816</v>
      </c>
      <c r="B93" s="1" t="s">
        <v>96</v>
      </c>
      <c r="C93">
        <v>3.5200000000000002E-2</v>
      </c>
      <c r="D93">
        <v>-4.1500000000000002E-2</v>
      </c>
      <c r="E93">
        <v>-5.7604526743035532E-3</v>
      </c>
      <c r="F93">
        <v>-9.3118438748035132E-2</v>
      </c>
      <c r="G93">
        <v>-6.9273061138000025E-2</v>
      </c>
      <c r="H93">
        <v>-0.13867847934120248</v>
      </c>
      <c r="I93">
        <v>-0.21865224063884134</v>
      </c>
      <c r="J93">
        <v>-0.189530978386243</v>
      </c>
      <c r="K93">
        <v>-0.22459019541018854</v>
      </c>
      <c r="L93">
        <v>1.7876997536458994E-4</v>
      </c>
    </row>
    <row r="94" spans="1:12" x14ac:dyDescent="0.25">
      <c r="A94" s="3">
        <v>40908</v>
      </c>
      <c r="B94" s="1" t="s">
        <v>97</v>
      </c>
      <c r="C94">
        <v>2.9700000000000001E-2</v>
      </c>
      <c r="D94">
        <v>5.3399999999999996E-2</v>
      </c>
      <c r="E94">
        <v>7.8765212741904265E-3</v>
      </c>
      <c r="F94">
        <v>0.11099670643800832</v>
      </c>
      <c r="G94">
        <v>7.5328089415999999E-2</v>
      </c>
      <c r="H94">
        <v>0.11816406755783904</v>
      </c>
      <c r="I94">
        <v>0.15473910389468659</v>
      </c>
      <c r="J94">
        <v>3.3807148442569046E-2</v>
      </c>
      <c r="K94">
        <v>4.4496814758276271E-2</v>
      </c>
      <c r="L94">
        <v>0</v>
      </c>
    </row>
    <row r="95" spans="1:12" x14ac:dyDescent="0.25">
      <c r="A95" s="3">
        <v>40999</v>
      </c>
      <c r="B95" s="1" t="s">
        <v>98</v>
      </c>
      <c r="C95">
        <v>2.8199999999999999E-2</v>
      </c>
      <c r="D95">
        <v>5.45E-2</v>
      </c>
      <c r="E95">
        <v>1.8843235305190623E-2</v>
      </c>
      <c r="F95">
        <v>5.6116484479260383E-2</v>
      </c>
      <c r="G95">
        <v>5.8269384367999777E-2</v>
      </c>
      <c r="H95">
        <v>0.12586269187656907</v>
      </c>
      <c r="I95">
        <v>0.12436307280215765</v>
      </c>
      <c r="J95">
        <v>0.10980096299138677</v>
      </c>
      <c r="K95">
        <v>0.14125644520832115</v>
      </c>
      <c r="L95">
        <v>1.1043975366131775E-4</v>
      </c>
    </row>
    <row r="96" spans="1:12" x14ac:dyDescent="0.25">
      <c r="A96" s="3">
        <v>41090</v>
      </c>
      <c r="B96" s="1" t="s">
        <v>99</v>
      </c>
      <c r="C96">
        <v>2.58E-2</v>
      </c>
      <c r="D96">
        <v>-1E-4</v>
      </c>
      <c r="E96">
        <v>1.5227162946889212E-2</v>
      </c>
      <c r="F96">
        <v>-3.1725502334196562E-2</v>
      </c>
      <c r="G96">
        <v>1.8795376159999932E-2</v>
      </c>
      <c r="H96">
        <v>-2.7515047291487571E-2</v>
      </c>
      <c r="I96">
        <v>-3.4736749713015325E-2</v>
      </c>
      <c r="J96">
        <v>-6.8519043051732731E-2</v>
      </c>
      <c r="K96">
        <v>-8.7696466944530704E-2</v>
      </c>
      <c r="L96">
        <v>2.6008595913595833E-4</v>
      </c>
    </row>
    <row r="97" spans="1:12" x14ac:dyDescent="0.25">
      <c r="A97" s="3">
        <v>41182</v>
      </c>
      <c r="B97" s="1" t="s">
        <v>100</v>
      </c>
      <c r="C97">
        <v>2.7699999999999999E-2</v>
      </c>
      <c r="D97">
        <v>3.7000000000000005E-2</v>
      </c>
      <c r="E97">
        <v>2.84901058182177E-2</v>
      </c>
      <c r="F97">
        <v>6.0101431073236136E-2</v>
      </c>
      <c r="G97">
        <v>5.515332608000012E-2</v>
      </c>
      <c r="H97">
        <v>6.3516640649126987E-2</v>
      </c>
      <c r="I97">
        <v>5.2531639831862265E-2</v>
      </c>
      <c r="J97">
        <v>6.9828253671860185E-2</v>
      </c>
      <c r="K97">
        <v>7.886405164022614E-2</v>
      </c>
      <c r="L97">
        <v>3.3845961653833356E-4</v>
      </c>
    </row>
    <row r="98" spans="1:12" x14ac:dyDescent="0.25">
      <c r="A98" s="3">
        <v>41274</v>
      </c>
      <c r="B98" s="1" t="s">
        <v>101</v>
      </c>
      <c r="C98">
        <v>2.35E-2</v>
      </c>
      <c r="D98">
        <v>3.7400000000000003E-2</v>
      </c>
      <c r="E98">
        <v>9.0439330260181985E-3</v>
      </c>
      <c r="F98">
        <v>3.8598721628821955E-2</v>
      </c>
      <c r="G98">
        <v>3.8239879490000073E-2</v>
      </c>
      <c r="H98">
        <v>-3.7749658900605443E-3</v>
      </c>
      <c r="I98">
        <v>1.8540549344196799E-2</v>
      </c>
      <c r="J98">
        <v>6.6040119582883028E-2</v>
      </c>
      <c r="K98">
        <v>5.6075081938842919E-2</v>
      </c>
      <c r="L98">
        <v>4.0078647084285102E-4</v>
      </c>
    </row>
    <row r="99" spans="1:12" x14ac:dyDescent="0.25">
      <c r="A99" s="3">
        <v>41364</v>
      </c>
      <c r="B99" s="1" t="s">
        <v>102</v>
      </c>
      <c r="C99">
        <v>2.6800000000000001E-2</v>
      </c>
      <c r="D99">
        <v>4.6300000000000001E-2</v>
      </c>
      <c r="E99">
        <v>3.2171118509707997E-2</v>
      </c>
      <c r="F99">
        <v>5.2571556241288453E-2</v>
      </c>
      <c r="G99">
        <v>3.2203163200000162E-2</v>
      </c>
      <c r="H99">
        <v>0.10605564517417075</v>
      </c>
      <c r="I99">
        <v>0.12391914958280426</v>
      </c>
      <c r="J99">
        <v>5.2335143213977142E-2</v>
      </c>
      <c r="K99">
        <v>-1.5679987370078696E-2</v>
      </c>
      <c r="L99">
        <v>1.5966974490577712E-4</v>
      </c>
    </row>
    <row r="100" spans="1:12" x14ac:dyDescent="0.25">
      <c r="A100" s="3">
        <v>41455</v>
      </c>
      <c r="B100" s="1" t="s">
        <v>103</v>
      </c>
      <c r="C100">
        <v>3.8599999999999995E-2</v>
      </c>
      <c r="D100">
        <v>3.1099999999999999E-2</v>
      </c>
      <c r="E100">
        <v>6.1763630025995948E-2</v>
      </c>
      <c r="F100">
        <v>2.2988578104765796E-2</v>
      </c>
      <c r="G100">
        <v>-2.2361843703000095E-2</v>
      </c>
      <c r="H100">
        <v>2.9100557751664979E-2</v>
      </c>
      <c r="I100">
        <v>3.0846032040985571E-2</v>
      </c>
      <c r="J100">
        <v>-7.2987343851291797E-3</v>
      </c>
      <c r="K100">
        <v>-7.9538689003360585E-2</v>
      </c>
      <c r="L100">
        <v>2.3656375901270899E-4</v>
      </c>
    </row>
    <row r="101" spans="1:12" x14ac:dyDescent="0.25">
      <c r="A101" s="3">
        <v>41547</v>
      </c>
      <c r="B101" s="1" t="s">
        <v>104</v>
      </c>
      <c r="C101">
        <v>3.56E-2</v>
      </c>
      <c r="D101">
        <v>5.0300000000000004E-2</v>
      </c>
      <c r="E101">
        <v>1.7599499509892206E-2</v>
      </c>
      <c r="F101">
        <v>6.2718638183453745E-2</v>
      </c>
      <c r="G101">
        <v>1.7679411869000017E-2</v>
      </c>
      <c r="H101">
        <v>5.2451011344741172E-2</v>
      </c>
      <c r="I101">
        <v>0.10209911718791798</v>
      </c>
      <c r="J101">
        <v>0.11608462386070384</v>
      </c>
      <c r="K101">
        <v>5.8980327024548584E-2</v>
      </c>
      <c r="L101">
        <v>1.813710198128593E-4</v>
      </c>
    </row>
    <row r="102" spans="1:12" x14ac:dyDescent="0.25">
      <c r="A102" s="3">
        <v>41639</v>
      </c>
      <c r="B102" s="1" t="s">
        <v>105</v>
      </c>
      <c r="C102">
        <v>3.1699999999999999E-2</v>
      </c>
      <c r="D102">
        <v>7.0199999999999999E-2</v>
      </c>
      <c r="E102">
        <v>1.3354078274151639E-2</v>
      </c>
      <c r="F102">
        <v>8.3036401033892149E-2</v>
      </c>
      <c r="G102">
        <v>4.1478445504000039E-2</v>
      </c>
      <c r="H102">
        <v>0.10513035884513598</v>
      </c>
      <c r="I102">
        <v>8.7200532707399456E-2</v>
      </c>
      <c r="J102">
        <v>5.7483219735316782E-2</v>
      </c>
      <c r="K102">
        <v>1.8620500045822164E-2</v>
      </c>
      <c r="L102">
        <v>1.5232402947829016E-4</v>
      </c>
    </row>
    <row r="103" spans="1:12" x14ac:dyDescent="0.25">
      <c r="A103" s="3">
        <v>41729</v>
      </c>
      <c r="B103" s="1" t="s">
        <v>106</v>
      </c>
      <c r="C103">
        <v>2.52E-2</v>
      </c>
      <c r="D103">
        <v>3.0899999999999997E-2</v>
      </c>
      <c r="E103">
        <v>3.0894589147632523E-3</v>
      </c>
      <c r="F103">
        <v>8.4055999682431347E-3</v>
      </c>
      <c r="G103">
        <v>3.9070887777999941E-2</v>
      </c>
      <c r="H103">
        <v>1.8072198311612775E-2</v>
      </c>
      <c r="I103">
        <v>1.1187378342383036E-2</v>
      </c>
      <c r="J103">
        <v>7.6962163053775345E-3</v>
      </c>
      <c r="K103">
        <v>-3.6503999541973586E-3</v>
      </c>
      <c r="L103">
        <v>1.1458824382648558E-4</v>
      </c>
    </row>
    <row r="104" spans="1:12" x14ac:dyDescent="0.25">
      <c r="A104" s="3">
        <v>41820</v>
      </c>
      <c r="B104" s="1" t="s">
        <v>107</v>
      </c>
      <c r="C104">
        <v>2.9300000000000003E-2</v>
      </c>
      <c r="D104">
        <v>5.4699999999999999E-2</v>
      </c>
      <c r="E104">
        <v>3.5539245887127723E-2</v>
      </c>
      <c r="F104">
        <v>6.9863936914906194E-2</v>
      </c>
      <c r="G104">
        <v>3.1816966544000014E-2</v>
      </c>
      <c r="H104">
        <v>5.2338757698836558E-2</v>
      </c>
      <c r="I104">
        <v>2.047477154364552E-2</v>
      </c>
      <c r="J104">
        <v>4.3400663369503212E-2</v>
      </c>
      <c r="K104">
        <v>6.7060766524565496E-2</v>
      </c>
      <c r="L104">
        <v>1.0007193576822004E-4</v>
      </c>
    </row>
    <row r="105" spans="1:12" x14ac:dyDescent="0.25">
      <c r="A105" s="3">
        <v>41912</v>
      </c>
      <c r="B105" s="1" t="s">
        <v>108</v>
      </c>
      <c r="C105">
        <v>3.2400000000000005E-2</v>
      </c>
      <c r="D105">
        <v>1.3500000000000002E-2</v>
      </c>
      <c r="E105">
        <v>3.3940884506725402E-2</v>
      </c>
      <c r="F105">
        <v>-1.0128327768661143E-2</v>
      </c>
      <c r="G105">
        <v>-2.55970025090001E-2</v>
      </c>
      <c r="H105">
        <v>1.1280396826737427E-2</v>
      </c>
      <c r="I105">
        <v>-7.3595902485831699E-2</v>
      </c>
      <c r="J105">
        <v>-5.830342655699039E-2</v>
      </c>
      <c r="K105">
        <v>-3.357983257925079E-2</v>
      </c>
      <c r="L105">
        <v>9.8611749590027387E-5</v>
      </c>
    </row>
    <row r="106" spans="1:12" x14ac:dyDescent="0.25">
      <c r="A106" s="3">
        <v>42004</v>
      </c>
      <c r="B106" s="1" t="s">
        <v>109</v>
      </c>
      <c r="C106">
        <v>3.2599999999999997E-2</v>
      </c>
      <c r="D106">
        <v>8.8999999999999999E-3</v>
      </c>
      <c r="E106">
        <v>2.5617652081765412E-2</v>
      </c>
      <c r="F106">
        <v>7.1147012685475429E-3</v>
      </c>
      <c r="G106">
        <v>-1.700217299300022E-2</v>
      </c>
      <c r="H106">
        <v>4.9325631567958883E-2</v>
      </c>
      <c r="I106">
        <v>9.7280771218938286E-2</v>
      </c>
      <c r="J106">
        <v>-3.5309476261672468E-2</v>
      </c>
      <c r="K106">
        <v>-4.4408047758378262E-2</v>
      </c>
      <c r="L106">
        <v>3.4800715154714723E-5</v>
      </c>
    </row>
    <row r="107" spans="1:12" x14ac:dyDescent="0.25">
      <c r="A107" s="3">
        <v>42094</v>
      </c>
      <c r="B107" s="1" t="s">
        <v>110</v>
      </c>
      <c r="C107">
        <v>3.39E-2</v>
      </c>
      <c r="D107">
        <v>2.6699999999999998E-2</v>
      </c>
      <c r="E107">
        <v>2.9352005075366828E-2</v>
      </c>
      <c r="F107">
        <v>3.8283112482576903E-2</v>
      </c>
      <c r="G107">
        <v>2.7820148559999813E-2</v>
      </c>
      <c r="H107">
        <v>9.5053907211681832E-3</v>
      </c>
      <c r="I107">
        <v>4.3152661680598392E-2</v>
      </c>
      <c r="J107">
        <v>4.9955742118560575E-2</v>
      </c>
      <c r="K107">
        <v>2.2804789729540254E-2</v>
      </c>
      <c r="L107">
        <v>3.3349524769299421E-5</v>
      </c>
    </row>
    <row r="108" spans="1:12" x14ac:dyDescent="0.25">
      <c r="A108" s="3">
        <v>42185</v>
      </c>
      <c r="B108" s="1" t="s">
        <v>111</v>
      </c>
      <c r="C108">
        <v>3.8199999999999998E-2</v>
      </c>
      <c r="D108">
        <v>3.9100000000000003E-2</v>
      </c>
      <c r="E108">
        <v>3.9853185705355107E-2</v>
      </c>
      <c r="F108">
        <v>4.746037049348055E-2</v>
      </c>
      <c r="G108">
        <v>-5.347515889999932E-3</v>
      </c>
      <c r="H108">
        <v>2.7803546134701485E-3</v>
      </c>
      <c r="I108">
        <v>4.2095478611909876E-3</v>
      </c>
      <c r="J108">
        <v>8.3978602862895269E-3</v>
      </c>
      <c r="K108">
        <v>8.165461436889121E-3</v>
      </c>
      <c r="L108">
        <v>5.3647446381699382E-5</v>
      </c>
    </row>
    <row r="109" spans="1:12" x14ac:dyDescent="0.25">
      <c r="A109" s="3">
        <v>42277</v>
      </c>
      <c r="B109" s="1" t="s">
        <v>112</v>
      </c>
      <c r="C109">
        <v>3.6799999999999999E-2</v>
      </c>
      <c r="D109">
        <v>-1.5100000000000001E-2</v>
      </c>
      <c r="E109">
        <v>2.2741403775219236E-2</v>
      </c>
      <c r="F109">
        <v>-4.6486780705374618E-2</v>
      </c>
      <c r="G109">
        <v>-6.1374514719999995E-2</v>
      </c>
      <c r="H109">
        <v>-6.4384082183523983E-2</v>
      </c>
      <c r="I109">
        <v>-0.11917849273636616</v>
      </c>
      <c r="J109">
        <v>-0.10186299149289724</v>
      </c>
      <c r="K109">
        <v>-0.17780296738002613</v>
      </c>
      <c r="L109">
        <v>1.2758708180782286E-4</v>
      </c>
    </row>
    <row r="110" spans="1:12" x14ac:dyDescent="0.25">
      <c r="A110" s="3">
        <v>42369</v>
      </c>
      <c r="B110" s="1" t="s">
        <v>113</v>
      </c>
      <c r="C110">
        <v>3.3399999999999999E-2</v>
      </c>
      <c r="D110">
        <v>4.8999999999999998E-3</v>
      </c>
      <c r="E110">
        <v>1.5516848198804221E-2</v>
      </c>
      <c r="F110">
        <v>1.7796081441097643E-2</v>
      </c>
      <c r="G110">
        <v>-2.4827082399999978E-2</v>
      </c>
      <c r="H110">
        <v>7.042521784676925E-2</v>
      </c>
      <c r="I110">
        <v>3.5937716350087356E-2</v>
      </c>
      <c r="J110">
        <v>4.7475968347165054E-2</v>
      </c>
      <c r="K110">
        <v>7.3115162829542335E-3</v>
      </c>
      <c r="L110">
        <v>3.1602767706595536E-4</v>
      </c>
    </row>
    <row r="111" spans="1:12" x14ac:dyDescent="0.25">
      <c r="A111" s="3">
        <v>42460</v>
      </c>
      <c r="B111" s="1" t="s">
        <v>114</v>
      </c>
      <c r="C111">
        <v>2.18E-2</v>
      </c>
      <c r="D111">
        <v>5.9999999999999995E-4</v>
      </c>
      <c r="E111">
        <v>-1.3122045415692224E-2</v>
      </c>
      <c r="F111">
        <v>-1.0062575098359933E-3</v>
      </c>
      <c r="G111">
        <v>4.0595134783999898E-2</v>
      </c>
      <c r="H111">
        <v>1.3478647686832712E-2</v>
      </c>
      <c r="I111">
        <v>-1.5185022354090805E-2</v>
      </c>
      <c r="J111">
        <v>-2.8816326466630127E-2</v>
      </c>
      <c r="K111">
        <v>5.7548149846125218E-2</v>
      </c>
      <c r="L111">
        <v>7.318511777008041E-4</v>
      </c>
    </row>
    <row r="112" spans="1:12" x14ac:dyDescent="0.25">
      <c r="A112" s="3">
        <v>42551</v>
      </c>
      <c r="B112" s="1" t="s">
        <v>115</v>
      </c>
      <c r="C112">
        <v>2.1299999999999999E-2</v>
      </c>
      <c r="D112">
        <v>3.9900000000000005E-2</v>
      </c>
      <c r="E112">
        <v>1.8847246196080528E-2</v>
      </c>
      <c r="F112">
        <v>6.4314400031756869E-2</v>
      </c>
      <c r="G112">
        <v>6.2022041899999936E-2</v>
      </c>
      <c r="H112">
        <v>2.4553911456168365E-2</v>
      </c>
      <c r="I112">
        <v>3.7918278437774067E-2</v>
      </c>
      <c r="J112">
        <v>-1.1905242283681061E-2</v>
      </c>
      <c r="K112">
        <v>7.9737498068821466E-3</v>
      </c>
      <c r="L112">
        <v>7.2407521114037365E-4</v>
      </c>
    </row>
    <row r="113" spans="1:12" x14ac:dyDescent="0.25">
      <c r="A113" s="3">
        <v>42643</v>
      </c>
      <c r="B113" s="1" t="s">
        <v>116</v>
      </c>
      <c r="C113">
        <v>2.07E-2</v>
      </c>
      <c r="D113">
        <v>3.9100000000000003E-2</v>
      </c>
      <c r="E113">
        <v>1.8305605072393906E-2</v>
      </c>
      <c r="F113">
        <v>3.9582556742356105E-2</v>
      </c>
      <c r="G113">
        <v>6.5986981315999893E-2</v>
      </c>
      <c r="H113">
        <v>3.8518626786384846E-2</v>
      </c>
      <c r="I113">
        <v>9.0458968087290703E-2</v>
      </c>
      <c r="J113">
        <v>6.5036990257846261E-2</v>
      </c>
      <c r="K113">
        <v>9.153834891599999E-2</v>
      </c>
      <c r="L113">
        <v>9.6087613380513304E-4</v>
      </c>
    </row>
    <row r="114" spans="1:12" x14ac:dyDescent="0.25">
      <c r="A114" s="3">
        <v>42735</v>
      </c>
      <c r="B114" s="1" t="s">
        <v>117</v>
      </c>
      <c r="C114">
        <v>2.1099999999999997E-2</v>
      </c>
      <c r="D114">
        <v>4.5100000000000001E-2</v>
      </c>
      <c r="E114">
        <v>2.1372447166820838E-2</v>
      </c>
      <c r="F114">
        <v>4.964082443232929E-2</v>
      </c>
      <c r="G114">
        <v>1.503148789200015E-2</v>
      </c>
      <c r="H114">
        <v>3.824258807200076E-2</v>
      </c>
      <c r="I114">
        <v>8.8334806127926768E-2</v>
      </c>
      <c r="J114">
        <v>-6.7616202550749849E-3</v>
      </c>
      <c r="K114">
        <v>-4.0838193401275591E-2</v>
      </c>
      <c r="L114">
        <v>8.3851380656341234E-4</v>
      </c>
    </row>
    <row r="115" spans="1:12" x14ac:dyDescent="0.25">
      <c r="A115" s="13">
        <v>42825</v>
      </c>
      <c r="B115" s="1" t="s">
        <v>118</v>
      </c>
      <c r="C115">
        <v>1.77E-2</v>
      </c>
      <c r="D115">
        <v>3.8900000000000004E-2</v>
      </c>
      <c r="E115">
        <v>8.9296632816081509E-3</v>
      </c>
      <c r="F115">
        <v>3.6159814753259745E-2</v>
      </c>
      <c r="G115">
        <v>2.9202187060999751E-2</v>
      </c>
      <c r="H115">
        <v>6.0661515521214682E-2</v>
      </c>
      <c r="I115">
        <v>2.4657875618203651E-2</v>
      </c>
      <c r="J115">
        <v>7.3876409439325164E-2</v>
      </c>
      <c r="K115">
        <v>0.11485831715500282</v>
      </c>
      <c r="L115">
        <v>1.0414861038885448E-3</v>
      </c>
    </row>
  </sheetData>
  <dataValidations count="1">
    <dataValidation allowBlank="1" showErrorMessage="1" promptTitle="TRAFO" prompt="$B$15:$C$135" sqref="B1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5" sqref="H4:H5"/>
    </sheetView>
  </sheetViews>
  <sheetFormatPr defaultRowHeight="15" x14ac:dyDescent="0.25"/>
  <sheetData>
    <row r="1" spans="1:19" ht="30" x14ac:dyDescent="0.25">
      <c r="A1" s="64"/>
      <c r="B1" s="64"/>
      <c r="C1" s="64"/>
      <c r="D1" s="64"/>
      <c r="E1" s="64"/>
      <c r="F1" s="64"/>
      <c r="G1" s="7" t="s">
        <v>125</v>
      </c>
      <c r="H1" s="7" t="s">
        <v>128</v>
      </c>
      <c r="I1" s="7" t="s">
        <v>130</v>
      </c>
      <c r="J1" s="7" t="s">
        <v>132</v>
      </c>
      <c r="K1" s="7" t="s">
        <v>132</v>
      </c>
      <c r="L1" s="7" t="s">
        <v>132</v>
      </c>
      <c r="M1" s="7" t="s">
        <v>132</v>
      </c>
      <c r="N1" s="7" t="s">
        <v>132</v>
      </c>
      <c r="O1" s="7" t="s">
        <v>138</v>
      </c>
      <c r="P1" s="7" t="s">
        <v>140</v>
      </c>
      <c r="Q1" s="7" t="s">
        <v>141</v>
      </c>
      <c r="R1" s="7" t="s">
        <v>144</v>
      </c>
      <c r="S1" s="65" t="s">
        <v>146</v>
      </c>
    </row>
    <row r="2" spans="1:19" ht="30" x14ac:dyDescent="0.25">
      <c r="A2" s="64"/>
      <c r="B2" s="64"/>
      <c r="C2" s="64"/>
      <c r="D2" s="64"/>
      <c r="E2" s="64"/>
      <c r="F2" s="64"/>
      <c r="G2" s="7" t="s">
        <v>126</v>
      </c>
      <c r="H2" s="7" t="s">
        <v>129</v>
      </c>
      <c r="I2" s="7" t="s">
        <v>131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  <c r="O2" s="7" t="s">
        <v>139</v>
      </c>
      <c r="P2" s="7" t="s">
        <v>134</v>
      </c>
      <c r="Q2" s="7" t="s">
        <v>142</v>
      </c>
      <c r="R2" s="7" t="s">
        <v>145</v>
      </c>
      <c r="S2" s="65"/>
    </row>
    <row r="3" spans="1:19" x14ac:dyDescent="0.25">
      <c r="A3" s="64"/>
      <c r="B3" s="64"/>
      <c r="C3" s="64"/>
      <c r="D3" s="64"/>
      <c r="E3" s="64"/>
      <c r="F3" s="64"/>
      <c r="G3" s="7" t="s">
        <v>127</v>
      </c>
      <c r="H3" s="6"/>
      <c r="I3" s="6"/>
      <c r="J3" s="6"/>
      <c r="K3" s="6"/>
      <c r="L3" s="6"/>
      <c r="M3" s="6"/>
      <c r="N3" s="6"/>
      <c r="O3" s="6"/>
      <c r="P3" s="6"/>
      <c r="Q3" s="7" t="s">
        <v>143</v>
      </c>
      <c r="R3" s="7" t="s">
        <v>143</v>
      </c>
      <c r="S3" s="65"/>
    </row>
    <row r="4" spans="1:19" ht="15" customHeight="1" x14ac:dyDescent="0.25">
      <c r="A4" s="66" t="s">
        <v>147</v>
      </c>
      <c r="B4" s="66"/>
      <c r="C4" s="66"/>
      <c r="D4" s="66"/>
      <c r="E4" s="66"/>
      <c r="F4" s="66"/>
      <c r="G4" s="8">
        <v>2023</v>
      </c>
      <c r="H4" s="9">
        <v>3.79</v>
      </c>
      <c r="I4" s="9">
        <v>-0.27</v>
      </c>
      <c r="J4" s="9">
        <v>6.44</v>
      </c>
      <c r="K4" s="9">
        <v>6.26</v>
      </c>
      <c r="L4" s="9">
        <v>101.43</v>
      </c>
      <c r="M4" s="10">
        <v>3.78</v>
      </c>
      <c r="N4" s="9">
        <v>401.9</v>
      </c>
      <c r="O4" s="9">
        <v>5.61</v>
      </c>
      <c r="P4" s="9">
        <v>6.09</v>
      </c>
      <c r="Q4" s="8">
        <v>1289648</v>
      </c>
      <c r="R4" s="8">
        <v>1328667</v>
      </c>
      <c r="S4" s="9" t="s">
        <v>148</v>
      </c>
    </row>
  </sheetData>
  <mergeCells count="3">
    <mergeCell ref="A1:F3"/>
    <mergeCell ref="S1:S3"/>
    <mergeCell ref="A4:F4"/>
  </mergeCells>
  <hyperlinks>
    <hyperlink ref="G1" r:id="rId1" tooltip="Click for Help" display="https://live.barcap.com/IDX/INDICES/IWS?requestID=footnote&amp;desc=Number+Issues+%28Statistics%29&amp;idColumn=NumIssuesF"/>
    <hyperlink ref="G2" r:id="rId2" tooltip="Click for Help" display="https://live.barcap.com/IDX/INDICES/IWS?requestID=footnote&amp;desc=Number+Issues+%28Statistics%29&amp;idColumn=NumIssuesF"/>
    <hyperlink ref="G3" r:id="rId3" tooltip="Click for Help" display="https://live.barcap.com/IDX/INDICES/IWS?requestID=footnote&amp;desc=Number+Issues+%28Statistics%29&amp;idColumn=NumIssuesF"/>
    <hyperlink ref="H1" r:id="rId4" tooltip="Click for Help" display="https://live.barcap.com/IDX/INDICES/IWS?requestID=footnote&amp;desc=US+Duration+%28Mod.+Adj.%29&amp;idColumn=USDurationModF"/>
    <hyperlink ref="H2" r:id="rId5" tooltip="Click for Help" display="https://live.barcap.com/IDX/INDICES/IWS?requestID=footnote&amp;desc=US+Duration+%28Mod.+Adj.%29&amp;idColumn=USDurationModF"/>
    <hyperlink ref="I1" r:id="rId6" tooltip="Click for Help" display="https://live.barcap.com/IDX/INDICES/IWS?requestID=footnote&amp;desc=US+Convexity&amp;idColumn=USConvexity"/>
    <hyperlink ref="I2" r:id="rId7" tooltip="Click for Help" display="https://live.barcap.com/IDX/INDICES/IWS?requestID=footnote&amp;desc=US+Convexity&amp;idColumn=USConvexity"/>
    <hyperlink ref="J1" r:id="rId8" tooltip="Click for Help" display="https://live.barcap.com/IDX/INDICES/IWS?requestID=footnote&amp;desc=Coupon&amp;idColumn=Coupon"/>
    <hyperlink ref="J2" r:id="rId9" tooltip="Click for Help" display="https://live.barcap.com/IDX/INDICES/IWS?requestID=footnote&amp;desc=Coupon&amp;idColumn=Coupon"/>
    <hyperlink ref="K1" r:id="rId10" tooltip="Click for Help" display="https://live.barcap.com/IDX/INDICES/IWS?requestID=footnote&amp;desc=Maturity&amp;idColumn=Maturity"/>
    <hyperlink ref="K2" r:id="rId11" tooltip="Click for Help" display="https://live.barcap.com/IDX/INDICES/IWS?requestID=footnote&amp;desc=Maturity&amp;idColumn=Maturity"/>
    <hyperlink ref="L1" r:id="rId12" tooltip="Click for Help" display="https://live.barcap.com/IDX/INDICES/IWS?requestID=footnote&amp;desc=Price&amp;idColumn=Price"/>
    <hyperlink ref="L2" r:id="rId13" tooltip="Click for Help" display="https://live.barcap.com/IDX/INDICES/IWS?requestID=footnote&amp;desc=Price&amp;idColumn=Price"/>
    <hyperlink ref="M1" r:id="rId14" tooltip="Click for Help" display="https://live.barcap.com/IDX/INDICES/IWS?requestID=footnote&amp;desc=OAS&amp;idColumn=AvgOAS"/>
    <hyperlink ref="M2" r:id="rId15" tooltip="Click for Help" display="https://live.barcap.com/IDX/INDICES/IWS?requestID=footnote&amp;desc=OAS&amp;idColumn=AvgOAS"/>
    <hyperlink ref="N1" r:id="rId16" tooltip="Click for Help" display="https://live.barcap.com/IDX/INDICES/IWS?requestID=footnote&amp;desc=Spread&amp;idColumn=AvgBidSpread"/>
    <hyperlink ref="N2" r:id="rId17" tooltip="Click for Help" display="https://live.barcap.com/IDX/INDICES/IWS?requestID=footnote&amp;desc=Spread&amp;idColumn=AvgBidSpread"/>
    <hyperlink ref="O1" r:id="rId18" tooltip="Click for Help" display="https://live.barcap.com/IDX/INDICES/IWS?requestID=footnote&amp;desc=US+Yield+to+Worst&amp;idColumn=USYieldWorst"/>
    <hyperlink ref="O2" r:id="rId19" tooltip="Click for Help" display="https://live.barcap.com/IDX/INDICES/IWS?requestID=footnote&amp;desc=US+Yield+to+Worst&amp;idColumn=USYieldWorst"/>
    <hyperlink ref="P1" r:id="rId20" tooltip="Click for Help" display="https://live.barcap.com/IDX/INDICES/IWS?requestID=footnote&amp;desc=Yield+to+Maturity&amp;idColumn=YieldMaturity"/>
    <hyperlink ref="P2" r:id="rId21" tooltip="Click for Help" display="https://live.barcap.com/IDX/INDICES/IWS?requestID=footnote&amp;desc=Yield+to+Maturity&amp;idColumn=YieldMaturity"/>
    <hyperlink ref="Q1" r:id="rId22" tooltip="Click for Help" display="https://live.barcap.com/IDX/INDICES/IWS?requestID=footnote&amp;desc=Amt+Outstanding+%28MM%29&amp;idColumn=OutstandingE"/>
    <hyperlink ref="Q2" r:id="rId23" tooltip="Click for Help" display="https://live.barcap.com/IDX/INDICES/IWS?requestID=footnote&amp;desc=Amt+Outstanding+%28MM%29&amp;idColumn=OutstandingE"/>
    <hyperlink ref="Q3" r:id="rId24" tooltip="Click for Help" display="https://live.barcap.com/IDX/INDICES/IWS?requestID=footnote&amp;desc=Amt+Outstanding+%28MM%29&amp;idColumn=OutstandingE"/>
    <hyperlink ref="R1" r:id="rId25" tooltip="Click for Help" display="https://live.barcap.com/IDX/INDICES/IWS?requestID=footnote&amp;desc=Market+Value+%28MM%29&amp;idColumn=MarketValue"/>
    <hyperlink ref="R2" r:id="rId26" tooltip="Click for Help" display="https://live.barcap.com/IDX/INDICES/IWS?requestID=footnote&amp;desc=Market+Value+%28MM%29&amp;idColumn=MarketValue"/>
    <hyperlink ref="R3" r:id="rId27" tooltip="Click for Help" display="https://live.barcap.com/IDX/INDICES/IWS?requestID=footnote&amp;desc=Market+Value+%28MM%29&amp;idColumn=MarketValue"/>
    <hyperlink ref="S1" r:id="rId28" tooltip="Click for Help" display="https://live.barcap.com/IDX/INDICES/IWS?requestID=footnote&amp;desc=Currency&amp;idColumn=Currency"/>
    <hyperlink ref="A4" r:id="rId29" display="https://live.barcap.com/IDX/INDICES/IWS"/>
    <hyperlink ref="M4" r:id="rId30" display="https://live.barcap.com/IDX/INDICES/IW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2"/>
  <sheetViews>
    <sheetView workbookViewId="0"/>
  </sheetViews>
  <sheetFormatPr defaultRowHeight="15" x14ac:dyDescent="0.25"/>
  <sheetData>
    <row r="1" spans="1:9" ht="15.75" thickBot="1" x14ac:dyDescent="0.3">
      <c r="A1" s="44" t="s">
        <v>217</v>
      </c>
    </row>
    <row r="2" spans="1:9" x14ac:dyDescent="0.25">
      <c r="A2" s="39"/>
      <c r="B2" s="39"/>
      <c r="C2" s="39"/>
      <c r="D2" s="39"/>
      <c r="E2" s="39"/>
      <c r="F2" s="39"/>
    </row>
    <row r="3" spans="1:9" ht="23.25" thickBot="1" x14ac:dyDescent="0.3">
      <c r="A3" s="34" t="s">
        <v>206</v>
      </c>
      <c r="B3" s="35" t="s">
        <v>207</v>
      </c>
      <c r="C3" s="35" t="s">
        <v>208</v>
      </c>
      <c r="D3" s="35" t="s">
        <v>209</v>
      </c>
      <c r="E3" s="35" t="s">
        <v>210</v>
      </c>
      <c r="F3" s="35" t="s">
        <v>211</v>
      </c>
    </row>
    <row r="4" spans="1:9" ht="23.25" thickBot="1" x14ac:dyDescent="0.3">
      <c r="A4" s="36" t="s">
        <v>212</v>
      </c>
      <c r="B4" s="37">
        <v>6.11</v>
      </c>
      <c r="C4" s="38">
        <v>-3.0000000000000001E-3</v>
      </c>
      <c r="D4" s="38">
        <v>-1.4E-2</v>
      </c>
      <c r="E4" s="38">
        <v>0.32300000000000001</v>
      </c>
      <c r="F4" s="38">
        <v>0.32900000000000001</v>
      </c>
    </row>
    <row r="5" spans="1:9" ht="34.5" thickBot="1" x14ac:dyDescent="0.3">
      <c r="A5" s="36" t="s">
        <v>213</v>
      </c>
      <c r="B5" s="37">
        <v>0.06</v>
      </c>
      <c r="C5" s="38">
        <v>-7.9000000000000001E-2</v>
      </c>
      <c r="D5" s="38">
        <v>-6.8000000000000005E-2</v>
      </c>
      <c r="E5" s="38">
        <v>-0.21199999999999999</v>
      </c>
      <c r="F5" s="38">
        <v>-8.8999999999999996E-2</v>
      </c>
    </row>
    <row r="6" spans="1:9" ht="34.5" thickBot="1" x14ac:dyDescent="0.3">
      <c r="A6" s="36" t="s">
        <v>214</v>
      </c>
      <c r="B6" s="37">
        <v>0.06</v>
      </c>
      <c r="C6" s="38">
        <v>-0.08</v>
      </c>
      <c r="D6" s="38">
        <v>-6.8000000000000005E-2</v>
      </c>
      <c r="E6" s="38">
        <v>-0.21199999999999999</v>
      </c>
      <c r="F6" s="38">
        <v>-8.8999999999999996E-2</v>
      </c>
    </row>
    <row r="7" spans="1:9" ht="23.25" thickBot="1" x14ac:dyDescent="0.3">
      <c r="A7" s="36" t="s">
        <v>215</v>
      </c>
      <c r="B7" s="37">
        <v>6.0439999999999996</v>
      </c>
      <c r="C7" s="38">
        <v>-2E-3</v>
      </c>
      <c r="D7" s="38">
        <v>-1.2999999999999999E-2</v>
      </c>
      <c r="E7" s="38">
        <v>0.32200000000000001</v>
      </c>
      <c r="F7" s="38">
        <v>0.30399999999999999</v>
      </c>
    </row>
    <row r="8" spans="1:9" ht="57" thickBot="1" x14ac:dyDescent="0.3">
      <c r="A8" s="40" t="s">
        <v>216</v>
      </c>
      <c r="B8" s="41">
        <v>6.0419999999999998</v>
      </c>
      <c r="C8" s="42">
        <v>0</v>
      </c>
      <c r="D8" s="42">
        <v>-1.0999999999999999E-2</v>
      </c>
      <c r="E8" s="43"/>
      <c r="F8" s="43"/>
    </row>
    <row r="12" spans="1:9" ht="21.75" thickBot="1" x14ac:dyDescent="0.3">
      <c r="A12" s="18" t="s">
        <v>186</v>
      </c>
    </row>
    <row r="13" spans="1:9" ht="20.25" thickBot="1" x14ac:dyDescent="0.3">
      <c r="A13" s="20" t="s">
        <v>187</v>
      </c>
      <c r="B13" s="26" t="s">
        <v>205</v>
      </c>
      <c r="C13" s="26" t="s">
        <v>188</v>
      </c>
      <c r="D13" s="26" t="s">
        <v>189</v>
      </c>
      <c r="E13" s="26" t="s">
        <v>190</v>
      </c>
      <c r="F13" s="26" t="s">
        <v>191</v>
      </c>
      <c r="G13" s="26" t="s">
        <v>192</v>
      </c>
      <c r="H13" s="26" t="s">
        <v>193</v>
      </c>
      <c r="I13" s="27" t="s">
        <v>194</v>
      </c>
    </row>
    <row r="14" spans="1:9" ht="15.75" thickBot="1" x14ac:dyDescent="0.3">
      <c r="A14" s="21" t="s">
        <v>195</v>
      </c>
      <c r="B14" s="19">
        <v>2.1549999999999998</v>
      </c>
      <c r="C14" s="19">
        <v>6.4720000000000004</v>
      </c>
      <c r="D14" s="19">
        <v>6.4029999999999996</v>
      </c>
      <c r="E14" s="19">
        <v>7.7450000000000001</v>
      </c>
      <c r="F14" s="19">
        <v>9604885.3000000007</v>
      </c>
      <c r="G14" s="19" t="s">
        <v>196</v>
      </c>
      <c r="H14" s="19">
        <v>100</v>
      </c>
      <c r="I14" s="22">
        <v>259</v>
      </c>
    </row>
    <row r="15" spans="1:9" ht="15.75" thickBot="1" x14ac:dyDescent="0.3">
      <c r="A15" s="21" t="s">
        <v>197</v>
      </c>
      <c r="B15" s="19">
        <v>1.3080000000000001</v>
      </c>
      <c r="C15" s="19">
        <v>1.9239999999999999</v>
      </c>
      <c r="D15" s="19">
        <v>1.9119999999999999</v>
      </c>
      <c r="E15" s="19">
        <v>1.958</v>
      </c>
      <c r="F15" s="19">
        <v>3079537.2</v>
      </c>
      <c r="G15" s="19" t="s">
        <v>196</v>
      </c>
      <c r="H15" s="19">
        <v>32.1</v>
      </c>
      <c r="I15" s="22">
        <v>94</v>
      </c>
    </row>
    <row r="16" spans="1:9" ht="15.75" thickBot="1" x14ac:dyDescent="0.3">
      <c r="A16" s="21" t="s">
        <v>198</v>
      </c>
      <c r="B16" s="19">
        <v>1.55</v>
      </c>
      <c r="C16" s="19">
        <v>3.823</v>
      </c>
      <c r="D16" s="19">
        <v>3.7930000000000001</v>
      </c>
      <c r="E16" s="19">
        <v>3.9820000000000002</v>
      </c>
      <c r="F16" s="19">
        <v>2277055.4</v>
      </c>
      <c r="G16" s="19" t="s">
        <v>196</v>
      </c>
      <c r="H16" s="19">
        <v>23.7</v>
      </c>
      <c r="I16" s="22">
        <v>61</v>
      </c>
    </row>
    <row r="17" spans="1:9" ht="15.75" thickBot="1" x14ac:dyDescent="0.3">
      <c r="A17" s="31" t="s">
        <v>199</v>
      </c>
      <c r="B17" s="32">
        <v>1.786</v>
      </c>
      <c r="C17" s="32">
        <v>5.601</v>
      </c>
      <c r="D17" s="32">
        <v>5.5510000000000002</v>
      </c>
      <c r="E17" s="32">
        <v>5.96</v>
      </c>
      <c r="F17" s="32">
        <v>1393385</v>
      </c>
      <c r="G17" s="32" t="s">
        <v>196</v>
      </c>
      <c r="H17" s="32">
        <v>14.5</v>
      </c>
      <c r="I17" s="33">
        <v>36</v>
      </c>
    </row>
    <row r="18" spans="1:9" ht="15.75" thickBot="1" x14ac:dyDescent="0.3">
      <c r="A18" s="28" t="s">
        <v>200</v>
      </c>
      <c r="B18" s="29">
        <v>1.6719999999999999</v>
      </c>
      <c r="C18" s="29">
        <v>3.8410000000000002</v>
      </c>
      <c r="D18" s="29">
        <v>3.8090000000000002</v>
      </c>
      <c r="E18" s="29">
        <v>4.0469999999999997</v>
      </c>
      <c r="F18" s="29">
        <v>7660679</v>
      </c>
      <c r="G18" s="29" t="s">
        <v>196</v>
      </c>
      <c r="H18" s="29">
        <v>79.8</v>
      </c>
      <c r="I18" s="30">
        <v>212</v>
      </c>
    </row>
    <row r="19" spans="1:9" ht="15.75" thickBot="1" x14ac:dyDescent="0.3">
      <c r="A19" s="21" t="s">
        <v>201</v>
      </c>
      <c r="B19" s="19">
        <v>1.889</v>
      </c>
      <c r="C19" s="19">
        <v>6.4189999999999996</v>
      </c>
      <c r="D19" s="19">
        <v>6.359</v>
      </c>
      <c r="E19" s="19">
        <v>6.944</v>
      </c>
      <c r="F19" s="19">
        <v>2304086.4</v>
      </c>
      <c r="G19" s="19" t="s">
        <v>196</v>
      </c>
      <c r="H19" s="19">
        <v>24</v>
      </c>
      <c r="I19" s="22">
        <v>57</v>
      </c>
    </row>
    <row r="20" spans="1:9" ht="15.75" thickBot="1" x14ac:dyDescent="0.3">
      <c r="A20" s="21" t="s">
        <v>202</v>
      </c>
      <c r="B20" s="19">
        <v>2.589</v>
      </c>
      <c r="C20" s="19">
        <v>16.838999999999999</v>
      </c>
      <c r="D20" s="19">
        <v>16.623000000000001</v>
      </c>
      <c r="E20" s="19">
        <v>24.422000000000001</v>
      </c>
      <c r="F20" s="19">
        <v>1944206.3</v>
      </c>
      <c r="G20" s="19" t="s">
        <v>196</v>
      </c>
      <c r="H20" s="19">
        <v>20.2</v>
      </c>
      <c r="I20" s="22">
        <v>47</v>
      </c>
    </row>
    <row r="21" spans="1:9" ht="15.75" thickBot="1" x14ac:dyDescent="0.3">
      <c r="A21" s="21" t="s">
        <v>203</v>
      </c>
      <c r="B21" s="19">
        <v>2.6080000000000001</v>
      </c>
      <c r="C21" s="19">
        <v>17.437000000000001</v>
      </c>
      <c r="D21" s="19">
        <v>17.213000000000001</v>
      </c>
      <c r="E21" s="19">
        <v>25.245000000000001</v>
      </c>
      <c r="F21" s="19">
        <v>1804740.6</v>
      </c>
      <c r="G21" s="19" t="s">
        <v>196</v>
      </c>
      <c r="H21" s="19">
        <v>18.8</v>
      </c>
      <c r="I21" s="22">
        <v>40</v>
      </c>
    </row>
    <row r="22" spans="1:9" x14ac:dyDescent="0.25">
      <c r="A22" s="23" t="s">
        <v>204</v>
      </c>
      <c r="B22" s="24">
        <v>2.3719999999999999</v>
      </c>
      <c r="C22" s="24">
        <v>11.188000000000001</v>
      </c>
      <c r="D22" s="24">
        <v>11.057</v>
      </c>
      <c r="E22" s="24">
        <v>14.397</v>
      </c>
      <c r="F22" s="24">
        <v>4248292.5999999996</v>
      </c>
      <c r="G22" s="24" t="s">
        <v>196</v>
      </c>
      <c r="H22" s="24">
        <v>44.2</v>
      </c>
      <c r="I22" s="25">
        <v>104</v>
      </c>
    </row>
  </sheetData>
  <hyperlinks>
    <hyperlink ref="B4" r:id="rId1" display="javascript:LCY_TOPFRAME.checkParamsAndDisplayGraph(%22i1=528&amp;idxcount=1%22,%22life%22,false,LCY_TOPFRAME.glblGraphAttributes);"/>
    <hyperlink ref="B5" r:id="rId2" display="javascript:LCY_TOPFRAME.checkParamsAndDisplayGraph(%22i1=528&amp;idxcount=1%22,%22semiyield%22,false,LCY_TOPFRAME.glblGraphAttributes);"/>
    <hyperlink ref="B6" r:id="rId3" display="javascript:LCY_TOPFRAME.checkParamsAndDisplayGraph(%22i1=528&amp;idxcount=1%22,%22annualyield%22,false,LCY_TOPFRAME.glblGraphAttributes);"/>
    <hyperlink ref="B7" r:id="rId4" display="javascript:LCY_TOPFRAME.checkParamsAndDisplayGraph(%22i1=528&amp;idxcount=1%22,%22duration%22,false,LCY_TOPFRAME.glblGraphAttributes);"/>
    <hyperlink ref="B8" r:id="rId5" display="javascript:LCY_TOPFRAME.checkParamsAndDisplayGraph(%22i1=528&amp;idxcount=1%22,%22semimodduration%22,false,LCY_TOPFRAME.glblGraphAttributes);"/>
    <hyperlink ref="A1" r:id="rId6" display="javascript:LCY_TOPFRAME.backToTree();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4097" r:id="rId9" name="Control 1">
          <controlPr defaultSize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4097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Data2</vt:lpstr>
      <vt:lpstr>Data_Input</vt:lpstr>
      <vt:lpstr>US High Yield</vt:lpstr>
      <vt:lpstr>Custom High Yield</vt:lpstr>
      <vt:lpstr>US Govt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Parikh</dc:creator>
  <cp:lastModifiedBy>Harsh Parikh</cp:lastModifiedBy>
  <dcterms:created xsi:type="dcterms:W3CDTF">2017-09-05T13:47:41Z</dcterms:created>
  <dcterms:modified xsi:type="dcterms:W3CDTF">2017-09-15T15:08:37Z</dcterms:modified>
</cp:coreProperties>
</file>