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wujian/woojean/ThinkingInTrade/文件/"/>
    </mc:Choice>
  </mc:AlternateContent>
  <bookViews>
    <workbookView xWindow="0" yWindow="460" windowWidth="28800" windowHeight="16460" tabRatio="500"/>
  </bookViews>
  <sheets>
    <sheet name="数据" sheetId="1" r:id="rId1"/>
    <sheet name="总结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4" i="1"/>
  <c r="BI26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4" i="1"/>
  <c r="BG5" i="1"/>
  <c r="BG6" i="1"/>
  <c r="BG7" i="1"/>
  <c r="BG8" i="1"/>
  <c r="BG9" i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4" i="1"/>
  <c r="BC5" i="1"/>
  <c r="BC6" i="1"/>
  <c r="BC7" i="1"/>
  <c r="BC8" i="1"/>
  <c r="BC9" i="1"/>
  <c r="BC10" i="1"/>
  <c r="BC11" i="1"/>
  <c r="BC12" i="1"/>
  <c r="BC13" i="1"/>
  <c r="BC14" i="1"/>
  <c r="BC15" i="1"/>
  <c r="BC16" i="1"/>
  <c r="BC17" i="1"/>
  <c r="BC18" i="1"/>
  <c r="BC19" i="1"/>
  <c r="BC20" i="1"/>
  <c r="BC21" i="1"/>
  <c r="BC22" i="1"/>
  <c r="BC23" i="1"/>
  <c r="BC24" i="1"/>
  <c r="BC25" i="1"/>
  <c r="BC26" i="1"/>
  <c r="BC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4" i="1"/>
</calcChain>
</file>

<file path=xl/sharedStrings.xml><?xml version="1.0" encoding="utf-8"?>
<sst xmlns="http://schemas.openxmlformats.org/spreadsheetml/2006/main" count="56" uniqueCount="55">
  <si>
    <t>最高价区间</t>
    <rPh sb="0" eb="1">
      <t>zui'gao'j</t>
    </rPh>
    <rPh sb="3" eb="4">
      <t>qu'j</t>
    </rPh>
    <phoneticPr fontId="2" type="noConversion"/>
  </si>
  <si>
    <t>最低价区间</t>
    <rPh sb="0" eb="1">
      <t>zui'di'j</t>
    </rPh>
    <rPh sb="3" eb="4">
      <t>qu'j</t>
    </rPh>
    <phoneticPr fontId="2" type="noConversion"/>
  </si>
  <si>
    <t>交易总数</t>
    <rPh sb="0" eb="1">
      <t>jiao'yi</t>
    </rPh>
    <rPh sb="2" eb="3">
      <t>zong'hsu</t>
    </rPh>
    <phoneticPr fontId="2" type="noConversion"/>
  </si>
  <si>
    <t>日均交易数</t>
    <rPh sb="0" eb="1">
      <t>ri'jun</t>
    </rPh>
    <rPh sb="2" eb="3">
      <t>jiao'yi'shu</t>
    </rPh>
    <phoneticPr fontId="2" type="noConversion"/>
  </si>
  <si>
    <t>5日线下阳线</t>
    <rPh sb="1" eb="2">
      <t>ri</t>
    </rPh>
    <rPh sb="2" eb="3">
      <t>xian</t>
    </rPh>
    <rPh sb="3" eb="4">
      <t>xia</t>
    </rPh>
    <rPh sb="4" eb="5">
      <t>yang'x</t>
    </rPh>
    <phoneticPr fontId="2" type="noConversion"/>
  </si>
  <si>
    <t>[,-20%)</t>
    <phoneticPr fontId="2" type="noConversion"/>
  </si>
  <si>
    <t>[-20%,-18%)</t>
    <phoneticPr fontId="2" type="noConversion"/>
  </si>
  <si>
    <t>[-18%,-16%)</t>
    <phoneticPr fontId="2" type="noConversion"/>
  </si>
  <si>
    <t>[-16%,-14%)</t>
    <phoneticPr fontId="2" type="noConversion"/>
  </si>
  <si>
    <t>[-14%,-12%)</t>
    <phoneticPr fontId="2" type="noConversion"/>
  </si>
  <si>
    <t>[-12%,-10%)</t>
    <phoneticPr fontId="2" type="noConversion"/>
  </si>
  <si>
    <t>[-10%,-8%)</t>
    <phoneticPr fontId="2" type="noConversion"/>
  </si>
  <si>
    <t>[-8%,-6%)</t>
    <phoneticPr fontId="2" type="noConversion"/>
  </si>
  <si>
    <t>[-6%,-4%)</t>
    <phoneticPr fontId="2" type="noConversion"/>
  </si>
  <si>
    <t>[-4%,-2%)</t>
    <phoneticPr fontId="2" type="noConversion"/>
  </si>
  <si>
    <t>[-2%,0%)</t>
    <phoneticPr fontId="2" type="noConversion"/>
  </si>
  <si>
    <t>[0%,2%)</t>
    <phoneticPr fontId="2" type="noConversion"/>
  </si>
  <si>
    <t>[2%,4%)</t>
    <phoneticPr fontId="2" type="noConversion"/>
  </si>
  <si>
    <t>[4%,6%)</t>
    <phoneticPr fontId="2" type="noConversion"/>
  </si>
  <si>
    <t>[6%,8%)</t>
    <phoneticPr fontId="2" type="noConversion"/>
  </si>
  <si>
    <t>[8%,10%)</t>
    <phoneticPr fontId="2" type="noConversion"/>
  </si>
  <si>
    <t>[10%,12%)</t>
    <phoneticPr fontId="2" type="noConversion"/>
  </si>
  <si>
    <t>[12%,14%)</t>
    <phoneticPr fontId="2" type="noConversion"/>
  </si>
  <si>
    <t>[14%,16%)</t>
    <phoneticPr fontId="2" type="noConversion"/>
  </si>
  <si>
    <t>[16%,18%)</t>
    <phoneticPr fontId="2" type="noConversion"/>
  </si>
  <si>
    <t>[18%,20%)</t>
    <phoneticPr fontId="2" type="noConversion"/>
  </si>
  <si>
    <t>[20%,)</t>
    <phoneticPr fontId="2" type="noConversion"/>
  </si>
  <si>
    <t>5日线下阳线
光头</t>
    <rPh sb="1" eb="2">
      <t>ri</t>
    </rPh>
    <rPh sb="2" eb="3">
      <t>xian</t>
    </rPh>
    <rPh sb="3" eb="4">
      <t>xia</t>
    </rPh>
    <rPh sb="4" eb="5">
      <t>yang'x</t>
    </rPh>
    <rPh sb="7" eb="8">
      <t>guang'tou</t>
    </rPh>
    <phoneticPr fontId="2" type="noConversion"/>
  </si>
  <si>
    <t>5日线下阳线
量为5日最高</t>
    <rPh sb="1" eb="2">
      <t>ri</t>
    </rPh>
    <rPh sb="2" eb="3">
      <t>xian</t>
    </rPh>
    <rPh sb="3" eb="4">
      <t>xia</t>
    </rPh>
    <rPh sb="4" eb="5">
      <t>yang'x</t>
    </rPh>
    <rPh sb="7" eb="8">
      <t>liang</t>
    </rPh>
    <rPh sb="8" eb="9">
      <t>wei</t>
    </rPh>
    <rPh sb="10" eb="11">
      <t>ri</t>
    </rPh>
    <rPh sb="11" eb="12">
      <t>zui'gao</t>
    </rPh>
    <phoneticPr fontId="2" type="noConversion"/>
  </si>
  <si>
    <t>5日线下阳线
振幅大于5%</t>
    <rPh sb="1" eb="2">
      <t>ri</t>
    </rPh>
    <rPh sb="2" eb="3">
      <t>xian</t>
    </rPh>
    <rPh sb="3" eb="4">
      <t>xia</t>
    </rPh>
    <rPh sb="4" eb="5">
      <t>yang'x</t>
    </rPh>
    <rPh sb="7" eb="8">
      <t>zhen'fu</t>
    </rPh>
    <rPh sb="9" eb="10">
      <t>da'yu</t>
    </rPh>
    <phoneticPr fontId="2" type="noConversion"/>
  </si>
  <si>
    <t>5日线下阳线
排除近3日有SLOWKD死叉</t>
    <rPh sb="1" eb="2">
      <t>ri</t>
    </rPh>
    <rPh sb="2" eb="3">
      <t>xian</t>
    </rPh>
    <rPh sb="3" eb="4">
      <t>xia</t>
    </rPh>
    <rPh sb="4" eb="5">
      <t>yang'x</t>
    </rPh>
    <rPh sb="7" eb="8">
      <t>pai'chu</t>
    </rPh>
    <rPh sb="9" eb="10">
      <t>jin</t>
    </rPh>
    <rPh sb="11" eb="12">
      <t>ri</t>
    </rPh>
    <rPh sb="12" eb="13">
      <t>you</t>
    </rPh>
    <rPh sb="19" eb="20">
      <t>si'c</t>
    </rPh>
    <phoneticPr fontId="2" type="noConversion"/>
  </si>
  <si>
    <t>5日线下阳线
流通值小于100亿</t>
    <rPh sb="1" eb="2">
      <t>ri</t>
    </rPh>
    <rPh sb="2" eb="3">
      <t>xian</t>
    </rPh>
    <rPh sb="3" eb="4">
      <t>xia</t>
    </rPh>
    <rPh sb="4" eb="5">
      <t>yang'x</t>
    </rPh>
    <rPh sb="7" eb="8">
      <t>liu'tong'zhi</t>
    </rPh>
    <rPh sb="10" eb="11">
      <t>xiao'yu</t>
    </rPh>
    <rPh sb="15" eb="16">
      <t>yi</t>
    </rPh>
    <phoneticPr fontId="2" type="noConversion"/>
  </si>
  <si>
    <t>5日线下阳线
D底部反转</t>
    <rPh sb="1" eb="2">
      <t>ri</t>
    </rPh>
    <rPh sb="2" eb="3">
      <t>xian</t>
    </rPh>
    <rPh sb="3" eb="4">
      <t>xia</t>
    </rPh>
    <rPh sb="4" eb="5">
      <t>yang'x</t>
    </rPh>
    <rPh sb="8" eb="9">
      <t>di'bu</t>
    </rPh>
    <rPh sb="10" eb="11">
      <t>fan'z</t>
    </rPh>
    <phoneticPr fontId="2" type="noConversion"/>
  </si>
  <si>
    <t>5日线下阳线
前一日BIAS近20日新低</t>
    <rPh sb="1" eb="2">
      <t>ri</t>
    </rPh>
    <rPh sb="2" eb="3">
      <t>xian</t>
    </rPh>
    <rPh sb="3" eb="4">
      <t>xia</t>
    </rPh>
    <rPh sb="4" eb="5">
      <t>yang'x</t>
    </rPh>
    <rPh sb="7" eb="8">
      <t>qian'yi'ri</t>
    </rPh>
    <rPh sb="14" eb="15">
      <t>jin</t>
    </rPh>
    <rPh sb="17" eb="18">
      <t>ri</t>
    </rPh>
    <rPh sb="18" eb="19">
      <t>xin'di</t>
    </rPh>
    <phoneticPr fontId="2" type="noConversion"/>
  </si>
  <si>
    <t>5日线下阳线
D低于20</t>
    <rPh sb="1" eb="2">
      <t>ri</t>
    </rPh>
    <rPh sb="2" eb="3">
      <t>xian</t>
    </rPh>
    <rPh sb="3" eb="4">
      <t>xia</t>
    </rPh>
    <rPh sb="4" eb="5">
      <t>yang'x</t>
    </rPh>
    <rPh sb="8" eb="9">
      <t>di'yu</t>
    </rPh>
    <phoneticPr fontId="2" type="noConversion"/>
  </si>
  <si>
    <t>5日线下阳线
振幅前5</t>
    <rPh sb="1" eb="2">
      <t>ri</t>
    </rPh>
    <rPh sb="2" eb="3">
      <t>xian</t>
    </rPh>
    <rPh sb="3" eb="4">
      <t>xia</t>
    </rPh>
    <rPh sb="4" eb="5">
      <t>yang'x</t>
    </rPh>
    <rPh sb="7" eb="8">
      <t>zhen'fu</t>
    </rPh>
    <rPh sb="9" eb="10">
      <t>qian'e'wu</t>
    </rPh>
    <phoneticPr fontId="2" type="noConversion"/>
  </si>
  <si>
    <t>5日线下阳线
搭在60和250日线上</t>
    <rPh sb="1" eb="2">
      <t>ri</t>
    </rPh>
    <rPh sb="2" eb="3">
      <t>xian</t>
    </rPh>
    <rPh sb="3" eb="4">
      <t>xia</t>
    </rPh>
    <rPh sb="4" eb="5">
      <t>yang'x</t>
    </rPh>
    <rPh sb="7" eb="8">
      <t>da'zai</t>
    </rPh>
    <rPh sb="11" eb="12">
      <t>he</t>
    </rPh>
    <rPh sb="15" eb="16">
      <t>ri</t>
    </rPh>
    <rPh sb="16" eb="17">
      <t>xian</t>
    </rPh>
    <rPh sb="17" eb="18">
      <t>shang</t>
    </rPh>
    <phoneticPr fontId="2" type="noConversion"/>
  </si>
  <si>
    <t>5日线下阳线
下引线长度超过K线长度一半</t>
    <rPh sb="1" eb="2">
      <t>ri</t>
    </rPh>
    <rPh sb="2" eb="3">
      <t>xian</t>
    </rPh>
    <rPh sb="3" eb="4">
      <t>xia</t>
    </rPh>
    <rPh sb="4" eb="5">
      <t>yang'x</t>
    </rPh>
    <rPh sb="7" eb="8">
      <t>xia'yin'x</t>
    </rPh>
    <rPh sb="10" eb="11">
      <t>chang'du</t>
    </rPh>
    <rPh sb="12" eb="13">
      <t>chao'guo</t>
    </rPh>
    <rPh sb="15" eb="16">
      <t>xian</t>
    </rPh>
    <rPh sb="16" eb="17">
      <t>chang'du</t>
    </rPh>
    <rPh sb="18" eb="19">
      <t>yi'ban</t>
    </rPh>
    <phoneticPr fontId="2" type="noConversion"/>
  </si>
  <si>
    <t>5日线下阳线
前一日也是5日线下阳线</t>
    <rPh sb="1" eb="2">
      <t>ri</t>
    </rPh>
    <rPh sb="2" eb="3">
      <t>xian</t>
    </rPh>
    <rPh sb="3" eb="4">
      <t>xia</t>
    </rPh>
    <rPh sb="4" eb="5">
      <t>yang'x</t>
    </rPh>
    <rPh sb="7" eb="8">
      <t>qian'yi'r</t>
    </rPh>
    <rPh sb="10" eb="11">
      <t>ye'shi</t>
    </rPh>
    <rPh sb="13" eb="14">
      <t>ri</t>
    </rPh>
    <rPh sb="14" eb="15">
      <t>xian</t>
    </rPh>
    <rPh sb="15" eb="16">
      <t>xia</t>
    </rPh>
    <rPh sb="16" eb="17">
      <t>yang'x</t>
    </rPh>
    <phoneticPr fontId="2" type="noConversion"/>
  </si>
  <si>
    <t>5日线下阳线
近3日有向下跳空缺口</t>
    <rPh sb="1" eb="2">
      <t>ri</t>
    </rPh>
    <rPh sb="2" eb="3">
      <t>xian</t>
    </rPh>
    <rPh sb="3" eb="4">
      <t>xia</t>
    </rPh>
    <rPh sb="4" eb="5">
      <t>yang'x</t>
    </rPh>
    <rPh sb="7" eb="8">
      <t>jin</t>
    </rPh>
    <rPh sb="9" eb="10">
      <t>ri</t>
    </rPh>
    <rPh sb="10" eb="11">
      <t>you</t>
    </rPh>
    <rPh sb="11" eb="12">
      <t>xiang'xia</t>
    </rPh>
    <rPh sb="13" eb="14">
      <t>tiao'k</t>
    </rPh>
    <rPh sb="15" eb="16">
      <t>que'k</t>
    </rPh>
    <phoneticPr fontId="2" type="noConversion"/>
  </si>
  <si>
    <t>5日线下阳线
量在5日均量上</t>
    <rPh sb="1" eb="2">
      <t>ri</t>
    </rPh>
    <rPh sb="2" eb="3">
      <t>xian</t>
    </rPh>
    <rPh sb="3" eb="4">
      <t>xia</t>
    </rPh>
    <rPh sb="4" eb="5">
      <t>yang'x</t>
    </rPh>
    <rPh sb="7" eb="8">
      <t>liang</t>
    </rPh>
    <rPh sb="8" eb="9">
      <t>zai</t>
    </rPh>
    <rPh sb="10" eb="11">
      <t>ri</t>
    </rPh>
    <rPh sb="11" eb="12">
      <t>jun'liang</t>
    </rPh>
    <rPh sb="13" eb="14">
      <t>shnag</t>
    </rPh>
    <phoneticPr fontId="2" type="noConversion"/>
  </si>
  <si>
    <t>5日线下阳线
振幅前3</t>
    <rPh sb="1" eb="2">
      <t>ri</t>
    </rPh>
    <rPh sb="2" eb="3">
      <t>xian</t>
    </rPh>
    <rPh sb="3" eb="4">
      <t>xia</t>
    </rPh>
    <rPh sb="4" eb="5">
      <t>yang'x</t>
    </rPh>
    <rPh sb="7" eb="8">
      <t>zhen'fu</t>
    </rPh>
    <rPh sb="9" eb="10">
      <t>qian</t>
    </rPh>
    <phoneticPr fontId="2" type="noConversion"/>
  </si>
  <si>
    <t>5日线下阳线
换手率前3</t>
    <rPh sb="1" eb="2">
      <t>ri</t>
    </rPh>
    <rPh sb="2" eb="3">
      <t>xian</t>
    </rPh>
    <rPh sb="3" eb="4">
      <t>xia</t>
    </rPh>
    <rPh sb="4" eb="5">
      <t>yang'x</t>
    </rPh>
    <rPh sb="7" eb="8">
      <t>huan'shou'l</t>
    </rPh>
    <rPh sb="10" eb="11">
      <t>qian</t>
    </rPh>
    <phoneticPr fontId="2" type="noConversion"/>
  </si>
  <si>
    <t>5日线下阳线
量比前3</t>
    <rPh sb="1" eb="2">
      <t>ri</t>
    </rPh>
    <rPh sb="2" eb="3">
      <t>xian</t>
    </rPh>
    <rPh sb="3" eb="4">
      <t>xia</t>
    </rPh>
    <rPh sb="4" eb="5">
      <t>yang'x</t>
    </rPh>
    <rPh sb="7" eb="8">
      <t>laing'bi</t>
    </rPh>
    <rPh sb="9" eb="10">
      <t>qian</t>
    </rPh>
    <phoneticPr fontId="2" type="noConversion"/>
  </si>
  <si>
    <t>5日线下阳线
市值最小前3</t>
    <rPh sb="1" eb="2">
      <t>ri</t>
    </rPh>
    <rPh sb="2" eb="3">
      <t>xian</t>
    </rPh>
    <rPh sb="3" eb="4">
      <t>xia</t>
    </rPh>
    <rPh sb="4" eb="5">
      <t>yang'x</t>
    </rPh>
    <rPh sb="7" eb="8">
      <t>shi'zhi</t>
    </rPh>
    <rPh sb="9" eb="10">
      <t>zui'xiao</t>
    </rPh>
    <rPh sb="11" eb="12">
      <t>qian</t>
    </rPh>
    <phoneticPr fontId="2" type="noConversion"/>
  </si>
  <si>
    <t>5日线下阳线
量在mv5之上
振幅前3</t>
    <rPh sb="1" eb="2">
      <t>ri</t>
    </rPh>
    <rPh sb="2" eb="3">
      <t>xian</t>
    </rPh>
    <rPh sb="3" eb="4">
      <t>xia</t>
    </rPh>
    <rPh sb="4" eb="5">
      <t>yang'x</t>
    </rPh>
    <rPh sb="7" eb="8">
      <t>liang</t>
    </rPh>
    <rPh sb="8" eb="9">
      <t>zai</t>
    </rPh>
    <rPh sb="12" eb="13">
      <t>zhi'shang</t>
    </rPh>
    <rPh sb="15" eb="16">
      <t>zhen'fu</t>
    </rPh>
    <rPh sb="17" eb="18">
      <t>qian</t>
    </rPh>
    <phoneticPr fontId="2" type="noConversion"/>
  </si>
  <si>
    <t>5日线下阳线
振幅超过5%
振幅前3</t>
    <rPh sb="1" eb="2">
      <t>ri</t>
    </rPh>
    <rPh sb="2" eb="3">
      <t>xian</t>
    </rPh>
    <rPh sb="3" eb="4">
      <t>xia</t>
    </rPh>
    <rPh sb="4" eb="5">
      <t>yang'x</t>
    </rPh>
    <rPh sb="7" eb="8">
      <t>zhen'fu</t>
    </rPh>
    <rPh sb="9" eb="10">
      <t>chao'guo</t>
    </rPh>
    <rPh sb="14" eb="15">
      <t>zhen'fu</t>
    </rPh>
    <rPh sb="16" eb="17">
      <t>qian</t>
    </rPh>
    <phoneticPr fontId="2" type="noConversion"/>
  </si>
  <si>
    <t>10日线下阳线
振幅大于5%</t>
    <rPh sb="2" eb="3">
      <t>ri</t>
    </rPh>
    <rPh sb="3" eb="4">
      <t>xian</t>
    </rPh>
    <rPh sb="4" eb="5">
      <t>xia</t>
    </rPh>
    <rPh sb="5" eb="6">
      <t>yang'x</t>
    </rPh>
    <rPh sb="8" eb="9">
      <t>zhen'fu</t>
    </rPh>
    <rPh sb="10" eb="11">
      <t>da'yu</t>
    </rPh>
    <phoneticPr fontId="2" type="noConversion"/>
  </si>
  <si>
    <t>10日线下阳线
振幅大于7%</t>
    <rPh sb="2" eb="3">
      <t>ri</t>
    </rPh>
    <rPh sb="3" eb="4">
      <t>xian</t>
    </rPh>
    <rPh sb="4" eb="5">
      <t>xia</t>
    </rPh>
    <rPh sb="5" eb="6">
      <t>yang'x</t>
    </rPh>
    <rPh sb="8" eb="9">
      <t>zhen'fu</t>
    </rPh>
    <rPh sb="10" eb="11">
      <t>da'yu</t>
    </rPh>
    <phoneticPr fontId="2" type="noConversion"/>
  </si>
  <si>
    <t>5日线下阳线
振幅大于5%
（最低价买入）</t>
    <rPh sb="1" eb="2">
      <t>ri</t>
    </rPh>
    <rPh sb="2" eb="3">
      <t>xian</t>
    </rPh>
    <rPh sb="3" eb="4">
      <t>xia</t>
    </rPh>
    <rPh sb="4" eb="5">
      <t>yang'x</t>
    </rPh>
    <rPh sb="7" eb="8">
      <t>zhen'fu</t>
    </rPh>
    <rPh sb="9" eb="10">
      <t>da'yu</t>
    </rPh>
    <rPh sb="15" eb="16">
      <t>zui'di'j</t>
    </rPh>
    <rPh sb="18" eb="19">
      <t>mai'ru</t>
    </rPh>
    <phoneticPr fontId="2" type="noConversion"/>
  </si>
  <si>
    <t>10日线下阳线
振幅大于5%
（最低价买入）</t>
    <rPh sb="2" eb="3">
      <t>ri</t>
    </rPh>
    <rPh sb="3" eb="4">
      <t>xian</t>
    </rPh>
    <rPh sb="4" eb="5">
      <t>xia</t>
    </rPh>
    <rPh sb="5" eb="6">
      <t>yang'x</t>
    </rPh>
    <rPh sb="8" eb="9">
      <t>zhen'fu</t>
    </rPh>
    <rPh sb="10" eb="11">
      <t>da'yu</t>
    </rPh>
    <rPh sb="16" eb="17">
      <t>zui'di'j</t>
    </rPh>
    <rPh sb="19" eb="20">
      <t>mai'ru</t>
    </rPh>
    <phoneticPr fontId="2" type="noConversion"/>
  </si>
  <si>
    <r>
      <t xml:space="preserve">10日线下阳线
</t>
    </r>
    <r>
      <rPr>
        <sz val="12"/>
        <color rgb="FFFF0000"/>
        <rFont val="DengXian (正文)"/>
        <charset val="134"/>
      </rPr>
      <t>（最低价买入）</t>
    </r>
    <rPh sb="2" eb="3">
      <t>ri</t>
    </rPh>
    <rPh sb="3" eb="4">
      <t>xian</t>
    </rPh>
    <rPh sb="4" eb="5">
      <t>xia</t>
    </rPh>
    <rPh sb="5" eb="6">
      <t>yang'x</t>
    </rPh>
    <rPh sb="9" eb="10">
      <t>zui'di'j</t>
    </rPh>
    <rPh sb="12" eb="13">
      <t>mai'ru</t>
    </rPh>
    <phoneticPr fontId="2" type="noConversion"/>
  </si>
  <si>
    <t>振幅超过7%阳线</t>
    <rPh sb="0" eb="1">
      <t>zhen'fu</t>
    </rPh>
    <rPh sb="2" eb="3">
      <t>chao'guo</t>
    </rPh>
    <rPh sb="6" eb="7">
      <t>yang'x</t>
    </rPh>
    <phoneticPr fontId="2" type="noConversion"/>
  </si>
  <si>
    <t>5日线下阳线
振幅超过7%</t>
    <rPh sb="1" eb="2">
      <t>ri</t>
    </rPh>
    <rPh sb="2" eb="3">
      <t>xian</t>
    </rPh>
    <rPh sb="3" eb="4">
      <t>xia</t>
    </rPh>
    <rPh sb="4" eb="5">
      <t>yang'x</t>
    </rPh>
    <rPh sb="7" eb="8">
      <t>zhen'fu</t>
    </rPh>
    <rPh sb="9" eb="10">
      <t>chao'g</t>
    </rPh>
    <phoneticPr fontId="2" type="noConversion"/>
  </si>
  <si>
    <r>
      <t xml:space="preserve">5日线下阳线
</t>
    </r>
    <r>
      <rPr>
        <b/>
        <sz val="12"/>
        <color rgb="FFFF0000"/>
        <rFont val="DengXian (正文)"/>
        <charset val="134"/>
      </rPr>
      <t>（最低价买入）</t>
    </r>
    <rPh sb="1" eb="2">
      <t>ri</t>
    </rPh>
    <rPh sb="2" eb="3">
      <t>xian</t>
    </rPh>
    <rPh sb="3" eb="4">
      <t>xia</t>
    </rPh>
    <rPh sb="4" eb="5">
      <t>yang'x</t>
    </rPh>
    <rPh sb="8" eb="9">
      <t>zui'di'j</t>
    </rPh>
    <rPh sb="11" eb="12">
      <t>mai'ru</t>
    </rPh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</si>
</sst>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%"/>
  </numFmts>
  <fonts count="12" x14ac:knownFonts="1">
    <font>
      <sz val="12"/>
      <color theme="1"/>
      <name val="DengXian"/>
      <family val="2"/>
      <charset val="134"/>
      <scheme val="minor"/>
    </font>
    <font>
      <b/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12"/>
      <color rgb="FF4F6B72"/>
      <name val="STHeiti"/>
      <family val="3"/>
      <charset val="134"/>
    </font>
    <font>
      <b/>
      <sz val="12"/>
      <color rgb="FFFF0000"/>
      <name val="DengXian"/>
      <family val="3"/>
      <charset val="134"/>
      <scheme val="minor"/>
    </font>
    <font>
      <sz val="12"/>
      <color rgb="FFFF0000"/>
      <name val="DengXian"/>
      <family val="2"/>
      <charset val="134"/>
      <scheme val="minor"/>
    </font>
    <font>
      <b/>
      <sz val="12"/>
      <color theme="9" tint="-0.249977111117893"/>
      <name val="DengXian"/>
      <family val="2"/>
      <charset val="134"/>
      <scheme val="minor"/>
    </font>
    <font>
      <b/>
      <sz val="12"/>
      <color theme="9"/>
      <name val="DengXian"/>
      <family val="3"/>
      <charset val="134"/>
      <scheme val="minor"/>
    </font>
    <font>
      <b/>
      <sz val="12"/>
      <name val="DengXian"/>
      <family val="3"/>
      <charset val="134"/>
      <scheme val="minor"/>
    </font>
    <font>
      <sz val="12"/>
      <color rgb="FFFF0000"/>
      <name val="DengXian (正文)"/>
      <charset val="134"/>
    </font>
    <font>
      <b/>
      <sz val="16"/>
      <color rgb="FFFF0000"/>
      <name val="DengXian"/>
      <family val="3"/>
      <charset val="134"/>
      <scheme val="minor"/>
    </font>
    <font>
      <b/>
      <sz val="12"/>
      <color rgb="FFFF0000"/>
      <name val="DengXian (正文)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3" fillId="0" borderId="0" xfId="0" applyFont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176" fontId="0" fillId="0" borderId="0" xfId="0" applyNumberFormat="1"/>
    <xf numFmtId="176" fontId="0" fillId="0" borderId="1" xfId="0" applyNumberFormat="1" applyBorder="1"/>
    <xf numFmtId="0" fontId="3" fillId="0" borderId="1" xfId="0" applyFont="1" applyBorder="1"/>
    <xf numFmtId="0" fontId="0" fillId="0" borderId="3" xfId="0" applyBorder="1"/>
    <xf numFmtId="0" fontId="0" fillId="0" borderId="3" xfId="0" applyBorder="1" applyAlignment="1">
      <alignment vertical="center"/>
    </xf>
    <xf numFmtId="0" fontId="0" fillId="0" borderId="2" xfId="0" applyBorder="1"/>
    <xf numFmtId="0" fontId="3" fillId="0" borderId="2" xfId="0" applyFont="1" applyBorder="1"/>
    <xf numFmtId="0" fontId="3" fillId="2" borderId="1" xfId="0" applyFont="1" applyFill="1" applyBorder="1" applyAlignment="1">
      <alignment horizontal="center" vertical="center"/>
    </xf>
    <xf numFmtId="176" fontId="1" fillId="2" borderId="1" xfId="0" applyNumberFormat="1" applyFont="1" applyFill="1" applyBorder="1"/>
    <xf numFmtId="0" fontId="3" fillId="2" borderId="1" xfId="0" applyFont="1" applyFill="1" applyBorder="1"/>
    <xf numFmtId="176" fontId="4" fillId="2" borderId="1" xfId="0" applyNumberFormat="1" applyFont="1" applyFill="1" applyBorder="1"/>
    <xf numFmtId="176" fontId="0" fillId="2" borderId="1" xfId="0" applyNumberFormat="1" applyFill="1" applyBorder="1"/>
    <xf numFmtId="0" fontId="0" fillId="2" borderId="0" xfId="0" applyFill="1"/>
    <xf numFmtId="176" fontId="5" fillId="2" borderId="1" xfId="0" applyNumberFormat="1" applyFont="1" applyFill="1" applyBorder="1" applyAlignment="1">
      <alignment horizontal="center" vertical="center"/>
    </xf>
    <xf numFmtId="176" fontId="6" fillId="2" borderId="1" xfId="0" applyNumberFormat="1" applyFont="1" applyFill="1" applyBorder="1"/>
    <xf numFmtId="176" fontId="4" fillId="0" borderId="1" xfId="0" applyNumberFormat="1" applyFont="1" applyBorder="1"/>
    <xf numFmtId="0" fontId="0" fillId="0" borderId="0" xfId="0" applyBorder="1"/>
    <xf numFmtId="176" fontId="7" fillId="2" borderId="1" xfId="0" applyNumberFormat="1" applyFont="1" applyFill="1" applyBorder="1"/>
    <xf numFmtId="0" fontId="3" fillId="0" borderId="0" xfId="0" applyFont="1" applyBorder="1"/>
    <xf numFmtId="176" fontId="4" fillId="0" borderId="1" xfId="0" applyNumberFormat="1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4" fillId="2" borderId="1" xfId="0" applyNumberFormat="1" applyFont="1" applyFill="1" applyBorder="1" applyAlignment="1">
      <alignment horizontal="center" vertical="center"/>
    </xf>
    <xf numFmtId="176" fontId="10" fillId="2" borderId="1" xfId="0" applyNumberFormat="1" applyFont="1" applyFill="1" applyBorder="1"/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76" fontId="0" fillId="0" borderId="7" xfId="0" applyNumberFormat="1" applyBorder="1" applyAlignment="1">
      <alignment horizontal="center" vertical="center"/>
    </xf>
    <xf numFmtId="176" fontId="0" fillId="0" borderId="8" xfId="0" applyNumberFormat="1" applyBorder="1" applyAlignment="1">
      <alignment horizontal="center" vertical="center"/>
    </xf>
    <xf numFmtId="176" fontId="0" fillId="0" borderId="9" xfId="0" applyNumberForma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176" fontId="0" fillId="0" borderId="1" xfId="0" applyNumberFormat="1" applyBorder="1" applyAlignment="1">
      <alignment vertical="center"/>
    </xf>
    <xf numFmtId="176" fontId="1" fillId="2" borderId="1" xfId="0" applyNumberFormat="1" applyFont="1" applyFill="1" applyBorder="1" applyAlignment="1">
      <alignment vertical="center"/>
    </xf>
    <xf numFmtId="176" fontId="4" fillId="0" borderId="1" xfId="0" applyNumberFormat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64"/>
  <sheetViews>
    <sheetView tabSelected="1" topLeftCell="D1" workbookViewId="0">
      <selection activeCell="O4" sqref="O4:O9"/>
    </sheetView>
  </sheetViews>
  <sheetFormatPr baseColWidth="10" defaultRowHeight="16" x14ac:dyDescent="0.2"/>
  <cols>
    <col min="1" max="1" width="12.6640625" style="2" customWidth="1"/>
    <col min="2" max="2" width="13.33203125" style="9" customWidth="1"/>
    <col min="4" max="4" width="10.83203125" style="9"/>
    <col min="5" max="14" width="10.83203125" style="20"/>
    <col min="15" max="15" width="8.1640625" style="20" customWidth="1"/>
    <col min="17" max="17" width="10.83203125" style="9"/>
    <col min="18" max="18" width="13.5" customWidth="1"/>
    <col min="19" max="19" width="15.5" style="9" customWidth="1"/>
    <col min="20" max="20" width="11.33203125" style="20" customWidth="1"/>
    <col min="21" max="22" width="10.6640625" style="20" customWidth="1"/>
    <col min="23" max="23" width="12.1640625" style="20" customWidth="1"/>
    <col min="24" max="24" width="13.83203125" style="20" customWidth="1"/>
    <col min="25" max="25" width="13.5" style="20" customWidth="1"/>
    <col min="27" max="27" width="10.83203125" style="9"/>
    <col min="28" max="31" width="10.83203125" style="20"/>
    <col min="32" max="32" width="13.5" customWidth="1"/>
    <col min="33" max="33" width="13.1640625" style="9" customWidth="1"/>
    <col min="43" max="43" width="10.83203125" style="9"/>
    <col min="46" max="46" width="13.33203125" customWidth="1"/>
    <col min="47" max="48" width="13.1640625" customWidth="1"/>
    <col min="49" max="49" width="13.6640625" customWidth="1"/>
  </cols>
  <sheetData>
    <row r="1" spans="1:65" s="8" customFormat="1" ht="48" customHeight="1" thickBot="1" x14ac:dyDescent="0.25">
      <c r="A1" s="32"/>
      <c r="B1" s="32"/>
      <c r="C1" s="47" t="s">
        <v>4</v>
      </c>
      <c r="D1" s="48"/>
      <c r="E1" s="38"/>
      <c r="F1" s="30" t="s">
        <v>54</v>
      </c>
      <c r="G1" s="31"/>
      <c r="H1" s="30" t="s">
        <v>51</v>
      </c>
      <c r="I1" s="31"/>
      <c r="J1" s="37" t="s">
        <v>52</v>
      </c>
      <c r="K1" s="39"/>
      <c r="L1" s="40"/>
      <c r="M1" s="34" t="s">
        <v>53</v>
      </c>
      <c r="N1" s="34"/>
      <c r="O1" s="34"/>
      <c r="P1" s="30" t="s">
        <v>27</v>
      </c>
      <c r="Q1" s="31"/>
      <c r="R1" s="30" t="s">
        <v>28</v>
      </c>
      <c r="S1" s="31"/>
      <c r="T1" s="27" t="s">
        <v>47</v>
      </c>
      <c r="U1" s="27"/>
      <c r="V1" s="27"/>
      <c r="W1" s="27" t="s">
        <v>48</v>
      </c>
      <c r="X1" s="27"/>
      <c r="Y1" s="27"/>
      <c r="Z1" s="35" t="s">
        <v>29</v>
      </c>
      <c r="AA1" s="36"/>
      <c r="AB1" s="27" t="s">
        <v>49</v>
      </c>
      <c r="AC1" s="28"/>
      <c r="AD1" s="27" t="s">
        <v>50</v>
      </c>
      <c r="AE1" s="28"/>
      <c r="AF1" s="30" t="s">
        <v>30</v>
      </c>
      <c r="AG1" s="31"/>
      <c r="AH1" s="30" t="s">
        <v>31</v>
      </c>
      <c r="AI1" s="31"/>
      <c r="AJ1" s="30" t="s">
        <v>32</v>
      </c>
      <c r="AK1" s="31"/>
      <c r="AL1" s="30" t="s">
        <v>34</v>
      </c>
      <c r="AM1" s="31"/>
      <c r="AN1" s="30" t="s">
        <v>33</v>
      </c>
      <c r="AO1" s="31"/>
      <c r="AP1" s="30" t="s">
        <v>35</v>
      </c>
      <c r="AQ1" s="31"/>
      <c r="AR1" s="30" t="s">
        <v>36</v>
      </c>
      <c r="AS1" s="31"/>
      <c r="AT1" s="30" t="s">
        <v>37</v>
      </c>
      <c r="AU1" s="31"/>
      <c r="AV1" s="30" t="s">
        <v>38</v>
      </c>
      <c r="AW1" s="31"/>
      <c r="AX1" s="30" t="s">
        <v>39</v>
      </c>
      <c r="AY1" s="31"/>
      <c r="AZ1" s="30" t="s">
        <v>40</v>
      </c>
      <c r="BA1" s="31"/>
      <c r="BB1" s="30" t="s">
        <v>41</v>
      </c>
      <c r="BC1" s="31"/>
      <c r="BD1" s="30" t="s">
        <v>46</v>
      </c>
      <c r="BE1" s="31"/>
      <c r="BF1" s="30" t="s">
        <v>45</v>
      </c>
      <c r="BG1" s="30"/>
      <c r="BH1" s="30" t="s">
        <v>42</v>
      </c>
      <c r="BI1" s="31"/>
      <c r="BJ1" s="30" t="s">
        <v>43</v>
      </c>
      <c r="BK1" s="31"/>
      <c r="BL1" s="30" t="s">
        <v>44</v>
      </c>
      <c r="BM1" s="31"/>
    </row>
    <row r="2" spans="1:65" x14ac:dyDescent="0.2">
      <c r="A2" s="32" t="s">
        <v>2</v>
      </c>
      <c r="B2" s="32"/>
      <c r="C2" s="41">
        <v>66210</v>
      </c>
      <c r="D2" s="43"/>
      <c r="E2" s="42"/>
      <c r="F2" s="32">
        <v>66216</v>
      </c>
      <c r="G2" s="32"/>
      <c r="H2" s="32">
        <v>56656</v>
      </c>
      <c r="I2" s="32"/>
      <c r="J2" s="41">
        <v>36630</v>
      </c>
      <c r="K2" s="43"/>
      <c r="L2" s="42"/>
      <c r="M2" s="29">
        <v>4580</v>
      </c>
      <c r="N2" s="29"/>
      <c r="O2" s="29"/>
      <c r="P2" s="32">
        <v>4567</v>
      </c>
      <c r="Q2" s="32"/>
      <c r="R2" s="32">
        <v>4120</v>
      </c>
      <c r="S2" s="32"/>
      <c r="T2" s="32">
        <v>20754</v>
      </c>
      <c r="U2" s="32"/>
      <c r="V2" s="32"/>
      <c r="W2" s="32">
        <v>7459</v>
      </c>
      <c r="X2" s="32"/>
      <c r="Y2" s="32"/>
      <c r="Z2" s="29">
        <v>12449</v>
      </c>
      <c r="AA2" s="29"/>
      <c r="AB2" s="29">
        <v>12450</v>
      </c>
      <c r="AC2" s="29"/>
      <c r="AD2" s="29">
        <v>11045</v>
      </c>
      <c r="AE2" s="29"/>
      <c r="AF2" s="29">
        <v>49740</v>
      </c>
      <c r="AG2" s="29"/>
      <c r="AH2" s="29">
        <v>54668</v>
      </c>
      <c r="AI2" s="29"/>
      <c r="AJ2" s="29">
        <v>4226</v>
      </c>
      <c r="AK2" s="29"/>
      <c r="AL2" s="29">
        <v>11929</v>
      </c>
      <c r="AM2" s="29"/>
      <c r="AN2" s="29">
        <v>22021</v>
      </c>
      <c r="AO2" s="29"/>
      <c r="AP2" s="29">
        <v>985</v>
      </c>
      <c r="AQ2" s="29"/>
      <c r="AR2" s="29">
        <v>4308</v>
      </c>
      <c r="AS2" s="29"/>
      <c r="AT2" s="29">
        <v>18551</v>
      </c>
      <c r="AU2" s="29"/>
      <c r="AV2" s="29">
        <v>7635</v>
      </c>
      <c r="AW2" s="29"/>
      <c r="AX2" s="29">
        <v>14666</v>
      </c>
      <c r="AY2" s="29"/>
      <c r="AZ2" s="29">
        <v>13145</v>
      </c>
      <c r="BA2" s="29"/>
      <c r="BB2" s="29">
        <v>589</v>
      </c>
      <c r="BC2" s="29"/>
      <c r="BD2" s="29">
        <v>553</v>
      </c>
      <c r="BE2" s="29"/>
      <c r="BF2" s="29">
        <v>581</v>
      </c>
      <c r="BG2" s="29"/>
      <c r="BH2" s="29">
        <v>597</v>
      </c>
      <c r="BI2" s="29"/>
      <c r="BJ2" s="29">
        <v>589</v>
      </c>
      <c r="BK2" s="29"/>
      <c r="BL2" s="29">
        <v>595</v>
      </c>
      <c r="BM2" s="29"/>
    </row>
    <row r="3" spans="1:65" s="7" customFormat="1" ht="17" thickBot="1" x14ac:dyDescent="0.25">
      <c r="A3" s="32" t="s">
        <v>3</v>
      </c>
      <c r="B3" s="32"/>
      <c r="C3" s="41">
        <v>329</v>
      </c>
      <c r="D3" s="43"/>
      <c r="E3" s="42"/>
      <c r="F3" s="32">
        <v>329</v>
      </c>
      <c r="G3" s="32"/>
      <c r="H3" s="32">
        <v>281</v>
      </c>
      <c r="I3" s="32"/>
      <c r="J3" s="41">
        <v>182</v>
      </c>
      <c r="K3" s="43"/>
      <c r="L3" s="42"/>
      <c r="M3" s="29">
        <v>22</v>
      </c>
      <c r="N3" s="29"/>
      <c r="O3" s="29"/>
      <c r="P3" s="32">
        <v>22</v>
      </c>
      <c r="Q3" s="32"/>
      <c r="R3" s="32">
        <v>20</v>
      </c>
      <c r="S3" s="32"/>
      <c r="T3" s="32">
        <v>103</v>
      </c>
      <c r="U3" s="32"/>
      <c r="V3" s="32"/>
      <c r="W3" s="32">
        <v>37</v>
      </c>
      <c r="X3" s="32"/>
      <c r="Y3" s="32"/>
      <c r="Z3" s="29">
        <v>61</v>
      </c>
      <c r="AA3" s="29"/>
      <c r="AB3" s="29">
        <v>61</v>
      </c>
      <c r="AC3" s="29"/>
      <c r="AD3" s="29">
        <v>54</v>
      </c>
      <c r="AE3" s="29"/>
      <c r="AF3" s="29">
        <v>247</v>
      </c>
      <c r="AG3" s="29"/>
      <c r="AH3" s="29">
        <v>271</v>
      </c>
      <c r="AI3" s="29"/>
      <c r="AJ3" s="29">
        <v>21</v>
      </c>
      <c r="AK3" s="29"/>
      <c r="AL3" s="29">
        <v>59</v>
      </c>
      <c r="AM3" s="29"/>
      <c r="AN3" s="29">
        <v>109</v>
      </c>
      <c r="AO3" s="29"/>
      <c r="AP3" s="29">
        <v>4</v>
      </c>
      <c r="AQ3" s="29"/>
      <c r="AR3" s="29">
        <v>21</v>
      </c>
      <c r="AS3" s="29"/>
      <c r="AT3" s="29">
        <v>92</v>
      </c>
      <c r="AU3" s="29"/>
      <c r="AV3" s="29">
        <v>37</v>
      </c>
      <c r="AW3" s="29"/>
      <c r="AX3" s="29">
        <v>72</v>
      </c>
      <c r="AY3" s="29"/>
      <c r="AZ3" s="29">
        <v>65</v>
      </c>
      <c r="BA3" s="29"/>
      <c r="BB3" s="29">
        <v>3</v>
      </c>
      <c r="BC3" s="29"/>
      <c r="BD3" s="29">
        <v>3</v>
      </c>
      <c r="BE3" s="29"/>
      <c r="BF3" s="29">
        <v>3</v>
      </c>
      <c r="BG3" s="29"/>
      <c r="BH3" s="29">
        <v>3</v>
      </c>
      <c r="BI3" s="29"/>
      <c r="BJ3" s="29">
        <v>3</v>
      </c>
      <c r="BK3" s="29"/>
      <c r="BL3" s="29">
        <v>3</v>
      </c>
      <c r="BM3" s="29"/>
    </row>
    <row r="4" spans="1:65" x14ac:dyDescent="0.2">
      <c r="A4" s="32" t="s">
        <v>1</v>
      </c>
      <c r="B4" s="3" t="s">
        <v>5</v>
      </c>
      <c r="C4" s="3">
        <v>597</v>
      </c>
      <c r="D4" s="5">
        <f>C4/66210</f>
        <v>9.0167648391481642E-3</v>
      </c>
      <c r="E4" s="44">
        <v>0.20071</v>
      </c>
      <c r="F4" s="6">
        <v>522</v>
      </c>
      <c r="G4" s="5">
        <f>F4/66216</f>
        <v>7.8832910474809711E-3</v>
      </c>
      <c r="H4" s="6">
        <v>438</v>
      </c>
      <c r="I4" s="5">
        <f t="shared" ref="I4:I26" si="0">H4/56656</f>
        <v>7.7308669867269132E-3</v>
      </c>
      <c r="J4" s="6">
        <v>1570</v>
      </c>
      <c r="K4" s="5">
        <f>J4/36630</f>
        <v>4.2861042861042864E-2</v>
      </c>
      <c r="L4" s="44">
        <v>0.43786999999999998</v>
      </c>
      <c r="M4" s="6">
        <v>104</v>
      </c>
      <c r="N4" s="5">
        <f>M4/4580</f>
        <v>2.2707423580786028E-2</v>
      </c>
      <c r="O4" s="33">
        <v>0.32292999999999999</v>
      </c>
      <c r="P4" s="6">
        <v>63</v>
      </c>
      <c r="Q4" s="5">
        <f>P4/4567</f>
        <v>1.3794613531858988E-2</v>
      </c>
      <c r="R4" s="3">
        <v>71</v>
      </c>
      <c r="S4" s="24">
        <f>R4/4120</f>
        <v>1.7233009708737864E-2</v>
      </c>
      <c r="T4" s="6">
        <v>318</v>
      </c>
      <c r="U4" s="5">
        <f>T4/20754</f>
        <v>1.5322347499277248E-2</v>
      </c>
      <c r="V4" s="33">
        <v>0.26511000000000001</v>
      </c>
      <c r="W4" s="6">
        <v>184</v>
      </c>
      <c r="X4" s="24">
        <f>W4/7459</f>
        <v>2.4668186083925459E-2</v>
      </c>
      <c r="Y4" s="33">
        <v>0.30365999999999999</v>
      </c>
      <c r="Z4" s="6">
        <v>183</v>
      </c>
      <c r="AA4" s="5">
        <f>Z4/12449</f>
        <v>1.469997590167885E-2</v>
      </c>
      <c r="AB4" s="6">
        <v>140</v>
      </c>
      <c r="AC4" s="5">
        <f>AB4/12450</f>
        <v>1.1244979919678716E-2</v>
      </c>
      <c r="AD4" s="6">
        <v>123</v>
      </c>
      <c r="AE4" s="5">
        <f>AD4/11045</f>
        <v>1.1136260751471254E-2</v>
      </c>
      <c r="AF4" s="6">
        <v>442</v>
      </c>
      <c r="AG4" s="5">
        <f>AF4/49740</f>
        <v>8.8862082830719735E-3</v>
      </c>
      <c r="AH4" s="6">
        <v>520</v>
      </c>
      <c r="AI4" s="5">
        <f>AH4/54668</f>
        <v>9.511963122850662E-3</v>
      </c>
      <c r="AJ4" s="6">
        <v>44</v>
      </c>
      <c r="AK4" s="5">
        <f>AJ4/4226</f>
        <v>1.0411736867013724E-2</v>
      </c>
      <c r="AL4" s="6">
        <v>105</v>
      </c>
      <c r="AM4" s="5">
        <f>AL4/11929</f>
        <v>8.8020789672227338E-3</v>
      </c>
      <c r="AN4" s="6">
        <v>221</v>
      </c>
      <c r="AO4" s="5">
        <f>AN4/22021</f>
        <v>1.0035874846737205E-2</v>
      </c>
      <c r="AP4" s="6">
        <v>44</v>
      </c>
      <c r="AQ4" s="5">
        <f>AP4/985</f>
        <v>4.4670050761421318E-2</v>
      </c>
      <c r="AR4" s="6">
        <v>62</v>
      </c>
      <c r="AS4" s="5">
        <f>AR4/4308</f>
        <v>1.4391829155060354E-2</v>
      </c>
      <c r="AT4" s="6">
        <v>196</v>
      </c>
      <c r="AU4" s="5">
        <f>AT4/18551</f>
        <v>1.0565468168831868E-2</v>
      </c>
      <c r="AV4" s="6">
        <v>85</v>
      </c>
      <c r="AW4" s="5">
        <f>AV4/7635</f>
        <v>1.1132940406024885E-2</v>
      </c>
      <c r="AX4" s="6">
        <v>174</v>
      </c>
      <c r="AY4" s="5">
        <f>AX4/14666</f>
        <v>1.1864175644347471E-2</v>
      </c>
      <c r="AZ4" s="6">
        <v>190</v>
      </c>
      <c r="BA4" s="5">
        <f>AZ4/13223</f>
        <v>1.4368902669590865E-2</v>
      </c>
      <c r="BB4" s="6">
        <v>30</v>
      </c>
      <c r="BC4" s="5">
        <f>BB4/589</f>
        <v>5.0933786078098474E-2</v>
      </c>
      <c r="BD4" s="6">
        <v>28</v>
      </c>
      <c r="BE4" s="5">
        <f>BD4/553</f>
        <v>5.0632911392405063E-2</v>
      </c>
      <c r="BF4" s="6">
        <v>33</v>
      </c>
      <c r="BG4" s="5">
        <f>BF4/581</f>
        <v>5.6798623063683308E-2</v>
      </c>
      <c r="BH4" s="6">
        <v>6</v>
      </c>
      <c r="BI4" s="5">
        <f>BH4/597</f>
        <v>1.0050251256281407E-2</v>
      </c>
      <c r="BJ4" s="6">
        <v>21</v>
      </c>
      <c r="BK4" s="5">
        <f>BJ4/589</f>
        <v>3.5653650254668934E-2</v>
      </c>
      <c r="BL4" s="6">
        <v>1</v>
      </c>
      <c r="BM4" s="5">
        <f>BL4/595</f>
        <v>1.6806722689075631E-3</v>
      </c>
    </row>
    <row r="5" spans="1:65" x14ac:dyDescent="0.2">
      <c r="A5" s="32"/>
      <c r="B5" s="3" t="s">
        <v>6</v>
      </c>
      <c r="C5" s="3">
        <v>343</v>
      </c>
      <c r="D5" s="5">
        <f t="shared" ref="D5:D26" si="1">C5/66210</f>
        <v>5.1804863313698836E-3</v>
      </c>
      <c r="E5" s="45"/>
      <c r="F5" s="6">
        <v>143</v>
      </c>
      <c r="G5" s="5">
        <f t="shared" ref="G5:G26" si="2">F5/66216</f>
        <v>2.1595988884861666E-3</v>
      </c>
      <c r="H5" s="6">
        <v>121</v>
      </c>
      <c r="I5" s="5">
        <f t="shared" si="0"/>
        <v>2.1356961310364303E-3</v>
      </c>
      <c r="J5" s="6">
        <v>1031</v>
      </c>
      <c r="K5" s="5">
        <f t="shared" ref="K5:K26" si="3">J5/36630</f>
        <v>2.8146328146328146E-2</v>
      </c>
      <c r="L5" s="45"/>
      <c r="M5" s="6">
        <v>80</v>
      </c>
      <c r="N5" s="5">
        <f t="shared" ref="N5:N26" si="4">M5/4580</f>
        <v>1.7467248908296942E-2</v>
      </c>
      <c r="O5" s="33"/>
      <c r="P5" s="6">
        <v>32</v>
      </c>
      <c r="Q5" s="5">
        <f t="shared" ref="Q5:Q26" si="5">P5/4567</f>
        <v>7.0067878257061532E-3</v>
      </c>
      <c r="R5" s="3">
        <v>43</v>
      </c>
      <c r="S5" s="24">
        <f t="shared" ref="S5:S26" si="6">R5/4120</f>
        <v>1.0436893203883494E-2</v>
      </c>
      <c r="T5" s="6">
        <v>205</v>
      </c>
      <c r="U5" s="5">
        <f t="shared" ref="U5:U26" si="7">T5/20754</f>
        <v>9.8776139539365898E-3</v>
      </c>
      <c r="V5" s="33"/>
      <c r="W5" s="6">
        <v>105</v>
      </c>
      <c r="X5" s="24">
        <f t="shared" ref="X5:X26" si="8">W5/7459</f>
        <v>1.407695401528355E-2</v>
      </c>
      <c r="Y5" s="33"/>
      <c r="Z5" s="6">
        <v>144</v>
      </c>
      <c r="AA5" s="5">
        <f t="shared" ref="AA5:AA26" si="9">Z5/12449</f>
        <v>1.1567194152140733E-2</v>
      </c>
      <c r="AB5" s="6">
        <v>55</v>
      </c>
      <c r="AC5" s="5">
        <f t="shared" ref="AC5:AC26" si="10">AB5/12450</f>
        <v>4.4176706827309233E-3</v>
      </c>
      <c r="AD5" s="6">
        <v>45</v>
      </c>
      <c r="AE5" s="5">
        <f t="shared" ref="AE5:AE26" si="11">AD5/11045</f>
        <v>4.074241738343142E-3</v>
      </c>
      <c r="AF5" s="6">
        <v>248</v>
      </c>
      <c r="AG5" s="5">
        <f t="shared" ref="AG5:AG26" si="12">AF5/49740</f>
        <v>4.9859268194611985E-3</v>
      </c>
      <c r="AH5" s="6">
        <v>297</v>
      </c>
      <c r="AI5" s="5">
        <f t="shared" ref="AI5:AI26" si="13">AH5/54668</f>
        <v>5.4327943220897051E-3</v>
      </c>
      <c r="AJ5" s="6">
        <v>30</v>
      </c>
      <c r="AK5" s="5">
        <f t="shared" ref="AK5:AK26" si="14">AJ5/4226</f>
        <v>7.0989115002366302E-3</v>
      </c>
      <c r="AL5" s="6">
        <v>38</v>
      </c>
      <c r="AM5" s="5">
        <f t="shared" ref="AM5:AM26" si="15">AL5/11929</f>
        <v>3.1855142928996563E-3</v>
      </c>
      <c r="AN5" s="6">
        <v>130</v>
      </c>
      <c r="AO5" s="5">
        <f t="shared" ref="AO5:AO26" si="16">AN5/22021</f>
        <v>5.9034557921983557E-3</v>
      </c>
      <c r="AP5" s="6">
        <v>27</v>
      </c>
      <c r="AQ5" s="5">
        <f t="shared" ref="AQ5:AQ26" si="17">AP5/985</f>
        <v>2.7411167512690356E-2</v>
      </c>
      <c r="AR5" s="6">
        <v>49</v>
      </c>
      <c r="AS5" s="5">
        <f t="shared" ref="AS5:AS26" si="18">AR5/4308</f>
        <v>1.137418755803157E-2</v>
      </c>
      <c r="AT5" s="6">
        <v>118</v>
      </c>
      <c r="AU5" s="5">
        <f t="shared" ref="AU5:AU26" si="19">AT5/18551</f>
        <v>6.3608430812355128E-3</v>
      </c>
      <c r="AV5" s="6">
        <v>36</v>
      </c>
      <c r="AW5" s="5">
        <f t="shared" ref="AW5:AW26" si="20">AV5/7635</f>
        <v>4.7151277013752456E-3</v>
      </c>
      <c r="AX5" s="6">
        <v>95</v>
      </c>
      <c r="AY5" s="5">
        <f t="shared" ref="AY5:AY26" si="21">AX5/14666</f>
        <v>6.4775671621437334E-3</v>
      </c>
      <c r="AZ5" s="6">
        <v>117</v>
      </c>
      <c r="BA5" s="5">
        <f t="shared" ref="BA5:BA26" si="22">AZ5/13223</f>
        <v>8.8482190123270067E-3</v>
      </c>
      <c r="BB5" s="6">
        <v>20</v>
      </c>
      <c r="BC5" s="5">
        <f t="shared" ref="BC5:BC26" si="23">BB5/589</f>
        <v>3.3955857385398983E-2</v>
      </c>
      <c r="BD5" s="6">
        <v>20</v>
      </c>
      <c r="BE5" s="5">
        <f t="shared" ref="BE5:BE26" si="24">BD5/553</f>
        <v>3.6166365280289332E-2</v>
      </c>
      <c r="BF5" s="6">
        <v>17</v>
      </c>
      <c r="BG5" s="5">
        <f t="shared" ref="BG5:BG26" si="25">BF5/581</f>
        <v>2.9259896729776247E-2</v>
      </c>
      <c r="BH5" s="6">
        <v>9</v>
      </c>
      <c r="BI5" s="5">
        <f t="shared" ref="BI5:BI26" si="26">BH5/597</f>
        <v>1.507537688442211E-2</v>
      </c>
      <c r="BJ5" s="6">
        <v>9</v>
      </c>
      <c r="BK5" s="5">
        <f t="shared" ref="BK5:BK26" si="27">BJ5/589</f>
        <v>1.5280135823429542E-2</v>
      </c>
      <c r="BL5" s="6">
        <v>0</v>
      </c>
      <c r="BM5" s="5">
        <f t="shared" ref="BM5:BM26" si="28">BL5/595</f>
        <v>0</v>
      </c>
    </row>
    <row r="6" spans="1:65" x14ac:dyDescent="0.2">
      <c r="A6" s="32"/>
      <c r="B6" s="3" t="s">
        <v>7</v>
      </c>
      <c r="C6" s="3">
        <v>776</v>
      </c>
      <c r="D6" s="5">
        <f t="shared" si="1"/>
        <v>1.172028394502341E-2</v>
      </c>
      <c r="E6" s="45"/>
      <c r="F6" s="6">
        <v>369</v>
      </c>
      <c r="G6" s="5">
        <f t="shared" si="2"/>
        <v>5.5726712577020658E-3</v>
      </c>
      <c r="H6" s="6">
        <v>313</v>
      </c>
      <c r="I6" s="5">
        <f t="shared" si="0"/>
        <v>5.5245693306975431E-3</v>
      </c>
      <c r="J6" s="6">
        <v>1831</v>
      </c>
      <c r="K6" s="5">
        <f t="shared" si="3"/>
        <v>4.9986349986349987E-2</v>
      </c>
      <c r="L6" s="45"/>
      <c r="M6" s="6">
        <v>144</v>
      </c>
      <c r="N6" s="5">
        <f t="shared" si="4"/>
        <v>3.1441048034934499E-2</v>
      </c>
      <c r="O6" s="33"/>
      <c r="P6" s="6">
        <v>51</v>
      </c>
      <c r="Q6" s="5">
        <f t="shared" si="5"/>
        <v>1.1167068097219181E-2</v>
      </c>
      <c r="R6" s="3">
        <v>75</v>
      </c>
      <c r="S6" s="24">
        <f t="shared" si="6"/>
        <v>1.820388349514563E-2</v>
      </c>
      <c r="T6" s="6">
        <v>464</v>
      </c>
      <c r="U6" s="5">
        <f t="shared" si="7"/>
        <v>2.2357135973788186E-2</v>
      </c>
      <c r="V6" s="33"/>
      <c r="W6" s="6">
        <v>233</v>
      </c>
      <c r="X6" s="24">
        <f t="shared" si="8"/>
        <v>3.1237431291057782E-2</v>
      </c>
      <c r="Y6" s="33"/>
      <c r="Z6" s="6">
        <v>306</v>
      </c>
      <c r="AA6" s="5">
        <f t="shared" si="9"/>
        <v>2.458028757329906E-2</v>
      </c>
      <c r="AB6" s="6">
        <v>137</v>
      </c>
      <c r="AC6" s="5">
        <f t="shared" si="10"/>
        <v>1.1004016064257029E-2</v>
      </c>
      <c r="AD6" s="6">
        <v>103</v>
      </c>
      <c r="AE6" s="5">
        <f t="shared" si="11"/>
        <v>9.3254866455409688E-3</v>
      </c>
      <c r="AF6" s="6">
        <v>560</v>
      </c>
      <c r="AG6" s="5">
        <f t="shared" si="12"/>
        <v>1.1258544431041415E-2</v>
      </c>
      <c r="AH6" s="6">
        <v>675</v>
      </c>
      <c r="AI6" s="5">
        <f t="shared" si="13"/>
        <v>1.2347259822931148E-2</v>
      </c>
      <c r="AJ6" s="6">
        <v>62</v>
      </c>
      <c r="AK6" s="5">
        <f t="shared" si="14"/>
        <v>1.4671083767155703E-2</v>
      </c>
      <c r="AL6" s="6">
        <v>131</v>
      </c>
      <c r="AM6" s="5">
        <f t="shared" si="15"/>
        <v>1.0981641378154078E-2</v>
      </c>
      <c r="AN6" s="6">
        <v>279</v>
      </c>
      <c r="AO6" s="5">
        <f t="shared" si="16"/>
        <v>1.2669724354025703E-2</v>
      </c>
      <c r="AP6" s="6">
        <v>52</v>
      </c>
      <c r="AQ6" s="5">
        <f t="shared" si="17"/>
        <v>5.2791878172588833E-2</v>
      </c>
      <c r="AR6" s="6">
        <v>63</v>
      </c>
      <c r="AS6" s="5">
        <f t="shared" si="18"/>
        <v>1.4623955431754874E-2</v>
      </c>
      <c r="AT6" s="6">
        <v>246</v>
      </c>
      <c r="AU6" s="5">
        <f t="shared" si="19"/>
        <v>1.3260740660880815E-2</v>
      </c>
      <c r="AV6" s="6">
        <v>76</v>
      </c>
      <c r="AW6" s="5">
        <f t="shared" si="20"/>
        <v>9.9541584806810742E-3</v>
      </c>
      <c r="AX6" s="6">
        <v>196</v>
      </c>
      <c r="AY6" s="5">
        <f t="shared" si="21"/>
        <v>1.3364243829264967E-2</v>
      </c>
      <c r="AZ6" s="6">
        <v>200</v>
      </c>
      <c r="BA6" s="5">
        <f t="shared" si="22"/>
        <v>1.512516070483249E-2</v>
      </c>
      <c r="BB6" s="6">
        <v>33</v>
      </c>
      <c r="BC6" s="5">
        <f t="shared" si="23"/>
        <v>5.6027164685908321E-2</v>
      </c>
      <c r="BD6" s="6">
        <v>32</v>
      </c>
      <c r="BE6" s="5">
        <f t="shared" si="24"/>
        <v>5.7866184448462928E-2</v>
      </c>
      <c r="BF6" s="6">
        <v>28</v>
      </c>
      <c r="BG6" s="5">
        <f t="shared" si="25"/>
        <v>4.8192771084337352E-2</v>
      </c>
      <c r="BH6" s="6">
        <v>30</v>
      </c>
      <c r="BI6" s="5">
        <f t="shared" si="26"/>
        <v>5.0251256281407038E-2</v>
      </c>
      <c r="BJ6" s="6">
        <v>14</v>
      </c>
      <c r="BK6" s="5">
        <f t="shared" si="27"/>
        <v>2.3769100169779286E-2</v>
      </c>
      <c r="BL6" s="6">
        <v>3</v>
      </c>
      <c r="BM6" s="5">
        <f t="shared" si="28"/>
        <v>5.0420168067226894E-3</v>
      </c>
    </row>
    <row r="7" spans="1:65" x14ac:dyDescent="0.2">
      <c r="A7" s="32"/>
      <c r="B7" s="3" t="s">
        <v>8</v>
      </c>
      <c r="C7" s="3">
        <v>1782</v>
      </c>
      <c r="D7" s="5">
        <f t="shared" si="1"/>
        <v>2.6914363389216132E-2</v>
      </c>
      <c r="E7" s="45"/>
      <c r="F7" s="6">
        <v>874</v>
      </c>
      <c r="G7" s="5">
        <f t="shared" si="2"/>
        <v>1.3199226772985382E-2</v>
      </c>
      <c r="H7" s="6">
        <v>738</v>
      </c>
      <c r="I7" s="5">
        <f t="shared" si="0"/>
        <v>1.3025981361197403E-2</v>
      </c>
      <c r="J7" s="6">
        <v>2786</v>
      </c>
      <c r="K7" s="5">
        <f t="shared" si="3"/>
        <v>7.6057876057876062E-2</v>
      </c>
      <c r="L7" s="45"/>
      <c r="M7" s="6">
        <v>268</v>
      </c>
      <c r="N7" s="5">
        <f t="shared" si="4"/>
        <v>5.8515283842794759E-2</v>
      </c>
      <c r="O7" s="33"/>
      <c r="P7" s="6">
        <v>100</v>
      </c>
      <c r="Q7" s="5">
        <f t="shared" si="5"/>
        <v>2.1896211955331729E-2</v>
      </c>
      <c r="R7" s="3">
        <v>122</v>
      </c>
      <c r="S7" s="24">
        <f t="shared" si="6"/>
        <v>2.9611650485436892E-2</v>
      </c>
      <c r="T7" s="6">
        <v>907</v>
      </c>
      <c r="U7" s="5">
        <f t="shared" si="7"/>
        <v>4.3702418810831645E-2</v>
      </c>
      <c r="V7" s="33"/>
      <c r="W7" s="6">
        <v>387</v>
      </c>
      <c r="X7" s="24">
        <f t="shared" si="8"/>
        <v>5.1883630513473659E-2</v>
      </c>
      <c r="Y7" s="33"/>
      <c r="Z7" s="6">
        <v>564</v>
      </c>
      <c r="AA7" s="5">
        <f t="shared" si="9"/>
        <v>4.5304843762551207E-2</v>
      </c>
      <c r="AB7" s="6">
        <v>292</v>
      </c>
      <c r="AC7" s="5">
        <f t="shared" si="10"/>
        <v>2.3453815261044175E-2</v>
      </c>
      <c r="AD7" s="6">
        <v>240</v>
      </c>
      <c r="AE7" s="5">
        <f t="shared" si="11"/>
        <v>2.1729289271163424E-2</v>
      </c>
      <c r="AF7" s="6">
        <v>1261</v>
      </c>
      <c r="AG7" s="5">
        <f t="shared" si="12"/>
        <v>2.5351829513470044E-2</v>
      </c>
      <c r="AH7" s="6">
        <v>1560</v>
      </c>
      <c r="AI7" s="5">
        <f t="shared" si="13"/>
        <v>2.8535889368551986E-2</v>
      </c>
      <c r="AJ7" s="6">
        <v>144</v>
      </c>
      <c r="AK7" s="5">
        <f t="shared" si="14"/>
        <v>3.4074775201135825E-2</v>
      </c>
      <c r="AL7" s="6">
        <v>304</v>
      </c>
      <c r="AM7" s="5">
        <f t="shared" si="15"/>
        <v>2.5484114343197251E-2</v>
      </c>
      <c r="AN7" s="6">
        <v>593</v>
      </c>
      <c r="AO7" s="5">
        <f t="shared" si="16"/>
        <v>2.692884065210481E-2</v>
      </c>
      <c r="AP7" s="6">
        <v>86</v>
      </c>
      <c r="AQ7" s="5">
        <f t="shared" si="17"/>
        <v>8.7309644670050757E-2</v>
      </c>
      <c r="AR7" s="6">
        <v>147</v>
      </c>
      <c r="AS7" s="5">
        <f t="shared" si="18"/>
        <v>3.4122562674094706E-2</v>
      </c>
      <c r="AT7" s="6">
        <v>566</v>
      </c>
      <c r="AU7" s="5">
        <f t="shared" si="19"/>
        <v>3.051048460999407E-2</v>
      </c>
      <c r="AV7" s="6">
        <v>202</v>
      </c>
      <c r="AW7" s="5">
        <f t="shared" si="20"/>
        <v>2.6457105435494434E-2</v>
      </c>
      <c r="AX7" s="6">
        <v>438</v>
      </c>
      <c r="AY7" s="5">
        <f t="shared" si="21"/>
        <v>2.9864993863357427E-2</v>
      </c>
      <c r="AZ7" s="6">
        <v>376</v>
      </c>
      <c r="BA7" s="5">
        <f t="shared" si="22"/>
        <v>2.843530212508508E-2</v>
      </c>
      <c r="BB7" s="6">
        <v>56</v>
      </c>
      <c r="BC7" s="5">
        <f t="shared" si="23"/>
        <v>9.5076400679117143E-2</v>
      </c>
      <c r="BD7" s="6">
        <v>56</v>
      </c>
      <c r="BE7" s="5">
        <f t="shared" si="24"/>
        <v>0.10126582278481013</v>
      </c>
      <c r="BF7" s="6">
        <v>38</v>
      </c>
      <c r="BG7" s="5">
        <f t="shared" si="25"/>
        <v>6.5404475043029264E-2</v>
      </c>
      <c r="BH7" s="6">
        <v>48</v>
      </c>
      <c r="BI7" s="5">
        <f t="shared" si="26"/>
        <v>8.0402010050251257E-2</v>
      </c>
      <c r="BJ7" s="6">
        <v>28</v>
      </c>
      <c r="BK7" s="5">
        <f t="shared" si="27"/>
        <v>4.7538200339558571E-2</v>
      </c>
      <c r="BL7" s="6">
        <v>8</v>
      </c>
      <c r="BM7" s="5">
        <f t="shared" si="28"/>
        <v>1.3445378151260505E-2</v>
      </c>
    </row>
    <row r="8" spans="1:65" x14ac:dyDescent="0.2">
      <c r="A8" s="32"/>
      <c r="B8" s="3" t="s">
        <v>9</v>
      </c>
      <c r="C8" s="3">
        <v>3558</v>
      </c>
      <c r="D8" s="5">
        <f t="shared" si="1"/>
        <v>5.3738106026280021E-2</v>
      </c>
      <c r="E8" s="45"/>
      <c r="F8" s="6">
        <v>1868</v>
      </c>
      <c r="G8" s="5">
        <f t="shared" si="2"/>
        <v>2.8210704361483631E-2</v>
      </c>
      <c r="H8" s="6">
        <v>1596</v>
      </c>
      <c r="I8" s="5">
        <f t="shared" si="0"/>
        <v>2.8170008472183001E-2</v>
      </c>
      <c r="J8" s="6">
        <v>3982</v>
      </c>
      <c r="K8" s="5">
        <f t="shared" si="3"/>
        <v>0.1087087087087087</v>
      </c>
      <c r="L8" s="45"/>
      <c r="M8" s="6">
        <v>375</v>
      </c>
      <c r="N8" s="5">
        <f t="shared" si="4"/>
        <v>8.1877729257641918E-2</v>
      </c>
      <c r="O8" s="33"/>
      <c r="P8" s="6">
        <v>202</v>
      </c>
      <c r="Q8" s="5">
        <f t="shared" si="5"/>
        <v>4.4230348149770088E-2</v>
      </c>
      <c r="R8" s="3">
        <v>228</v>
      </c>
      <c r="S8" s="24">
        <f t="shared" si="6"/>
        <v>5.533980582524272E-2</v>
      </c>
      <c r="T8" s="6">
        <v>1469</v>
      </c>
      <c r="U8" s="5">
        <f t="shared" si="7"/>
        <v>7.078153608942854E-2</v>
      </c>
      <c r="V8" s="33"/>
      <c r="W8" s="6">
        <v>599</v>
      </c>
      <c r="X8" s="24">
        <f t="shared" si="8"/>
        <v>8.0305671001474732E-2</v>
      </c>
      <c r="Y8" s="33"/>
      <c r="Z8" s="6">
        <v>924</v>
      </c>
      <c r="AA8" s="5">
        <f t="shared" si="9"/>
        <v>7.4222829142903041E-2</v>
      </c>
      <c r="AB8" s="6">
        <v>498</v>
      </c>
      <c r="AC8" s="5">
        <f t="shared" si="10"/>
        <v>0.04</v>
      </c>
      <c r="AD8" s="6">
        <v>419</v>
      </c>
      <c r="AE8" s="5">
        <f t="shared" si="11"/>
        <v>3.7935717519239472E-2</v>
      </c>
      <c r="AF8" s="6">
        <v>2603</v>
      </c>
      <c r="AG8" s="5">
        <f t="shared" si="12"/>
        <v>5.2332127060715723E-2</v>
      </c>
      <c r="AH8" s="6">
        <v>3030</v>
      </c>
      <c r="AI8" s="5">
        <f t="shared" si="13"/>
        <v>5.542547742737982E-2</v>
      </c>
      <c r="AJ8" s="6">
        <v>263</v>
      </c>
      <c r="AK8" s="5">
        <f t="shared" si="14"/>
        <v>6.2233790818741128E-2</v>
      </c>
      <c r="AL8" s="6">
        <v>652</v>
      </c>
      <c r="AM8" s="5">
        <f t="shared" si="15"/>
        <v>5.4656718920278312E-2</v>
      </c>
      <c r="AN8" s="6">
        <v>1205</v>
      </c>
      <c r="AO8" s="5">
        <f t="shared" si="16"/>
        <v>5.472049407383861E-2</v>
      </c>
      <c r="AP8" s="6">
        <v>108</v>
      </c>
      <c r="AQ8" s="5">
        <f t="shared" si="17"/>
        <v>0.10964467005076142</v>
      </c>
      <c r="AR8" s="6">
        <v>253</v>
      </c>
      <c r="AS8" s="5">
        <f t="shared" si="18"/>
        <v>5.8727948003714017E-2</v>
      </c>
      <c r="AT8" s="6">
        <v>1032</v>
      </c>
      <c r="AU8" s="5">
        <f t="shared" si="19"/>
        <v>5.563042423589025E-2</v>
      </c>
      <c r="AV8" s="6">
        <v>368</v>
      </c>
      <c r="AW8" s="5">
        <f t="shared" si="20"/>
        <v>4.8199083169613618E-2</v>
      </c>
      <c r="AX8" s="6">
        <v>881</v>
      </c>
      <c r="AY8" s="5">
        <f t="shared" si="21"/>
        <v>6.0070912314196097E-2</v>
      </c>
      <c r="AZ8" s="6">
        <v>716</v>
      </c>
      <c r="BA8" s="5">
        <f t="shared" si="22"/>
        <v>5.4148075323300307E-2</v>
      </c>
      <c r="BB8" s="6">
        <v>55</v>
      </c>
      <c r="BC8" s="5">
        <f t="shared" si="23"/>
        <v>9.3378607809847206E-2</v>
      </c>
      <c r="BD8" s="6">
        <v>52</v>
      </c>
      <c r="BE8" s="5">
        <f t="shared" si="24"/>
        <v>9.403254972875226E-2</v>
      </c>
      <c r="BF8" s="6">
        <v>52</v>
      </c>
      <c r="BG8" s="5">
        <f t="shared" si="25"/>
        <v>8.9500860585197933E-2</v>
      </c>
      <c r="BH8" s="6">
        <v>78</v>
      </c>
      <c r="BI8" s="5">
        <f t="shared" si="26"/>
        <v>0.1306532663316583</v>
      </c>
      <c r="BJ8" s="6">
        <v>33</v>
      </c>
      <c r="BK8" s="5">
        <f t="shared" si="27"/>
        <v>5.6027164685908321E-2</v>
      </c>
      <c r="BL8" s="6">
        <v>15</v>
      </c>
      <c r="BM8" s="5">
        <f t="shared" si="28"/>
        <v>2.5210084033613446E-2</v>
      </c>
    </row>
    <row r="9" spans="1:65" x14ac:dyDescent="0.2">
      <c r="A9" s="32"/>
      <c r="B9" s="3" t="s">
        <v>10</v>
      </c>
      <c r="C9" s="3">
        <v>6233</v>
      </c>
      <c r="D9" s="5">
        <f t="shared" si="1"/>
        <v>9.4139858027488296E-2</v>
      </c>
      <c r="E9" s="46"/>
      <c r="F9" s="6">
        <v>3607</v>
      </c>
      <c r="G9" s="5">
        <f t="shared" si="2"/>
        <v>5.4473239096290926E-2</v>
      </c>
      <c r="H9" s="6">
        <v>3065</v>
      </c>
      <c r="I9" s="5">
        <f t="shared" si="0"/>
        <v>5.4098418525840158E-2</v>
      </c>
      <c r="J9" s="6">
        <v>4839</v>
      </c>
      <c r="K9" s="5">
        <f t="shared" si="3"/>
        <v>0.13210483210483209</v>
      </c>
      <c r="L9" s="46"/>
      <c r="M9" s="6">
        <v>508</v>
      </c>
      <c r="N9" s="5">
        <f t="shared" si="4"/>
        <v>0.11091703056768559</v>
      </c>
      <c r="O9" s="33"/>
      <c r="P9" s="6">
        <v>387</v>
      </c>
      <c r="Q9" s="5">
        <f t="shared" si="5"/>
        <v>8.4738340267133783E-2</v>
      </c>
      <c r="R9" s="3">
        <v>375</v>
      </c>
      <c r="S9" s="24">
        <f t="shared" si="6"/>
        <v>9.1019417475728157E-2</v>
      </c>
      <c r="T9" s="6">
        <v>2139</v>
      </c>
      <c r="U9" s="5">
        <f t="shared" si="7"/>
        <v>0.10306446949985545</v>
      </c>
      <c r="V9" s="33"/>
      <c r="W9" s="6">
        <v>757</v>
      </c>
      <c r="X9" s="24">
        <f t="shared" si="8"/>
        <v>0.10148813513875855</v>
      </c>
      <c r="Y9" s="33"/>
      <c r="Z9" s="6">
        <v>1420</v>
      </c>
      <c r="AA9" s="5">
        <f t="shared" si="9"/>
        <v>0.11406538677805446</v>
      </c>
      <c r="AB9" s="6">
        <v>852</v>
      </c>
      <c r="AC9" s="5">
        <f t="shared" si="10"/>
        <v>6.8433734939759031E-2</v>
      </c>
      <c r="AD9" s="6">
        <v>709</v>
      </c>
      <c r="AE9" s="5">
        <f t="shared" si="11"/>
        <v>6.4191942055228615E-2</v>
      </c>
      <c r="AF9" s="6">
        <v>4453</v>
      </c>
      <c r="AG9" s="5">
        <f t="shared" si="12"/>
        <v>8.9525532770406105E-2</v>
      </c>
      <c r="AH9" s="6">
        <v>5251</v>
      </c>
      <c r="AI9" s="5">
        <f t="shared" si="13"/>
        <v>9.6052535304016973E-2</v>
      </c>
      <c r="AJ9" s="6">
        <v>354</v>
      </c>
      <c r="AK9" s="5">
        <f t="shared" si="14"/>
        <v>8.3767155702792237E-2</v>
      </c>
      <c r="AL9" s="6">
        <v>965</v>
      </c>
      <c r="AM9" s="5">
        <f t="shared" si="15"/>
        <v>8.0895297174951794E-2</v>
      </c>
      <c r="AN9" s="6">
        <v>2200</v>
      </c>
      <c r="AO9" s="5">
        <f t="shared" si="16"/>
        <v>9.990463648335679E-2</v>
      </c>
      <c r="AP9" s="6">
        <v>141</v>
      </c>
      <c r="AQ9" s="5">
        <f t="shared" si="17"/>
        <v>0.14314720812182741</v>
      </c>
      <c r="AR9" s="6">
        <v>459</v>
      </c>
      <c r="AS9" s="5">
        <f t="shared" si="18"/>
        <v>0.10654596100278552</v>
      </c>
      <c r="AT9" s="6">
        <v>1716</v>
      </c>
      <c r="AU9" s="5">
        <f t="shared" si="19"/>
        <v>9.2501751927119832E-2</v>
      </c>
      <c r="AV9" s="6">
        <v>634</v>
      </c>
      <c r="AW9" s="5">
        <f t="shared" si="20"/>
        <v>8.3038637851997374E-2</v>
      </c>
      <c r="AX9" s="6">
        <v>1453</v>
      </c>
      <c r="AY9" s="5">
        <f t="shared" si="21"/>
        <v>9.9072685122051002E-2</v>
      </c>
      <c r="AZ9" s="6">
        <v>1193</v>
      </c>
      <c r="BA9" s="5">
        <f t="shared" si="22"/>
        <v>9.0221583604325792E-2</v>
      </c>
      <c r="BB9" s="6">
        <v>84</v>
      </c>
      <c r="BC9" s="5">
        <f t="shared" si="23"/>
        <v>0.14261460101867574</v>
      </c>
      <c r="BD9" s="6">
        <v>79</v>
      </c>
      <c r="BE9" s="5">
        <f t="shared" si="24"/>
        <v>0.14285714285714285</v>
      </c>
      <c r="BF9" s="6">
        <v>64</v>
      </c>
      <c r="BG9" s="5">
        <f t="shared" si="25"/>
        <v>0.11015490533562823</v>
      </c>
      <c r="BH9" s="6">
        <v>128</v>
      </c>
      <c r="BI9" s="5">
        <f t="shared" si="26"/>
        <v>0.21440536013400335</v>
      </c>
      <c r="BJ9" s="6">
        <v>59</v>
      </c>
      <c r="BK9" s="5">
        <f t="shared" si="27"/>
        <v>0.100169779286927</v>
      </c>
      <c r="BL9" s="6">
        <v>29</v>
      </c>
      <c r="BM9" s="5">
        <f t="shared" si="28"/>
        <v>4.8739495798319328E-2</v>
      </c>
    </row>
    <row r="10" spans="1:65" x14ac:dyDescent="0.2">
      <c r="A10" s="32"/>
      <c r="B10" s="3" t="s">
        <v>11</v>
      </c>
      <c r="C10" s="3">
        <v>8662</v>
      </c>
      <c r="D10" s="5">
        <f t="shared" si="1"/>
        <v>0.13082615919045462</v>
      </c>
      <c r="E10" s="49"/>
      <c r="F10" s="6">
        <v>6859</v>
      </c>
      <c r="G10" s="5">
        <f t="shared" si="2"/>
        <v>0.10358523619668962</v>
      </c>
      <c r="H10" s="6">
        <v>5817</v>
      </c>
      <c r="I10" s="5">
        <f t="shared" si="0"/>
        <v>0.10267226772098277</v>
      </c>
      <c r="J10" s="6">
        <v>5135</v>
      </c>
      <c r="K10" s="5">
        <f t="shared" si="3"/>
        <v>0.1401856401856402</v>
      </c>
      <c r="L10" s="5"/>
      <c r="M10" s="6">
        <v>595</v>
      </c>
      <c r="N10" s="5">
        <f t="shared" si="4"/>
        <v>0.12991266375545851</v>
      </c>
      <c r="O10" s="5"/>
      <c r="P10" s="6">
        <v>473</v>
      </c>
      <c r="Q10" s="5">
        <f t="shared" si="5"/>
        <v>0.10356908254871908</v>
      </c>
      <c r="R10" s="3">
        <v>505</v>
      </c>
      <c r="S10" s="24">
        <f t="shared" si="6"/>
        <v>0.12257281553398058</v>
      </c>
      <c r="T10" s="6">
        <v>2822</v>
      </c>
      <c r="U10" s="5">
        <f t="shared" si="7"/>
        <v>0.13597378818541003</v>
      </c>
      <c r="V10" s="5"/>
      <c r="W10" s="6">
        <v>918</v>
      </c>
      <c r="X10" s="24">
        <f t="shared" si="8"/>
        <v>0.12307279796219332</v>
      </c>
      <c r="Y10" s="5"/>
      <c r="Z10" s="6">
        <v>1790</v>
      </c>
      <c r="AA10" s="5">
        <f t="shared" si="9"/>
        <v>0.14378664953008274</v>
      </c>
      <c r="AB10" s="6">
        <v>1381</v>
      </c>
      <c r="AC10" s="5">
        <f t="shared" si="10"/>
        <v>0.11092369477911647</v>
      </c>
      <c r="AD10" s="6">
        <v>1160</v>
      </c>
      <c r="AE10" s="5">
        <f t="shared" si="11"/>
        <v>0.10502489814395655</v>
      </c>
      <c r="AF10" s="6">
        <v>6169</v>
      </c>
      <c r="AG10" s="5">
        <f t="shared" si="12"/>
        <v>0.12402492963409731</v>
      </c>
      <c r="AH10" s="6">
        <v>7211</v>
      </c>
      <c r="AI10" s="5">
        <f t="shared" si="13"/>
        <v>0.13190531938245409</v>
      </c>
      <c r="AJ10" s="6">
        <v>462</v>
      </c>
      <c r="AK10" s="5">
        <f t="shared" si="14"/>
        <v>0.10932323710364411</v>
      </c>
      <c r="AL10" s="6">
        <v>1346</v>
      </c>
      <c r="AM10" s="5">
        <f t="shared" si="15"/>
        <v>0.11283426942744572</v>
      </c>
      <c r="AN10" s="6">
        <v>2994</v>
      </c>
      <c r="AO10" s="5">
        <f t="shared" si="16"/>
        <v>0.13596112801416829</v>
      </c>
      <c r="AP10" s="6">
        <v>143</v>
      </c>
      <c r="AQ10" s="5">
        <f t="shared" si="17"/>
        <v>0.14517766497461929</v>
      </c>
      <c r="AR10" s="6">
        <v>661</v>
      </c>
      <c r="AS10" s="5">
        <f t="shared" si="18"/>
        <v>0.15343546889507892</v>
      </c>
      <c r="AT10" s="6">
        <v>2456</v>
      </c>
      <c r="AU10" s="5">
        <f t="shared" si="19"/>
        <v>0.13239178480944425</v>
      </c>
      <c r="AV10" s="6">
        <v>921</v>
      </c>
      <c r="AW10" s="5">
        <f t="shared" si="20"/>
        <v>0.1206286836935167</v>
      </c>
      <c r="AX10" s="6">
        <v>1918</v>
      </c>
      <c r="AY10" s="5">
        <f t="shared" si="21"/>
        <v>0.13077867175780716</v>
      </c>
      <c r="AZ10" s="6">
        <v>1717</v>
      </c>
      <c r="BA10" s="5">
        <f t="shared" si="22"/>
        <v>0.12984950465098691</v>
      </c>
      <c r="BB10" s="6">
        <v>81</v>
      </c>
      <c r="BC10" s="5">
        <f t="shared" si="23"/>
        <v>0.13752122241086587</v>
      </c>
      <c r="BD10" s="6">
        <v>74</v>
      </c>
      <c r="BE10" s="5">
        <f t="shared" si="24"/>
        <v>0.13381555153707053</v>
      </c>
      <c r="BF10" s="6">
        <v>77</v>
      </c>
      <c r="BG10" s="5">
        <f t="shared" si="25"/>
        <v>0.13253012048192772</v>
      </c>
      <c r="BH10" s="6">
        <v>105</v>
      </c>
      <c r="BI10" s="5">
        <f t="shared" si="26"/>
        <v>0.17587939698492464</v>
      </c>
      <c r="BJ10" s="6">
        <v>75</v>
      </c>
      <c r="BK10" s="5">
        <f t="shared" si="27"/>
        <v>0.12733446519524619</v>
      </c>
      <c r="BL10" s="6">
        <v>67</v>
      </c>
      <c r="BM10" s="5">
        <f t="shared" si="28"/>
        <v>0.11260504201680673</v>
      </c>
    </row>
    <row r="11" spans="1:65" x14ac:dyDescent="0.2">
      <c r="A11" s="32"/>
      <c r="B11" s="3" t="s">
        <v>12</v>
      </c>
      <c r="C11" s="3">
        <v>11585</v>
      </c>
      <c r="D11" s="5">
        <f t="shared" si="1"/>
        <v>0.17497356894728894</v>
      </c>
      <c r="E11" s="49"/>
      <c r="F11" s="6">
        <v>8145</v>
      </c>
      <c r="G11" s="5">
        <f t="shared" si="2"/>
        <v>0.12300652410293585</v>
      </c>
      <c r="H11" s="6">
        <v>6830</v>
      </c>
      <c r="I11" s="5">
        <f t="shared" si="0"/>
        <v>0.12055210392544478</v>
      </c>
      <c r="J11" s="6">
        <v>4849</v>
      </c>
      <c r="K11" s="5">
        <f t="shared" si="3"/>
        <v>0.13237783237783238</v>
      </c>
      <c r="L11" s="5"/>
      <c r="M11" s="6">
        <v>600</v>
      </c>
      <c r="N11" s="5">
        <f t="shared" si="4"/>
        <v>0.13100436681222707</v>
      </c>
      <c r="O11" s="5"/>
      <c r="P11" s="6">
        <v>700</v>
      </c>
      <c r="Q11" s="5">
        <f t="shared" si="5"/>
        <v>0.1532734836873221</v>
      </c>
      <c r="R11" s="3">
        <v>657</v>
      </c>
      <c r="S11" s="24">
        <f t="shared" si="6"/>
        <v>0.15946601941747574</v>
      </c>
      <c r="T11" s="6">
        <v>3054</v>
      </c>
      <c r="U11" s="5">
        <f t="shared" si="7"/>
        <v>0.14715235617230413</v>
      </c>
      <c r="V11" s="5"/>
      <c r="W11" s="6">
        <v>995</v>
      </c>
      <c r="X11" s="24">
        <f t="shared" si="8"/>
        <v>0.13339589757340126</v>
      </c>
      <c r="Y11" s="5"/>
      <c r="Z11" s="6">
        <v>1838</v>
      </c>
      <c r="AA11" s="5">
        <f t="shared" si="9"/>
        <v>0.14764238091412965</v>
      </c>
      <c r="AB11" s="6">
        <v>1618</v>
      </c>
      <c r="AC11" s="5">
        <f t="shared" si="10"/>
        <v>0.12995983935742972</v>
      </c>
      <c r="AD11" s="6">
        <v>1405</v>
      </c>
      <c r="AE11" s="5">
        <f t="shared" si="11"/>
        <v>0.12720688094160254</v>
      </c>
      <c r="AF11" s="6">
        <v>8550</v>
      </c>
      <c r="AG11" s="5">
        <f t="shared" si="12"/>
        <v>0.17189384800965019</v>
      </c>
      <c r="AH11" s="6">
        <v>9498</v>
      </c>
      <c r="AI11" s="5">
        <f t="shared" si="13"/>
        <v>0.17373966488622228</v>
      </c>
      <c r="AJ11" s="6">
        <v>631</v>
      </c>
      <c r="AK11" s="5">
        <f t="shared" si="14"/>
        <v>0.14931377188831046</v>
      </c>
      <c r="AL11" s="6">
        <v>1884</v>
      </c>
      <c r="AM11" s="5">
        <f t="shared" si="15"/>
        <v>0.15793444546902508</v>
      </c>
      <c r="AN11" s="6">
        <v>3892</v>
      </c>
      <c r="AO11" s="5">
        <f t="shared" si="16"/>
        <v>0.17674038417873847</v>
      </c>
      <c r="AP11" s="6">
        <v>136</v>
      </c>
      <c r="AQ11" s="5">
        <f t="shared" si="17"/>
        <v>0.13807106598984772</v>
      </c>
      <c r="AR11" s="6">
        <v>847</v>
      </c>
      <c r="AS11" s="5">
        <f t="shared" si="18"/>
        <v>0.19661095636025999</v>
      </c>
      <c r="AT11" s="6">
        <v>3284</v>
      </c>
      <c r="AU11" s="5">
        <f t="shared" si="19"/>
        <v>0.17702549727777478</v>
      </c>
      <c r="AV11" s="6">
        <v>1342</v>
      </c>
      <c r="AW11" s="5">
        <f t="shared" si="20"/>
        <v>0.17576948264571055</v>
      </c>
      <c r="AX11" s="6">
        <v>2430</v>
      </c>
      <c r="AY11" s="5">
        <f t="shared" si="21"/>
        <v>0.1656893495158871</v>
      </c>
      <c r="AZ11" s="6">
        <v>2167</v>
      </c>
      <c r="BA11" s="5">
        <f t="shared" si="22"/>
        <v>0.16388111623686002</v>
      </c>
      <c r="BB11" s="6">
        <v>81</v>
      </c>
      <c r="BC11" s="5">
        <f t="shared" si="23"/>
        <v>0.13752122241086587</v>
      </c>
      <c r="BD11" s="6">
        <v>70</v>
      </c>
      <c r="BE11" s="5">
        <f t="shared" si="24"/>
        <v>0.12658227848101267</v>
      </c>
      <c r="BF11" s="6">
        <v>88</v>
      </c>
      <c r="BG11" s="5">
        <f t="shared" si="25"/>
        <v>0.15146299483648881</v>
      </c>
      <c r="BH11" s="6">
        <v>79</v>
      </c>
      <c r="BI11" s="5">
        <f t="shared" si="26"/>
        <v>0.13232830820770519</v>
      </c>
      <c r="BJ11" s="6">
        <v>93</v>
      </c>
      <c r="BK11" s="5">
        <f t="shared" si="27"/>
        <v>0.15789473684210525</v>
      </c>
      <c r="BL11" s="6">
        <v>111</v>
      </c>
      <c r="BM11" s="5">
        <f t="shared" si="28"/>
        <v>0.1865546218487395</v>
      </c>
    </row>
    <row r="12" spans="1:65" x14ac:dyDescent="0.2">
      <c r="A12" s="32"/>
      <c r="B12" s="3" t="s">
        <v>13</v>
      </c>
      <c r="C12" s="3">
        <v>13728</v>
      </c>
      <c r="D12" s="5">
        <f t="shared" si="1"/>
        <v>0.20734028092433168</v>
      </c>
      <c r="E12" s="49"/>
      <c r="F12" s="6">
        <v>11172</v>
      </c>
      <c r="G12" s="5">
        <f t="shared" si="2"/>
        <v>0.16872055092424793</v>
      </c>
      <c r="H12" s="6">
        <v>9387</v>
      </c>
      <c r="I12" s="5">
        <f t="shared" si="0"/>
        <v>0.16568412877718158</v>
      </c>
      <c r="J12" s="6">
        <v>4112</v>
      </c>
      <c r="K12" s="5">
        <f t="shared" si="3"/>
        <v>0.11225771225771226</v>
      </c>
      <c r="L12" s="5"/>
      <c r="M12" s="6">
        <v>563</v>
      </c>
      <c r="N12" s="5">
        <f t="shared" si="4"/>
        <v>0.12292576419213974</v>
      </c>
      <c r="O12" s="5"/>
      <c r="P12" s="6">
        <v>1023</v>
      </c>
      <c r="Q12" s="5">
        <f t="shared" si="5"/>
        <v>0.22399824830304357</v>
      </c>
      <c r="R12" s="3">
        <v>739</v>
      </c>
      <c r="S12" s="24">
        <f t="shared" si="6"/>
        <v>0.17936893203883494</v>
      </c>
      <c r="T12" s="6">
        <v>3123</v>
      </c>
      <c r="U12" s="5">
        <f t="shared" si="7"/>
        <v>0.15047701647875109</v>
      </c>
      <c r="V12" s="5"/>
      <c r="W12" s="6">
        <v>1036</v>
      </c>
      <c r="X12" s="24">
        <f t="shared" si="8"/>
        <v>0.13889261295079769</v>
      </c>
      <c r="Y12" s="5"/>
      <c r="Z12" s="6">
        <v>1722</v>
      </c>
      <c r="AA12" s="5">
        <f t="shared" si="9"/>
        <v>0.13832436340268295</v>
      </c>
      <c r="AB12" s="6">
        <v>1757</v>
      </c>
      <c r="AC12" s="5">
        <f t="shared" si="10"/>
        <v>0.14112449799196788</v>
      </c>
      <c r="AD12" s="6">
        <v>1569</v>
      </c>
      <c r="AE12" s="5">
        <f t="shared" si="11"/>
        <v>0.14205522861023087</v>
      </c>
      <c r="AF12" s="6">
        <v>10394</v>
      </c>
      <c r="AG12" s="5">
        <f t="shared" si="12"/>
        <v>0.20896662645757941</v>
      </c>
      <c r="AH12" s="6">
        <v>11310</v>
      </c>
      <c r="AI12" s="5">
        <f t="shared" si="13"/>
        <v>0.20688519792200191</v>
      </c>
      <c r="AJ12" s="6">
        <v>831</v>
      </c>
      <c r="AK12" s="5">
        <f t="shared" si="14"/>
        <v>0.19663984855655467</v>
      </c>
      <c r="AL12" s="6">
        <v>2409</v>
      </c>
      <c r="AM12" s="5">
        <f t="shared" si="15"/>
        <v>0.20194484030513873</v>
      </c>
      <c r="AN12" s="6">
        <v>4458</v>
      </c>
      <c r="AO12" s="5">
        <f t="shared" si="16"/>
        <v>0.20244312247400209</v>
      </c>
      <c r="AP12" s="6">
        <v>90</v>
      </c>
      <c r="AQ12" s="5">
        <f t="shared" si="17"/>
        <v>9.1370558375634514E-2</v>
      </c>
      <c r="AR12" s="6">
        <v>799</v>
      </c>
      <c r="AS12" s="5">
        <f t="shared" si="18"/>
        <v>0.18546889507892295</v>
      </c>
      <c r="AT12" s="6">
        <v>3767</v>
      </c>
      <c r="AU12" s="5">
        <f t="shared" si="19"/>
        <v>0.2030618295509676</v>
      </c>
      <c r="AV12" s="6">
        <v>1612</v>
      </c>
      <c r="AW12" s="5">
        <f t="shared" si="20"/>
        <v>0.21113294040602487</v>
      </c>
      <c r="AX12" s="6">
        <v>2706</v>
      </c>
      <c r="AY12" s="5">
        <f t="shared" si="21"/>
        <v>0.18450838674485204</v>
      </c>
      <c r="AZ12" s="6">
        <v>2479</v>
      </c>
      <c r="BA12" s="5">
        <f t="shared" si="22"/>
        <v>0.18747636693639869</v>
      </c>
      <c r="BB12" s="6">
        <v>57</v>
      </c>
      <c r="BC12" s="5">
        <f t="shared" si="23"/>
        <v>9.6774193548387094E-2</v>
      </c>
      <c r="BD12" s="6">
        <v>55</v>
      </c>
      <c r="BE12" s="5">
        <f t="shared" si="24"/>
        <v>9.9457504520795659E-2</v>
      </c>
      <c r="BF12" s="6">
        <v>78</v>
      </c>
      <c r="BG12" s="5">
        <f t="shared" si="25"/>
        <v>0.13425129087779691</v>
      </c>
      <c r="BH12" s="6">
        <v>54</v>
      </c>
      <c r="BI12" s="5">
        <f t="shared" si="26"/>
        <v>9.0452261306532666E-2</v>
      </c>
      <c r="BJ12" s="6">
        <v>99</v>
      </c>
      <c r="BK12" s="5">
        <f t="shared" si="27"/>
        <v>0.16808149405772496</v>
      </c>
      <c r="BL12" s="6">
        <v>131</v>
      </c>
      <c r="BM12" s="5">
        <f t="shared" si="28"/>
        <v>0.22016806722689075</v>
      </c>
    </row>
    <row r="13" spans="1:65" x14ac:dyDescent="0.2">
      <c r="A13" s="32"/>
      <c r="B13" s="3" t="s">
        <v>14</v>
      </c>
      <c r="C13" s="3">
        <v>11396</v>
      </c>
      <c r="D13" s="5">
        <f t="shared" si="1"/>
        <v>0.17211901525449327</v>
      </c>
      <c r="E13" s="49"/>
      <c r="F13" s="6">
        <v>13104</v>
      </c>
      <c r="G13" s="5">
        <f t="shared" si="2"/>
        <v>0.19789778905400507</v>
      </c>
      <c r="H13" s="6">
        <v>11182</v>
      </c>
      <c r="I13" s="5">
        <f t="shared" si="0"/>
        <v>0.19736656311776335</v>
      </c>
      <c r="J13" s="6">
        <v>3277</v>
      </c>
      <c r="K13" s="5">
        <f t="shared" si="3"/>
        <v>8.9462189462189465E-2</v>
      </c>
      <c r="L13" s="5"/>
      <c r="M13" s="6">
        <v>575</v>
      </c>
      <c r="N13" s="5">
        <f t="shared" si="4"/>
        <v>0.12554585152838427</v>
      </c>
      <c r="O13" s="5"/>
      <c r="P13" s="6">
        <v>968</v>
      </c>
      <c r="Q13" s="5">
        <f t="shared" si="5"/>
        <v>0.21195533172761113</v>
      </c>
      <c r="R13" s="3">
        <v>676</v>
      </c>
      <c r="S13" s="24">
        <f t="shared" si="6"/>
        <v>0.16407766990291262</v>
      </c>
      <c r="T13" s="6">
        <v>2964</v>
      </c>
      <c r="U13" s="5">
        <f t="shared" si="7"/>
        <v>0.14281584272911246</v>
      </c>
      <c r="V13" s="5"/>
      <c r="W13" s="6">
        <v>1037</v>
      </c>
      <c r="X13" s="24">
        <f t="shared" si="8"/>
        <v>0.13902667917951467</v>
      </c>
      <c r="Y13" s="5"/>
      <c r="Z13" s="6">
        <v>1653</v>
      </c>
      <c r="AA13" s="5">
        <f t="shared" si="9"/>
        <v>0.1327817495381155</v>
      </c>
      <c r="AB13" s="6">
        <v>2025</v>
      </c>
      <c r="AC13" s="5">
        <f t="shared" si="10"/>
        <v>0.16265060240963855</v>
      </c>
      <c r="AD13" s="6">
        <v>1858</v>
      </c>
      <c r="AE13" s="5">
        <f t="shared" si="11"/>
        <v>0.16822091444092349</v>
      </c>
      <c r="AF13" s="6">
        <v>8912</v>
      </c>
      <c r="AG13" s="5">
        <f t="shared" si="12"/>
        <v>0.17917169280257339</v>
      </c>
      <c r="AH13" s="6">
        <v>9207</v>
      </c>
      <c r="AI13" s="5">
        <f t="shared" si="13"/>
        <v>0.16841662398478086</v>
      </c>
      <c r="AJ13" s="6">
        <v>846</v>
      </c>
      <c r="AK13" s="5">
        <f t="shared" si="14"/>
        <v>0.20018930430667298</v>
      </c>
      <c r="AL13" s="6">
        <v>2291</v>
      </c>
      <c r="AM13" s="5">
        <f t="shared" si="15"/>
        <v>0.19205298013245034</v>
      </c>
      <c r="AN13" s="6">
        <v>3500</v>
      </c>
      <c r="AO13" s="5">
        <f t="shared" si="16"/>
        <v>0.15893919440534035</v>
      </c>
      <c r="AP13" s="6">
        <v>86</v>
      </c>
      <c r="AQ13" s="5">
        <f t="shared" si="17"/>
        <v>8.7309644670050757E-2</v>
      </c>
      <c r="AR13" s="6">
        <v>551</v>
      </c>
      <c r="AS13" s="5">
        <f t="shared" si="18"/>
        <v>0.12790157845868153</v>
      </c>
      <c r="AT13" s="6">
        <v>3075</v>
      </c>
      <c r="AU13" s="5">
        <f t="shared" si="19"/>
        <v>0.16575925826101018</v>
      </c>
      <c r="AV13" s="6">
        <v>1343</v>
      </c>
      <c r="AW13" s="5">
        <f t="shared" si="20"/>
        <v>0.17590045841519319</v>
      </c>
      <c r="AX13" s="6">
        <v>2374</v>
      </c>
      <c r="AY13" s="5">
        <f t="shared" si="21"/>
        <v>0.1618709941360971</v>
      </c>
      <c r="AZ13" s="6">
        <v>2156</v>
      </c>
      <c r="BA13" s="5">
        <f t="shared" si="22"/>
        <v>0.16304923239809424</v>
      </c>
      <c r="BB13" s="6">
        <v>49</v>
      </c>
      <c r="BC13" s="5">
        <f t="shared" si="23"/>
        <v>8.3191850594227498E-2</v>
      </c>
      <c r="BD13" s="6">
        <v>46</v>
      </c>
      <c r="BE13" s="5">
        <f t="shared" si="24"/>
        <v>8.3182640144665462E-2</v>
      </c>
      <c r="BF13" s="6">
        <v>53</v>
      </c>
      <c r="BG13" s="5">
        <f t="shared" si="25"/>
        <v>9.1222030981067126E-2</v>
      </c>
      <c r="BH13" s="6">
        <v>24</v>
      </c>
      <c r="BI13" s="5">
        <f t="shared" si="26"/>
        <v>4.0201005025125629E-2</v>
      </c>
      <c r="BJ13" s="6">
        <v>84</v>
      </c>
      <c r="BK13" s="5">
        <f t="shared" si="27"/>
        <v>0.14261460101867574</v>
      </c>
      <c r="BL13" s="6">
        <v>153</v>
      </c>
      <c r="BM13" s="5">
        <f t="shared" si="28"/>
        <v>0.25714285714285712</v>
      </c>
    </row>
    <row r="14" spans="1:65" x14ac:dyDescent="0.2">
      <c r="A14" s="32"/>
      <c r="B14" s="3" t="s">
        <v>15</v>
      </c>
      <c r="C14" s="3">
        <v>6629</v>
      </c>
      <c r="D14" s="5">
        <f t="shared" si="1"/>
        <v>0.10012082766953632</v>
      </c>
      <c r="E14" s="49"/>
      <c r="F14" s="6">
        <v>10319</v>
      </c>
      <c r="G14" s="5">
        <f t="shared" si="2"/>
        <v>0.15583846804397727</v>
      </c>
      <c r="H14" s="6">
        <v>8979</v>
      </c>
      <c r="I14" s="5">
        <f t="shared" si="0"/>
        <v>0.15848277322790172</v>
      </c>
      <c r="J14" s="6">
        <v>2734</v>
      </c>
      <c r="K14" s="5">
        <f t="shared" si="3"/>
        <v>7.4638274638274632E-2</v>
      </c>
      <c r="L14" s="5"/>
      <c r="M14" s="6">
        <v>624</v>
      </c>
      <c r="N14" s="5">
        <f t="shared" si="4"/>
        <v>0.13624454148471615</v>
      </c>
      <c r="O14" s="5"/>
      <c r="P14" s="6">
        <v>528</v>
      </c>
      <c r="Q14" s="5">
        <f t="shared" si="5"/>
        <v>0.11561199912415152</v>
      </c>
      <c r="R14" s="3">
        <v>539</v>
      </c>
      <c r="S14" s="24">
        <f t="shared" si="6"/>
        <v>0.13082524271844659</v>
      </c>
      <c r="T14" s="6">
        <v>2726</v>
      </c>
      <c r="U14" s="5">
        <f t="shared" si="7"/>
        <v>0.13134817384600558</v>
      </c>
      <c r="V14" s="5"/>
      <c r="W14" s="6">
        <v>990</v>
      </c>
      <c r="X14" s="24">
        <f t="shared" si="8"/>
        <v>0.13272556642981634</v>
      </c>
      <c r="Y14" s="5"/>
      <c r="Z14" s="6">
        <v>1570</v>
      </c>
      <c r="AA14" s="5">
        <f t="shared" si="9"/>
        <v>0.12611454735320107</v>
      </c>
      <c r="AB14" s="6">
        <v>1826</v>
      </c>
      <c r="AC14" s="5">
        <f t="shared" si="10"/>
        <v>0.14666666666666667</v>
      </c>
      <c r="AD14" s="6">
        <v>1703</v>
      </c>
      <c r="AE14" s="5">
        <f t="shared" si="11"/>
        <v>0.15418741511996378</v>
      </c>
      <c r="AF14" s="6">
        <v>5361</v>
      </c>
      <c r="AG14" s="5">
        <f t="shared" si="12"/>
        <v>0.10778045838359469</v>
      </c>
      <c r="AH14" s="6">
        <v>5309</v>
      </c>
      <c r="AI14" s="5">
        <f t="shared" si="13"/>
        <v>9.7113485036950317E-2</v>
      </c>
      <c r="AJ14" s="6">
        <v>490</v>
      </c>
      <c r="AK14" s="5">
        <f t="shared" si="14"/>
        <v>0.1159488878371983</v>
      </c>
      <c r="AL14" s="6">
        <v>1534</v>
      </c>
      <c r="AM14" s="5">
        <f t="shared" si="15"/>
        <v>0.12859418224494928</v>
      </c>
      <c r="AN14" s="6">
        <v>2193</v>
      </c>
      <c r="AO14" s="5">
        <f t="shared" si="16"/>
        <v>9.9586758094546118E-2</v>
      </c>
      <c r="AP14" s="6">
        <v>62</v>
      </c>
      <c r="AQ14" s="5">
        <f t="shared" si="17"/>
        <v>6.2944162436548226E-2</v>
      </c>
      <c r="AR14" s="6">
        <v>362</v>
      </c>
      <c r="AS14" s="5">
        <f t="shared" si="18"/>
        <v>8.4029712163416898E-2</v>
      </c>
      <c r="AT14" s="6">
        <v>1842</v>
      </c>
      <c r="AU14" s="5">
        <f t="shared" si="19"/>
        <v>9.9293838607083171E-2</v>
      </c>
      <c r="AV14" s="6">
        <v>888</v>
      </c>
      <c r="AW14" s="5">
        <f t="shared" si="20"/>
        <v>0.11630648330058939</v>
      </c>
      <c r="AX14" s="6">
        <v>1751</v>
      </c>
      <c r="AY14" s="5">
        <f t="shared" si="21"/>
        <v>0.11939179053593345</v>
      </c>
      <c r="AZ14" s="6">
        <v>1563</v>
      </c>
      <c r="BA14" s="5">
        <f t="shared" si="22"/>
        <v>0.1182031309082659</v>
      </c>
      <c r="BB14" s="6">
        <v>37</v>
      </c>
      <c r="BC14" s="5">
        <f t="shared" si="23"/>
        <v>6.2818336162988112E-2</v>
      </c>
      <c r="BD14" s="6">
        <v>35</v>
      </c>
      <c r="BE14" s="5">
        <f t="shared" si="24"/>
        <v>6.3291139240506333E-2</v>
      </c>
      <c r="BF14" s="6">
        <v>47</v>
      </c>
      <c r="BG14" s="5">
        <f t="shared" si="25"/>
        <v>8.0895008605851984E-2</v>
      </c>
      <c r="BH14" s="6">
        <v>32</v>
      </c>
      <c r="BI14" s="5">
        <f t="shared" si="26"/>
        <v>5.3601340033500838E-2</v>
      </c>
      <c r="BJ14" s="6">
        <v>67</v>
      </c>
      <c r="BK14" s="5">
        <f t="shared" si="27"/>
        <v>0.11375212224108659</v>
      </c>
      <c r="BL14" s="6">
        <v>74</v>
      </c>
      <c r="BM14" s="5">
        <f t="shared" si="28"/>
        <v>0.12436974789915967</v>
      </c>
    </row>
    <row r="15" spans="1:65" s="7" customFormat="1" ht="17" thickBot="1" x14ac:dyDescent="0.25">
      <c r="A15" s="32"/>
      <c r="B15" s="3" t="s">
        <v>16</v>
      </c>
      <c r="C15" s="3">
        <v>921</v>
      </c>
      <c r="D15" s="5">
        <f t="shared" si="1"/>
        <v>1.391028545536928E-2</v>
      </c>
      <c r="E15" s="49"/>
      <c r="F15" s="6">
        <v>9234</v>
      </c>
      <c r="G15" s="5">
        <f t="shared" si="2"/>
        <v>0.13945270025371512</v>
      </c>
      <c r="H15" s="6">
        <v>8190</v>
      </c>
      <c r="I15" s="5">
        <f t="shared" si="0"/>
        <v>0.14455662242304435</v>
      </c>
      <c r="J15" s="6">
        <v>484</v>
      </c>
      <c r="K15" s="5">
        <f t="shared" si="3"/>
        <v>1.3213213213213212E-2</v>
      </c>
      <c r="L15" s="5"/>
      <c r="M15" s="6">
        <v>144</v>
      </c>
      <c r="N15" s="5">
        <f t="shared" si="4"/>
        <v>3.1441048034934499E-2</v>
      </c>
      <c r="O15" s="5"/>
      <c r="P15" s="6">
        <v>40</v>
      </c>
      <c r="Q15" s="5">
        <f t="shared" si="5"/>
        <v>8.7584847821326906E-3</v>
      </c>
      <c r="R15" s="3">
        <v>90</v>
      </c>
      <c r="S15" s="24">
        <f t="shared" si="6"/>
        <v>2.1844660194174758E-2</v>
      </c>
      <c r="T15" s="6">
        <v>563</v>
      </c>
      <c r="U15" s="5">
        <f t="shared" si="7"/>
        <v>2.7127300761299027E-2</v>
      </c>
      <c r="V15" s="5"/>
      <c r="W15" s="6">
        <v>218</v>
      </c>
      <c r="X15" s="24">
        <f t="shared" si="8"/>
        <v>2.922643786030299E-2</v>
      </c>
      <c r="Y15" s="5"/>
      <c r="Z15" s="6">
        <v>335</v>
      </c>
      <c r="AA15" s="5">
        <f t="shared" si="9"/>
        <v>2.6909791951160736E-2</v>
      </c>
      <c r="AB15" s="6">
        <v>1869</v>
      </c>
      <c r="AC15" s="5">
        <f t="shared" si="10"/>
        <v>0.15012048192771085</v>
      </c>
      <c r="AD15" s="6">
        <v>1711</v>
      </c>
      <c r="AE15" s="5">
        <f t="shared" si="11"/>
        <v>0.15491172476233589</v>
      </c>
      <c r="AF15" s="6">
        <v>787</v>
      </c>
      <c r="AG15" s="5">
        <f t="shared" si="12"/>
        <v>1.582227583433856E-2</v>
      </c>
      <c r="AH15" s="6">
        <v>800</v>
      </c>
      <c r="AI15" s="5">
        <f t="shared" si="13"/>
        <v>1.4633789419770249E-2</v>
      </c>
      <c r="AJ15" s="6">
        <v>69</v>
      </c>
      <c r="AK15" s="5">
        <f t="shared" si="14"/>
        <v>1.6327496450544252E-2</v>
      </c>
      <c r="AL15" s="6">
        <v>270</v>
      </c>
      <c r="AM15" s="5">
        <f t="shared" si="15"/>
        <v>2.2633917344287033E-2</v>
      </c>
      <c r="AN15" s="6">
        <v>356</v>
      </c>
      <c r="AO15" s="5">
        <f t="shared" si="16"/>
        <v>1.6166386630943191E-2</v>
      </c>
      <c r="AP15" s="6">
        <v>10</v>
      </c>
      <c r="AQ15" s="5">
        <f t="shared" si="17"/>
        <v>1.015228426395939E-2</v>
      </c>
      <c r="AR15" s="6">
        <v>55</v>
      </c>
      <c r="AS15" s="5">
        <f t="shared" si="18"/>
        <v>1.27669452181987E-2</v>
      </c>
      <c r="AT15" s="6">
        <v>253</v>
      </c>
      <c r="AU15" s="5">
        <f t="shared" si="19"/>
        <v>1.3638078809767668E-2</v>
      </c>
      <c r="AV15" s="6">
        <v>128</v>
      </c>
      <c r="AW15" s="5">
        <f t="shared" si="20"/>
        <v>1.676489849377865E-2</v>
      </c>
      <c r="AX15" s="6">
        <v>250</v>
      </c>
      <c r="AY15" s="5">
        <f t="shared" si="21"/>
        <v>1.7046229374062458E-2</v>
      </c>
      <c r="AZ15" s="6">
        <v>271</v>
      </c>
      <c r="BA15" s="5">
        <f t="shared" si="22"/>
        <v>2.0494592755048023E-2</v>
      </c>
      <c r="BB15" s="6">
        <v>6</v>
      </c>
      <c r="BC15" s="5">
        <f t="shared" si="23"/>
        <v>1.0186757215619695E-2</v>
      </c>
      <c r="BD15" s="6">
        <v>6</v>
      </c>
      <c r="BE15" s="5">
        <f t="shared" si="24"/>
        <v>1.0849909584086799E-2</v>
      </c>
      <c r="BF15" s="6">
        <v>6</v>
      </c>
      <c r="BG15" s="5">
        <f t="shared" si="25"/>
        <v>1.0327022375215147E-2</v>
      </c>
      <c r="BH15" s="6">
        <v>4</v>
      </c>
      <c r="BI15" s="5">
        <f t="shared" si="26"/>
        <v>6.7001675041876048E-3</v>
      </c>
      <c r="BJ15" s="6">
        <v>7</v>
      </c>
      <c r="BK15" s="5">
        <f t="shared" si="27"/>
        <v>1.1884550084889643E-2</v>
      </c>
      <c r="BL15" s="6">
        <v>3</v>
      </c>
      <c r="BM15" s="5">
        <f t="shared" si="28"/>
        <v>5.0420168067226894E-3</v>
      </c>
    </row>
    <row r="16" spans="1:65" s="16" customFormat="1" ht="21" x14ac:dyDescent="0.25">
      <c r="A16" s="32" t="s">
        <v>0</v>
      </c>
      <c r="B16" s="11" t="s">
        <v>16</v>
      </c>
      <c r="C16" s="11">
        <v>21352</v>
      </c>
      <c r="D16" s="12">
        <f t="shared" si="1"/>
        <v>0.32248904999244826</v>
      </c>
      <c r="E16" s="50"/>
      <c r="F16" s="13">
        <v>4074</v>
      </c>
      <c r="G16" s="14">
        <f t="shared" si="2"/>
        <v>6.1525915186661832E-2</v>
      </c>
      <c r="H16" s="13">
        <v>3460</v>
      </c>
      <c r="I16" s="14">
        <f t="shared" si="0"/>
        <v>6.107031911889297E-2</v>
      </c>
      <c r="J16" s="13">
        <v>6076</v>
      </c>
      <c r="K16" s="14">
        <f t="shared" si="3"/>
        <v>0.16587496587496586</v>
      </c>
      <c r="L16" s="14"/>
      <c r="M16" s="13">
        <v>508</v>
      </c>
      <c r="N16" s="14">
        <f t="shared" si="4"/>
        <v>0.11091703056768559</v>
      </c>
      <c r="O16" s="14"/>
      <c r="P16" s="13">
        <v>1575</v>
      </c>
      <c r="Q16" s="18">
        <f t="shared" si="5"/>
        <v>0.3448653382964747</v>
      </c>
      <c r="R16" s="11">
        <v>1088</v>
      </c>
      <c r="S16" s="17">
        <f t="shared" si="6"/>
        <v>0.26407766990291265</v>
      </c>
      <c r="T16" s="13">
        <v>2664</v>
      </c>
      <c r="U16" s="14">
        <f t="shared" si="7"/>
        <v>0.12836079791847355</v>
      </c>
      <c r="V16" s="14"/>
      <c r="W16" s="13">
        <v>765</v>
      </c>
      <c r="X16" s="25">
        <f t="shared" si="8"/>
        <v>0.10256066496849443</v>
      </c>
      <c r="Y16" s="14"/>
      <c r="Z16" s="13">
        <v>1718</v>
      </c>
      <c r="AA16" s="14">
        <f t="shared" si="9"/>
        <v>0.13800305245401237</v>
      </c>
      <c r="AB16" s="13">
        <v>61</v>
      </c>
      <c r="AC16" s="14">
        <f t="shared" si="10"/>
        <v>4.8995983935742971E-3</v>
      </c>
      <c r="AD16" s="13">
        <v>57</v>
      </c>
      <c r="AE16" s="26">
        <f t="shared" si="11"/>
        <v>5.1607062019013127E-3</v>
      </c>
      <c r="AF16" s="13">
        <v>15314</v>
      </c>
      <c r="AG16" s="15">
        <f t="shared" si="12"/>
        <v>0.30788098110172901</v>
      </c>
      <c r="AH16" s="13">
        <v>17272</v>
      </c>
      <c r="AI16" s="15">
        <f t="shared" si="13"/>
        <v>0.31594351357283967</v>
      </c>
      <c r="AJ16" s="13">
        <v>1100</v>
      </c>
      <c r="AK16" s="14">
        <f t="shared" si="14"/>
        <v>0.26029342167534314</v>
      </c>
      <c r="AL16" s="13">
        <v>3015</v>
      </c>
      <c r="AM16" s="14">
        <f t="shared" si="15"/>
        <v>0.25274541034453851</v>
      </c>
      <c r="AN16" s="13">
        <v>6025</v>
      </c>
      <c r="AO16" s="14">
        <f t="shared" si="16"/>
        <v>0.27360247036919305</v>
      </c>
      <c r="AP16" s="13">
        <v>213</v>
      </c>
      <c r="AQ16" s="14">
        <f t="shared" si="17"/>
        <v>0.21624365482233501</v>
      </c>
      <c r="AR16" s="13">
        <v>1387</v>
      </c>
      <c r="AS16" s="15">
        <f t="shared" si="18"/>
        <v>0.32195914577530177</v>
      </c>
      <c r="AT16" s="13">
        <v>5832</v>
      </c>
      <c r="AU16" s="15">
        <f t="shared" si="19"/>
        <v>0.31437658347258907</v>
      </c>
      <c r="AV16" s="13">
        <v>2444</v>
      </c>
      <c r="AW16" s="15">
        <f t="shared" si="20"/>
        <v>0.32010478061558612</v>
      </c>
      <c r="AX16" s="13">
        <v>3629</v>
      </c>
      <c r="AY16" s="14">
        <f t="shared" si="21"/>
        <v>0.24744306559389062</v>
      </c>
      <c r="AZ16" s="13">
        <v>3391</v>
      </c>
      <c r="BA16" s="14">
        <f t="shared" si="22"/>
        <v>0.25644709975043484</v>
      </c>
      <c r="BB16" s="13">
        <v>127</v>
      </c>
      <c r="BC16" s="14">
        <f t="shared" si="23"/>
        <v>0.21561969439728354</v>
      </c>
      <c r="BD16" s="13">
        <v>112</v>
      </c>
      <c r="BE16" s="14">
        <f t="shared" si="24"/>
        <v>0.20253164556962025</v>
      </c>
      <c r="BF16" s="13">
        <v>139</v>
      </c>
      <c r="BG16" s="14">
        <f t="shared" si="25"/>
        <v>0.23924268502581755</v>
      </c>
      <c r="BH16" s="13">
        <v>140</v>
      </c>
      <c r="BI16" s="14">
        <f t="shared" si="26"/>
        <v>0.23450586264656617</v>
      </c>
      <c r="BJ16" s="13">
        <v>194</v>
      </c>
      <c r="BK16" s="15">
        <f t="shared" si="27"/>
        <v>0.32937181663837012</v>
      </c>
      <c r="BL16" s="13">
        <v>220</v>
      </c>
      <c r="BM16" s="21">
        <f t="shared" si="28"/>
        <v>0.36974789915966388</v>
      </c>
    </row>
    <row r="17" spans="1:65" x14ac:dyDescent="0.2">
      <c r="A17" s="32"/>
      <c r="B17" s="3" t="s">
        <v>17</v>
      </c>
      <c r="C17" s="3">
        <v>10475</v>
      </c>
      <c r="D17" s="5">
        <f t="shared" si="1"/>
        <v>0.15820872979912401</v>
      </c>
      <c r="E17" s="49"/>
      <c r="F17" s="6">
        <v>14130</v>
      </c>
      <c r="G17" s="5">
        <f t="shared" si="2"/>
        <v>0.21339253352664009</v>
      </c>
      <c r="H17" s="6">
        <v>11854</v>
      </c>
      <c r="I17" s="5">
        <f t="shared" si="0"/>
        <v>0.20922761931657724</v>
      </c>
      <c r="J17" s="6">
        <v>4842</v>
      </c>
      <c r="K17" s="5">
        <f t="shared" si="3"/>
        <v>0.13218673218673219</v>
      </c>
      <c r="L17" s="5"/>
      <c r="M17" s="6">
        <v>446</v>
      </c>
      <c r="N17" s="5">
        <f t="shared" si="4"/>
        <v>9.7379912663755452E-2</v>
      </c>
      <c r="O17" s="5"/>
      <c r="P17" s="6">
        <v>738</v>
      </c>
      <c r="Q17" s="5">
        <f t="shared" si="5"/>
        <v>0.16159404423034815</v>
      </c>
      <c r="R17" s="3">
        <v>555</v>
      </c>
      <c r="S17" s="24">
        <f t="shared" si="6"/>
        <v>0.13470873786407767</v>
      </c>
      <c r="T17" s="6">
        <v>2317</v>
      </c>
      <c r="U17" s="5">
        <f t="shared" si="7"/>
        <v>0.11164112942083454</v>
      </c>
      <c r="V17" s="5"/>
      <c r="W17" s="6">
        <v>696</v>
      </c>
      <c r="X17" s="24">
        <f t="shared" si="8"/>
        <v>9.3310095187022393E-2</v>
      </c>
      <c r="Y17" s="5"/>
      <c r="Z17" s="6">
        <v>1457</v>
      </c>
      <c r="AA17" s="5">
        <f t="shared" si="9"/>
        <v>0.11703751305325728</v>
      </c>
      <c r="AB17" s="6">
        <v>907</v>
      </c>
      <c r="AC17" s="5">
        <f t="shared" si="10"/>
        <v>7.2851405622489956E-2</v>
      </c>
      <c r="AD17" s="6">
        <v>798</v>
      </c>
      <c r="AE17" s="5">
        <f t="shared" si="11"/>
        <v>7.2249886826618384E-2</v>
      </c>
      <c r="AF17" s="6">
        <v>7706</v>
      </c>
      <c r="AG17" s="5">
        <f t="shared" si="12"/>
        <v>0.15492561318858061</v>
      </c>
      <c r="AH17" s="6">
        <v>8411</v>
      </c>
      <c r="AI17" s="5">
        <f t="shared" si="13"/>
        <v>0.15385600351210946</v>
      </c>
      <c r="AJ17" s="6">
        <v>629</v>
      </c>
      <c r="AK17" s="5">
        <f t="shared" si="14"/>
        <v>0.14884051112162802</v>
      </c>
      <c r="AL17" s="6">
        <v>1632</v>
      </c>
      <c r="AM17" s="5">
        <f t="shared" si="15"/>
        <v>0.13680945594769051</v>
      </c>
      <c r="AN17" s="6">
        <v>3544</v>
      </c>
      <c r="AO17" s="5">
        <f t="shared" si="16"/>
        <v>0.16093728713500749</v>
      </c>
      <c r="AP17" s="6">
        <v>116</v>
      </c>
      <c r="AQ17" s="5">
        <f t="shared" si="17"/>
        <v>0.11776649746192894</v>
      </c>
      <c r="AR17" s="6">
        <v>783</v>
      </c>
      <c r="AS17" s="5">
        <f t="shared" si="18"/>
        <v>0.18175487465181059</v>
      </c>
      <c r="AT17" s="6">
        <v>3031</v>
      </c>
      <c r="AU17" s="5">
        <f t="shared" si="19"/>
        <v>0.16338741846800711</v>
      </c>
      <c r="AV17" s="6">
        <v>1222</v>
      </c>
      <c r="AW17" s="5">
        <f t="shared" si="20"/>
        <v>0.16005239030779306</v>
      </c>
      <c r="AX17" s="6">
        <v>2208</v>
      </c>
      <c r="AY17" s="5">
        <f t="shared" si="21"/>
        <v>0.15055229783171961</v>
      </c>
      <c r="AZ17" s="6">
        <v>1892</v>
      </c>
      <c r="BA17" s="5">
        <f t="shared" si="22"/>
        <v>0.14308402026771536</v>
      </c>
      <c r="BB17" s="6">
        <v>65</v>
      </c>
      <c r="BC17" s="5">
        <f t="shared" si="23"/>
        <v>0.11035653650254669</v>
      </c>
      <c r="BD17" s="6">
        <v>61</v>
      </c>
      <c r="BE17" s="5">
        <f t="shared" si="24"/>
        <v>0.11030741410488246</v>
      </c>
      <c r="BF17" s="6">
        <v>66</v>
      </c>
      <c r="BG17" s="5">
        <f t="shared" si="25"/>
        <v>0.11359724612736662</v>
      </c>
      <c r="BH17" s="6">
        <v>79</v>
      </c>
      <c r="BI17" s="5">
        <f t="shared" si="26"/>
        <v>0.13232830820770519</v>
      </c>
      <c r="BJ17" s="6">
        <v>88</v>
      </c>
      <c r="BK17" s="5">
        <f t="shared" si="27"/>
        <v>0.14940577249575551</v>
      </c>
      <c r="BL17" s="6">
        <v>109</v>
      </c>
      <c r="BM17" s="5">
        <f t="shared" si="28"/>
        <v>0.18319327731092436</v>
      </c>
    </row>
    <row r="18" spans="1:65" x14ac:dyDescent="0.2">
      <c r="A18" s="32"/>
      <c r="B18" s="3" t="s">
        <v>18</v>
      </c>
      <c r="C18" s="3">
        <v>7170</v>
      </c>
      <c r="D18" s="5">
        <f t="shared" si="1"/>
        <v>0.10829179882193023</v>
      </c>
      <c r="E18" s="49"/>
      <c r="F18" s="6">
        <v>11679</v>
      </c>
      <c r="G18" s="5">
        <f t="shared" si="2"/>
        <v>0.17637731061978978</v>
      </c>
      <c r="H18" s="6">
        <v>9906</v>
      </c>
      <c r="I18" s="5">
        <f t="shared" si="0"/>
        <v>0.17484467664501555</v>
      </c>
      <c r="J18" s="6">
        <v>4021</v>
      </c>
      <c r="K18" s="5">
        <f t="shared" si="3"/>
        <v>0.10977340977340977</v>
      </c>
      <c r="L18" s="5"/>
      <c r="M18" s="6">
        <v>396</v>
      </c>
      <c r="N18" s="5">
        <f t="shared" si="4"/>
        <v>8.6462882096069865E-2</v>
      </c>
      <c r="O18" s="5"/>
      <c r="P18" s="6">
        <v>523</v>
      </c>
      <c r="Q18" s="5">
        <f t="shared" si="5"/>
        <v>0.11451718852638494</v>
      </c>
      <c r="R18" s="3">
        <v>443</v>
      </c>
      <c r="S18" s="24">
        <f t="shared" si="6"/>
        <v>0.10752427184466019</v>
      </c>
      <c r="T18" s="6">
        <v>2021</v>
      </c>
      <c r="U18" s="5">
        <f t="shared" si="7"/>
        <v>9.737881854100415E-2</v>
      </c>
      <c r="V18" s="5"/>
      <c r="W18" s="6">
        <v>657</v>
      </c>
      <c r="X18" s="24">
        <f t="shared" si="8"/>
        <v>8.808151226705993E-2</v>
      </c>
      <c r="Y18" s="5"/>
      <c r="Z18" s="6">
        <v>1236</v>
      </c>
      <c r="AA18" s="5">
        <f t="shared" si="9"/>
        <v>9.9285083139207975E-2</v>
      </c>
      <c r="AB18" s="6">
        <v>1442</v>
      </c>
      <c r="AC18" s="5">
        <f t="shared" si="10"/>
        <v>0.11582329317269076</v>
      </c>
      <c r="AD18" s="6">
        <v>1249</v>
      </c>
      <c r="AE18" s="5">
        <f t="shared" si="11"/>
        <v>0.11308284291534632</v>
      </c>
      <c r="AF18" s="6">
        <v>5279</v>
      </c>
      <c r="AG18" s="5">
        <f t="shared" si="12"/>
        <v>0.10613188580619221</v>
      </c>
      <c r="AH18" s="6">
        <v>5763</v>
      </c>
      <c r="AI18" s="5">
        <f t="shared" si="13"/>
        <v>0.10541816053266993</v>
      </c>
      <c r="AJ18" s="6">
        <v>430</v>
      </c>
      <c r="AK18" s="5">
        <f t="shared" si="14"/>
        <v>0.10175106483672504</v>
      </c>
      <c r="AL18" s="6">
        <v>1152</v>
      </c>
      <c r="AM18" s="5">
        <f t="shared" si="15"/>
        <v>9.6571380668957998E-2</v>
      </c>
      <c r="AN18" s="6">
        <v>2502</v>
      </c>
      <c r="AO18" s="5">
        <f t="shared" si="16"/>
        <v>0.11361881840061759</v>
      </c>
      <c r="AP18" s="6">
        <v>107</v>
      </c>
      <c r="AQ18" s="5">
        <f t="shared" si="17"/>
        <v>0.10862944162436548</v>
      </c>
      <c r="AR18" s="6">
        <v>509</v>
      </c>
      <c r="AS18" s="5">
        <f t="shared" si="18"/>
        <v>0.1181522748375116</v>
      </c>
      <c r="AT18" s="6">
        <v>2057</v>
      </c>
      <c r="AU18" s="5">
        <f t="shared" si="19"/>
        <v>0.11088351032289365</v>
      </c>
      <c r="AV18" s="6">
        <v>833</v>
      </c>
      <c r="AW18" s="5">
        <f t="shared" si="20"/>
        <v>0.10910281597904388</v>
      </c>
      <c r="AX18" s="6">
        <v>1596</v>
      </c>
      <c r="AY18" s="5">
        <f t="shared" si="21"/>
        <v>0.10882312832401472</v>
      </c>
      <c r="AZ18" s="6">
        <v>1427</v>
      </c>
      <c r="BA18" s="5">
        <f t="shared" si="22"/>
        <v>0.1079180216289798</v>
      </c>
      <c r="BB18" s="6">
        <v>56</v>
      </c>
      <c r="BC18" s="5">
        <f t="shared" si="23"/>
        <v>9.5076400679117143E-2</v>
      </c>
      <c r="BD18" s="6">
        <v>53</v>
      </c>
      <c r="BE18" s="5">
        <f t="shared" si="24"/>
        <v>9.5840867992766726E-2</v>
      </c>
      <c r="BF18" s="6">
        <v>61</v>
      </c>
      <c r="BG18" s="5">
        <f t="shared" si="25"/>
        <v>0.10499139414802065</v>
      </c>
      <c r="BH18" s="6">
        <v>57</v>
      </c>
      <c r="BI18" s="5">
        <f t="shared" si="26"/>
        <v>9.5477386934673364E-2</v>
      </c>
      <c r="BJ18" s="6">
        <v>69</v>
      </c>
      <c r="BK18" s="5">
        <f t="shared" si="27"/>
        <v>0.11714770797962648</v>
      </c>
      <c r="BL18" s="6">
        <v>87</v>
      </c>
      <c r="BM18" s="5">
        <f t="shared" si="28"/>
        <v>0.14621848739495799</v>
      </c>
    </row>
    <row r="19" spans="1:65" x14ac:dyDescent="0.2">
      <c r="A19" s="32"/>
      <c r="B19" s="3" t="s">
        <v>19</v>
      </c>
      <c r="C19" s="3">
        <v>5354</v>
      </c>
      <c r="D19" s="5">
        <f t="shared" si="1"/>
        <v>8.0863917837184718E-2</v>
      </c>
      <c r="E19" s="49"/>
      <c r="F19" s="6">
        <v>8188</v>
      </c>
      <c r="G19" s="5">
        <f t="shared" si="2"/>
        <v>0.12365591397849462</v>
      </c>
      <c r="H19" s="6">
        <v>6996</v>
      </c>
      <c r="I19" s="5">
        <f t="shared" si="0"/>
        <v>0.1234820672126518</v>
      </c>
      <c r="J19" s="6">
        <v>3456</v>
      </c>
      <c r="K19" s="5">
        <f t="shared" si="3"/>
        <v>9.4348894348894347E-2</v>
      </c>
      <c r="L19" s="5"/>
      <c r="M19" s="6">
        <v>418</v>
      </c>
      <c r="N19" s="5">
        <f t="shared" si="4"/>
        <v>9.1266375545851527E-2</v>
      </c>
      <c r="O19" s="5"/>
      <c r="P19" s="6">
        <v>362</v>
      </c>
      <c r="Q19" s="5">
        <f t="shared" si="5"/>
        <v>7.9264287278300857E-2</v>
      </c>
      <c r="R19" s="3">
        <v>341</v>
      </c>
      <c r="S19" s="24">
        <f t="shared" si="6"/>
        <v>8.2766990291262138E-2</v>
      </c>
      <c r="T19" s="6">
        <v>1811</v>
      </c>
      <c r="U19" s="5">
        <f t="shared" si="7"/>
        <v>8.7260287173556911E-2</v>
      </c>
      <c r="V19" s="5"/>
      <c r="W19" s="6">
        <v>629</v>
      </c>
      <c r="X19" s="24">
        <f t="shared" si="8"/>
        <v>8.4327657862984309E-2</v>
      </c>
      <c r="Y19" s="5"/>
      <c r="Z19" s="6">
        <v>1133</v>
      </c>
      <c r="AA19" s="5">
        <f t="shared" si="9"/>
        <v>9.1011326210940643E-2</v>
      </c>
      <c r="AB19" s="6">
        <v>1452</v>
      </c>
      <c r="AC19" s="5">
        <f t="shared" si="10"/>
        <v>0.11662650602409638</v>
      </c>
      <c r="AD19" s="6">
        <v>1256</v>
      </c>
      <c r="AE19" s="5">
        <f t="shared" si="11"/>
        <v>0.11371661385242191</v>
      </c>
      <c r="AF19" s="6">
        <v>4013</v>
      </c>
      <c r="AG19" s="5">
        <f t="shared" si="12"/>
        <v>8.0679533574587861E-2</v>
      </c>
      <c r="AH19" s="6">
        <v>4306</v>
      </c>
      <c r="AI19" s="5">
        <f t="shared" si="13"/>
        <v>7.8766371551913364E-2</v>
      </c>
      <c r="AJ19" s="6">
        <v>376</v>
      </c>
      <c r="AK19" s="5">
        <f t="shared" si="14"/>
        <v>8.8973024136299095E-2</v>
      </c>
      <c r="AL19" s="6">
        <v>901</v>
      </c>
      <c r="AM19" s="5">
        <f t="shared" si="15"/>
        <v>7.5530220471120804E-2</v>
      </c>
      <c r="AN19" s="6">
        <v>1963</v>
      </c>
      <c r="AO19" s="5">
        <f t="shared" si="16"/>
        <v>8.9142182462195171E-2</v>
      </c>
      <c r="AP19" s="6">
        <v>95</v>
      </c>
      <c r="AQ19" s="5">
        <f t="shared" si="17"/>
        <v>9.6446700507614211E-2</v>
      </c>
      <c r="AR19" s="6">
        <v>368</v>
      </c>
      <c r="AS19" s="5">
        <f t="shared" si="18"/>
        <v>8.5422469823584035E-2</v>
      </c>
      <c r="AT19" s="6">
        <v>1536</v>
      </c>
      <c r="AU19" s="5">
        <f t="shared" si="19"/>
        <v>8.2798770955743631E-2</v>
      </c>
      <c r="AV19" s="6">
        <v>637</v>
      </c>
      <c r="AW19" s="5">
        <f t="shared" si="20"/>
        <v>8.3431565160445323E-2</v>
      </c>
      <c r="AX19" s="6">
        <v>1268</v>
      </c>
      <c r="AY19" s="5">
        <f t="shared" si="21"/>
        <v>8.6458475385244787E-2</v>
      </c>
      <c r="AZ19" s="6">
        <v>1146</v>
      </c>
      <c r="BA19" s="5">
        <f t="shared" si="22"/>
        <v>8.6667170838690161E-2</v>
      </c>
      <c r="BB19" s="6">
        <v>52</v>
      </c>
      <c r="BC19" s="5">
        <f t="shared" si="23"/>
        <v>8.8285229202037352E-2</v>
      </c>
      <c r="BD19" s="6">
        <v>51</v>
      </c>
      <c r="BE19" s="5">
        <f t="shared" si="24"/>
        <v>9.2224231464737794E-2</v>
      </c>
      <c r="BF19" s="6">
        <v>54</v>
      </c>
      <c r="BG19" s="5">
        <f t="shared" si="25"/>
        <v>9.2943201376936319E-2</v>
      </c>
      <c r="BH19" s="6">
        <v>44</v>
      </c>
      <c r="BI19" s="5">
        <f t="shared" si="26"/>
        <v>7.3701842546063656E-2</v>
      </c>
      <c r="BJ19" s="6">
        <v>38</v>
      </c>
      <c r="BK19" s="5">
        <f t="shared" si="27"/>
        <v>6.4516129032258063E-2</v>
      </c>
      <c r="BL19" s="6">
        <v>48</v>
      </c>
      <c r="BM19" s="5">
        <f t="shared" si="28"/>
        <v>8.067226890756303E-2</v>
      </c>
    </row>
    <row r="20" spans="1:65" s="7" customFormat="1" ht="17" thickBot="1" x14ac:dyDescent="0.25">
      <c r="A20" s="32"/>
      <c r="B20" s="3" t="s">
        <v>20</v>
      </c>
      <c r="C20" s="3">
        <v>4401</v>
      </c>
      <c r="D20" s="5">
        <f t="shared" si="1"/>
        <v>6.6470321703670135E-2</v>
      </c>
      <c r="E20" s="49"/>
      <c r="F20" s="6">
        <v>6208</v>
      </c>
      <c r="G20" s="5">
        <f t="shared" si="2"/>
        <v>9.375377552253232E-2</v>
      </c>
      <c r="H20" s="6">
        <v>5414</v>
      </c>
      <c r="I20" s="5">
        <f t="shared" si="0"/>
        <v>9.5559164077944084E-2</v>
      </c>
      <c r="J20" s="6">
        <v>2905</v>
      </c>
      <c r="K20" s="5">
        <f t="shared" si="3"/>
        <v>7.9306579306579306E-2</v>
      </c>
      <c r="L20" s="5"/>
      <c r="M20" s="6">
        <v>367</v>
      </c>
      <c r="N20" s="5">
        <f t="shared" si="4"/>
        <v>8.0131004366812225E-2</v>
      </c>
      <c r="O20" s="5"/>
      <c r="P20" s="6">
        <v>303</v>
      </c>
      <c r="Q20" s="5">
        <f t="shared" si="5"/>
        <v>6.6345522224655132E-2</v>
      </c>
      <c r="R20" s="3">
        <v>318</v>
      </c>
      <c r="S20" s="24">
        <f t="shared" si="6"/>
        <v>7.7184466019417475E-2</v>
      </c>
      <c r="T20" s="6">
        <v>1627</v>
      </c>
      <c r="U20" s="5">
        <f t="shared" si="7"/>
        <v>7.8394526356365041E-2</v>
      </c>
      <c r="V20" s="5"/>
      <c r="W20" s="6">
        <v>577</v>
      </c>
      <c r="X20" s="24">
        <f t="shared" si="8"/>
        <v>7.7356213969701035E-2</v>
      </c>
      <c r="Y20" s="5"/>
      <c r="Z20" s="6">
        <v>1021</v>
      </c>
      <c r="AA20" s="5">
        <f t="shared" si="9"/>
        <v>8.2014619648164505E-2</v>
      </c>
      <c r="AB20" s="6">
        <v>1373</v>
      </c>
      <c r="AC20" s="5">
        <f t="shared" si="10"/>
        <v>0.11028112449799196</v>
      </c>
      <c r="AD20" s="6">
        <v>1213</v>
      </c>
      <c r="AE20" s="5">
        <f t="shared" si="11"/>
        <v>0.1098234495246718</v>
      </c>
      <c r="AF20" s="6">
        <v>3394</v>
      </c>
      <c r="AG20" s="5">
        <f t="shared" si="12"/>
        <v>6.8234821069561719E-2</v>
      </c>
      <c r="AH20" s="6">
        <v>3654</v>
      </c>
      <c r="AI20" s="5">
        <f t="shared" si="13"/>
        <v>6.683983317480062E-2</v>
      </c>
      <c r="AJ20" s="6">
        <v>340</v>
      </c>
      <c r="AK20" s="5">
        <f t="shared" si="14"/>
        <v>8.0454330336015151E-2</v>
      </c>
      <c r="AL20" s="6">
        <v>836</v>
      </c>
      <c r="AM20" s="5">
        <f t="shared" si="15"/>
        <v>7.0081314443792439E-2</v>
      </c>
      <c r="AN20" s="6">
        <v>1541</v>
      </c>
      <c r="AO20" s="5">
        <f t="shared" si="16"/>
        <v>6.9978656736751285E-2</v>
      </c>
      <c r="AP20" s="6">
        <v>78</v>
      </c>
      <c r="AQ20" s="5">
        <f t="shared" si="17"/>
        <v>7.9187817258883242E-2</v>
      </c>
      <c r="AR20" s="6">
        <v>257</v>
      </c>
      <c r="AS20" s="5">
        <f t="shared" si="18"/>
        <v>5.9656453110492107E-2</v>
      </c>
      <c r="AT20" s="6">
        <v>1246</v>
      </c>
      <c r="AU20" s="5">
        <f t="shared" si="19"/>
        <v>6.7166190501859735E-2</v>
      </c>
      <c r="AV20" s="6">
        <v>492</v>
      </c>
      <c r="AW20" s="5">
        <f t="shared" si="20"/>
        <v>6.4440078585461691E-2</v>
      </c>
      <c r="AX20" s="6">
        <v>1109</v>
      </c>
      <c r="AY20" s="5">
        <f t="shared" si="21"/>
        <v>7.5617073503341056E-2</v>
      </c>
      <c r="AZ20" s="6">
        <v>984</v>
      </c>
      <c r="BA20" s="5">
        <f t="shared" si="22"/>
        <v>7.4415790667775844E-2</v>
      </c>
      <c r="BB20" s="6">
        <v>41</v>
      </c>
      <c r="BC20" s="5">
        <f t="shared" si="23"/>
        <v>6.9609507640067916E-2</v>
      </c>
      <c r="BD20" s="6">
        <v>41</v>
      </c>
      <c r="BE20" s="5">
        <f t="shared" si="24"/>
        <v>7.4141048824593131E-2</v>
      </c>
      <c r="BF20" s="6">
        <v>43</v>
      </c>
      <c r="BG20" s="5">
        <f t="shared" si="25"/>
        <v>7.4010327022375214E-2</v>
      </c>
      <c r="BH20" s="6">
        <v>39</v>
      </c>
      <c r="BI20" s="5">
        <f t="shared" si="26"/>
        <v>6.5326633165829151E-2</v>
      </c>
      <c r="BJ20" s="6">
        <v>39</v>
      </c>
      <c r="BK20" s="5">
        <f t="shared" si="27"/>
        <v>6.6213921901528014E-2</v>
      </c>
      <c r="BL20" s="6">
        <v>39</v>
      </c>
      <c r="BM20" s="5">
        <f t="shared" si="28"/>
        <v>6.5546218487394961E-2</v>
      </c>
    </row>
    <row r="21" spans="1:65" x14ac:dyDescent="0.2">
      <c r="A21" s="32"/>
      <c r="B21" s="3" t="s">
        <v>21</v>
      </c>
      <c r="C21" s="3">
        <v>3431</v>
      </c>
      <c r="D21" s="5">
        <f t="shared" si="1"/>
        <v>5.1819966772390876E-2</v>
      </c>
      <c r="E21" s="44">
        <v>0.26368000000000003</v>
      </c>
      <c r="F21" s="6">
        <v>4521</v>
      </c>
      <c r="G21" s="5">
        <f t="shared" si="2"/>
        <v>6.8276549474447265E-2</v>
      </c>
      <c r="H21" s="6">
        <v>3964</v>
      </c>
      <c r="I21" s="5">
        <f t="shared" si="0"/>
        <v>6.9966111268003395E-2</v>
      </c>
      <c r="J21" s="6">
        <v>2643</v>
      </c>
      <c r="K21" s="5">
        <f t="shared" si="3"/>
        <v>7.2153972153972151E-2</v>
      </c>
      <c r="L21" s="44">
        <v>0.41850999999999999</v>
      </c>
      <c r="M21" s="6">
        <v>334</v>
      </c>
      <c r="N21" s="5">
        <f t="shared" si="4"/>
        <v>7.2925764192139739E-2</v>
      </c>
      <c r="O21" s="51">
        <v>0.53383999999999998</v>
      </c>
      <c r="P21" s="6">
        <v>224</v>
      </c>
      <c r="Q21" s="5">
        <f t="shared" si="5"/>
        <v>4.9047514779943069E-2</v>
      </c>
      <c r="R21" s="3">
        <v>257</v>
      </c>
      <c r="S21" s="24">
        <f t="shared" si="6"/>
        <v>6.2378640776699031E-2</v>
      </c>
      <c r="T21" s="6">
        <v>1471</v>
      </c>
      <c r="U21" s="5">
        <f t="shared" si="7"/>
        <v>7.0877903054832797E-2</v>
      </c>
      <c r="V21" s="33">
        <v>0.49496000000000001</v>
      </c>
      <c r="W21" s="6">
        <v>546</v>
      </c>
      <c r="X21" s="24">
        <f t="shared" si="8"/>
        <v>7.3200160879474466E-2</v>
      </c>
      <c r="Y21" s="33">
        <v>0.55435999999999996</v>
      </c>
      <c r="Z21" s="6">
        <v>894</v>
      </c>
      <c r="AA21" s="5">
        <f t="shared" si="9"/>
        <v>7.1812997027873721E-2</v>
      </c>
      <c r="AB21" s="6">
        <v>1149</v>
      </c>
      <c r="AC21" s="5">
        <f t="shared" si="10"/>
        <v>9.2289156626506025E-2</v>
      </c>
      <c r="AD21" s="6">
        <v>1035</v>
      </c>
      <c r="AE21" s="5">
        <f t="shared" si="11"/>
        <v>9.3707559981892258E-2</v>
      </c>
      <c r="AF21" s="6">
        <v>2717</v>
      </c>
      <c r="AG21" s="5">
        <f t="shared" si="12"/>
        <v>5.4624045034177726E-2</v>
      </c>
      <c r="AH21" s="6">
        <v>2887</v>
      </c>
      <c r="AI21" s="5">
        <f t="shared" si="13"/>
        <v>5.2809687568595887E-2</v>
      </c>
      <c r="AJ21" s="6">
        <v>266</v>
      </c>
      <c r="AK21" s="5">
        <f t="shared" si="14"/>
        <v>6.2943681968764792E-2</v>
      </c>
      <c r="AL21" s="6">
        <v>668</v>
      </c>
      <c r="AM21" s="5">
        <f t="shared" si="15"/>
        <v>5.5997988096236066E-2</v>
      </c>
      <c r="AN21" s="6">
        <v>1229</v>
      </c>
      <c r="AO21" s="5">
        <f t="shared" si="16"/>
        <v>5.5810362835475226E-2</v>
      </c>
      <c r="AP21" s="6">
        <v>54</v>
      </c>
      <c r="AQ21" s="5">
        <f t="shared" si="17"/>
        <v>5.4822335025380711E-2</v>
      </c>
      <c r="AR21" s="6">
        <v>169</v>
      </c>
      <c r="AS21" s="5">
        <f t="shared" si="18"/>
        <v>3.9229340761374187E-2</v>
      </c>
      <c r="AT21" s="6">
        <v>995</v>
      </c>
      <c r="AU21" s="5">
        <f t="shared" si="19"/>
        <v>5.3635922591774028E-2</v>
      </c>
      <c r="AV21" s="6">
        <v>367</v>
      </c>
      <c r="AW21" s="5">
        <f t="shared" si="20"/>
        <v>4.8068107400130976E-2</v>
      </c>
      <c r="AX21" s="6">
        <v>899</v>
      </c>
      <c r="AY21" s="5">
        <f t="shared" si="21"/>
        <v>6.1298240829128596E-2</v>
      </c>
      <c r="AZ21" s="6">
        <v>798</v>
      </c>
      <c r="BA21" s="5">
        <f t="shared" si="22"/>
        <v>6.0349391212281632E-2</v>
      </c>
      <c r="BB21" s="6">
        <v>37</v>
      </c>
      <c r="BC21" s="5">
        <f t="shared" si="23"/>
        <v>6.2818336162988112E-2</v>
      </c>
      <c r="BD21" s="6">
        <v>35</v>
      </c>
      <c r="BE21" s="5">
        <f t="shared" si="24"/>
        <v>6.3291139240506333E-2</v>
      </c>
      <c r="BF21" s="6">
        <v>33</v>
      </c>
      <c r="BG21" s="5">
        <f t="shared" si="25"/>
        <v>5.6798623063683308E-2</v>
      </c>
      <c r="BH21" s="6">
        <v>35</v>
      </c>
      <c r="BI21" s="5">
        <f t="shared" si="26"/>
        <v>5.8626465661641543E-2</v>
      </c>
      <c r="BJ21" s="6">
        <v>26</v>
      </c>
      <c r="BK21" s="5">
        <f t="shared" si="27"/>
        <v>4.4142614601018676E-2</v>
      </c>
      <c r="BL21" s="6">
        <v>26</v>
      </c>
      <c r="BM21" s="5">
        <f t="shared" si="28"/>
        <v>4.3697478991596636E-2</v>
      </c>
    </row>
    <row r="22" spans="1:65" x14ac:dyDescent="0.2">
      <c r="A22" s="32"/>
      <c r="B22" s="3" t="s">
        <v>22</v>
      </c>
      <c r="C22" s="3">
        <v>2790</v>
      </c>
      <c r="D22" s="5">
        <f t="shared" si="1"/>
        <v>4.2138649750792935E-2</v>
      </c>
      <c r="E22" s="45"/>
      <c r="F22" s="6">
        <v>3258</v>
      </c>
      <c r="G22" s="5">
        <f t="shared" si="2"/>
        <v>4.9202609641174337E-2</v>
      </c>
      <c r="H22" s="6">
        <v>2794</v>
      </c>
      <c r="I22" s="5">
        <f t="shared" si="0"/>
        <v>4.9315165207568484E-2</v>
      </c>
      <c r="J22" s="6">
        <v>2077</v>
      </c>
      <c r="K22" s="5">
        <f t="shared" si="3"/>
        <v>5.6702156702156704E-2</v>
      </c>
      <c r="L22" s="45"/>
      <c r="M22" s="6">
        <v>284</v>
      </c>
      <c r="N22" s="5">
        <f t="shared" si="4"/>
        <v>6.2008733624454151E-2</v>
      </c>
      <c r="O22" s="51"/>
      <c r="P22" s="6">
        <v>185</v>
      </c>
      <c r="Q22" s="5">
        <f t="shared" si="5"/>
        <v>4.0507992117363695E-2</v>
      </c>
      <c r="R22" s="3">
        <v>205</v>
      </c>
      <c r="S22" s="24">
        <f t="shared" si="6"/>
        <v>4.9757281553398057E-2</v>
      </c>
      <c r="T22" s="6">
        <v>1315</v>
      </c>
      <c r="U22" s="5">
        <f t="shared" si="7"/>
        <v>6.3361279753300567E-2</v>
      </c>
      <c r="V22" s="33"/>
      <c r="W22" s="6">
        <v>462</v>
      </c>
      <c r="X22" s="24">
        <f t="shared" si="8"/>
        <v>6.1938597667247623E-2</v>
      </c>
      <c r="Y22" s="33"/>
      <c r="Z22" s="6">
        <v>805</v>
      </c>
      <c r="AA22" s="5">
        <f t="shared" si="9"/>
        <v>6.4663828419953412E-2</v>
      </c>
      <c r="AB22" s="6">
        <v>910</v>
      </c>
      <c r="AC22" s="5">
        <f t="shared" si="10"/>
        <v>7.3092369477911645E-2</v>
      </c>
      <c r="AD22" s="6">
        <v>799</v>
      </c>
      <c r="AE22" s="5">
        <f t="shared" si="11"/>
        <v>7.2340425531914887E-2</v>
      </c>
      <c r="AF22" s="6">
        <v>2236</v>
      </c>
      <c r="AG22" s="5">
        <f t="shared" si="12"/>
        <v>4.4953759549658225E-2</v>
      </c>
      <c r="AH22" s="6">
        <v>2382</v>
      </c>
      <c r="AI22" s="5">
        <f t="shared" si="13"/>
        <v>4.3572107997365918E-2</v>
      </c>
      <c r="AJ22" s="6">
        <v>204</v>
      </c>
      <c r="AK22" s="5">
        <f t="shared" si="14"/>
        <v>4.8272598201609083E-2</v>
      </c>
      <c r="AL22" s="6">
        <v>592</v>
      </c>
      <c r="AM22" s="5">
        <f t="shared" si="15"/>
        <v>4.9626959510436754E-2</v>
      </c>
      <c r="AN22" s="6">
        <v>1007</v>
      </c>
      <c r="AO22" s="5">
        <f t="shared" si="16"/>
        <v>4.5729076790336498E-2</v>
      </c>
      <c r="AP22" s="6">
        <v>31</v>
      </c>
      <c r="AQ22" s="5">
        <f t="shared" si="17"/>
        <v>3.1472081218274113E-2</v>
      </c>
      <c r="AR22" s="6">
        <v>180</v>
      </c>
      <c r="AS22" s="5">
        <f t="shared" si="18"/>
        <v>4.1782729805013928E-2</v>
      </c>
      <c r="AT22" s="6">
        <v>774</v>
      </c>
      <c r="AU22" s="5">
        <f t="shared" si="19"/>
        <v>4.1722818176917684E-2</v>
      </c>
      <c r="AV22" s="6">
        <v>322</v>
      </c>
      <c r="AW22" s="5">
        <f t="shared" si="20"/>
        <v>4.2174197773411921E-2</v>
      </c>
      <c r="AX22" s="6">
        <v>733</v>
      </c>
      <c r="AY22" s="5">
        <f t="shared" si="21"/>
        <v>4.9979544524751125E-2</v>
      </c>
      <c r="AZ22" s="6">
        <v>670</v>
      </c>
      <c r="BA22" s="5">
        <f t="shared" si="22"/>
        <v>5.0669288361188836E-2</v>
      </c>
      <c r="BB22" s="6">
        <v>20</v>
      </c>
      <c r="BC22" s="5">
        <f t="shared" si="23"/>
        <v>3.3955857385398983E-2</v>
      </c>
      <c r="BD22" s="6">
        <v>19</v>
      </c>
      <c r="BE22" s="5">
        <f t="shared" si="24"/>
        <v>3.4358047016274866E-2</v>
      </c>
      <c r="BF22" s="6">
        <v>20</v>
      </c>
      <c r="BG22" s="5">
        <f t="shared" si="25"/>
        <v>3.4423407917383818E-2</v>
      </c>
      <c r="BH22" s="6">
        <v>23</v>
      </c>
      <c r="BI22" s="5">
        <f t="shared" si="26"/>
        <v>3.8525963149078725E-2</v>
      </c>
      <c r="BJ22" s="6">
        <v>23</v>
      </c>
      <c r="BK22" s="5">
        <f t="shared" si="27"/>
        <v>3.9049235993208829E-2</v>
      </c>
      <c r="BL22" s="6">
        <v>18</v>
      </c>
      <c r="BM22" s="5">
        <f t="shared" si="28"/>
        <v>3.0252100840336135E-2</v>
      </c>
    </row>
    <row r="23" spans="1:65" x14ac:dyDescent="0.2">
      <c r="A23" s="32"/>
      <c r="B23" s="3" t="s">
        <v>23</v>
      </c>
      <c r="C23" s="3">
        <v>2135</v>
      </c>
      <c r="D23" s="5">
        <f t="shared" si="1"/>
        <v>3.2245884307506419E-2</v>
      </c>
      <c r="E23" s="45"/>
      <c r="F23" s="6">
        <v>2631</v>
      </c>
      <c r="G23" s="5">
        <f t="shared" si="2"/>
        <v>3.9733599130119611E-2</v>
      </c>
      <c r="H23" s="6">
        <v>2258</v>
      </c>
      <c r="I23" s="5">
        <f t="shared" si="0"/>
        <v>3.9854560858514541E-2</v>
      </c>
      <c r="J23" s="6">
        <v>1721</v>
      </c>
      <c r="K23" s="5">
        <f t="shared" si="3"/>
        <v>4.6983346983346982E-2</v>
      </c>
      <c r="L23" s="45"/>
      <c r="M23" s="6">
        <v>231</v>
      </c>
      <c r="N23" s="5">
        <f t="shared" si="4"/>
        <v>5.0436681222707426E-2</v>
      </c>
      <c r="O23" s="51"/>
      <c r="P23" s="6">
        <v>128</v>
      </c>
      <c r="Q23" s="5">
        <f t="shared" si="5"/>
        <v>2.8027151302824613E-2</v>
      </c>
      <c r="R23" s="3">
        <v>148</v>
      </c>
      <c r="S23" s="24">
        <f t="shared" si="6"/>
        <v>3.5922330097087375E-2</v>
      </c>
      <c r="T23" s="6">
        <v>1121</v>
      </c>
      <c r="U23" s="5">
        <f t="shared" si="7"/>
        <v>5.4013684109087405E-2</v>
      </c>
      <c r="V23" s="33"/>
      <c r="W23" s="6">
        <v>404</v>
      </c>
      <c r="X23" s="24">
        <f t="shared" si="8"/>
        <v>5.4162756401662418E-2</v>
      </c>
      <c r="Y23" s="33"/>
      <c r="Z23" s="6">
        <v>654</v>
      </c>
      <c r="AA23" s="5">
        <f t="shared" si="9"/>
        <v>5.2534340107639167E-2</v>
      </c>
      <c r="AB23" s="6">
        <v>778</v>
      </c>
      <c r="AC23" s="5">
        <f t="shared" si="10"/>
        <v>6.2489959839357428E-2</v>
      </c>
      <c r="AD23" s="6">
        <v>695</v>
      </c>
      <c r="AE23" s="5">
        <f t="shared" si="11"/>
        <v>6.2924400181077408E-2</v>
      </c>
      <c r="AF23" s="6">
        <v>1707</v>
      </c>
      <c r="AG23" s="5">
        <f t="shared" si="12"/>
        <v>3.4318455971049454E-2</v>
      </c>
      <c r="AH23" s="6">
        <v>1828</v>
      </c>
      <c r="AI23" s="5">
        <f t="shared" si="13"/>
        <v>3.3438208824175017E-2</v>
      </c>
      <c r="AJ23" s="6">
        <v>149</v>
      </c>
      <c r="AK23" s="5">
        <f t="shared" si="14"/>
        <v>3.5257927117841932E-2</v>
      </c>
      <c r="AL23" s="6">
        <v>493</v>
      </c>
      <c r="AM23" s="5">
        <f t="shared" si="15"/>
        <v>4.1327856484198171E-2</v>
      </c>
      <c r="AN23" s="6">
        <v>789</v>
      </c>
      <c r="AO23" s="5">
        <f t="shared" si="16"/>
        <v>3.5829435538803869E-2</v>
      </c>
      <c r="AP23" s="6">
        <v>40</v>
      </c>
      <c r="AQ23" s="5">
        <f t="shared" si="17"/>
        <v>4.060913705583756E-2</v>
      </c>
      <c r="AR23" s="6">
        <v>130</v>
      </c>
      <c r="AS23" s="5">
        <f t="shared" si="18"/>
        <v>3.0176415970287838E-2</v>
      </c>
      <c r="AT23" s="6">
        <v>630</v>
      </c>
      <c r="AU23" s="5">
        <f t="shared" si="19"/>
        <v>3.396043339981672E-2</v>
      </c>
      <c r="AV23" s="6">
        <v>236</v>
      </c>
      <c r="AW23" s="5">
        <f t="shared" si="20"/>
        <v>3.0910281597904387E-2</v>
      </c>
      <c r="AX23" s="6">
        <v>577</v>
      </c>
      <c r="AY23" s="5">
        <f t="shared" si="21"/>
        <v>3.9342697395336149E-2</v>
      </c>
      <c r="AZ23" s="6">
        <v>495</v>
      </c>
      <c r="BA23" s="5">
        <f t="shared" si="22"/>
        <v>3.7434772744460408E-2</v>
      </c>
      <c r="BB23" s="6">
        <v>24</v>
      </c>
      <c r="BC23" s="5">
        <f t="shared" si="23"/>
        <v>4.074702886247878E-2</v>
      </c>
      <c r="BD23" s="6">
        <v>20</v>
      </c>
      <c r="BE23" s="5">
        <f t="shared" si="24"/>
        <v>3.6166365280289332E-2</v>
      </c>
      <c r="BF23" s="6">
        <v>20</v>
      </c>
      <c r="BG23" s="5">
        <f t="shared" si="25"/>
        <v>3.4423407917383818E-2</v>
      </c>
      <c r="BH23" s="6">
        <v>15</v>
      </c>
      <c r="BI23" s="5">
        <f t="shared" si="26"/>
        <v>2.5125628140703519E-2</v>
      </c>
      <c r="BJ23" s="6">
        <v>15</v>
      </c>
      <c r="BK23" s="5">
        <f t="shared" si="27"/>
        <v>2.5466893039049237E-2</v>
      </c>
      <c r="BL23" s="6">
        <v>17</v>
      </c>
      <c r="BM23" s="5">
        <f t="shared" si="28"/>
        <v>2.8571428571428571E-2</v>
      </c>
    </row>
    <row r="24" spans="1:65" x14ac:dyDescent="0.2">
      <c r="A24" s="32"/>
      <c r="B24" s="3" t="s">
        <v>24</v>
      </c>
      <c r="C24" s="3">
        <v>1737</v>
      </c>
      <c r="D24" s="5">
        <f t="shared" si="1"/>
        <v>2.623470774807431E-2</v>
      </c>
      <c r="E24" s="45"/>
      <c r="F24" s="6">
        <v>2059</v>
      </c>
      <c r="G24" s="5">
        <f t="shared" si="2"/>
        <v>3.1095203576174943E-2</v>
      </c>
      <c r="H24" s="6">
        <v>1777</v>
      </c>
      <c r="I24" s="5">
        <f t="shared" si="0"/>
        <v>3.136472747811353E-2</v>
      </c>
      <c r="J24" s="6">
        <v>1517</v>
      </c>
      <c r="K24" s="5">
        <f t="shared" si="3"/>
        <v>4.1414141414141417E-2</v>
      </c>
      <c r="L24" s="45"/>
      <c r="M24" s="6">
        <v>221</v>
      </c>
      <c r="N24" s="5">
        <f t="shared" si="4"/>
        <v>4.8253275109170303E-2</v>
      </c>
      <c r="O24" s="51"/>
      <c r="P24" s="6">
        <v>97</v>
      </c>
      <c r="Q24" s="5">
        <f t="shared" si="5"/>
        <v>2.1239325596671774E-2</v>
      </c>
      <c r="R24" s="3">
        <v>147</v>
      </c>
      <c r="S24" s="24">
        <f t="shared" si="6"/>
        <v>3.5679611650485436E-2</v>
      </c>
      <c r="T24" s="6">
        <v>1043</v>
      </c>
      <c r="U24" s="5">
        <f t="shared" si="7"/>
        <v>5.025537245832129E-2</v>
      </c>
      <c r="V24" s="33"/>
      <c r="W24" s="6">
        <v>385</v>
      </c>
      <c r="X24" s="24">
        <f t="shared" si="8"/>
        <v>5.1615498056039683E-2</v>
      </c>
      <c r="Y24" s="33"/>
      <c r="Z24" s="6">
        <v>575</v>
      </c>
      <c r="AA24" s="5">
        <f t="shared" si="9"/>
        <v>4.6188448871395296E-2</v>
      </c>
      <c r="AB24" s="6">
        <v>639</v>
      </c>
      <c r="AC24" s="5">
        <f t="shared" si="10"/>
        <v>5.1325301204819276E-2</v>
      </c>
      <c r="AD24" s="6">
        <v>577</v>
      </c>
      <c r="AE24" s="5">
        <f t="shared" si="11"/>
        <v>5.224083295608873E-2</v>
      </c>
      <c r="AF24" s="6">
        <v>1396</v>
      </c>
      <c r="AG24" s="5">
        <f t="shared" si="12"/>
        <v>2.8065942903096101E-2</v>
      </c>
      <c r="AH24" s="6">
        <v>1519</v>
      </c>
      <c r="AI24" s="5">
        <f t="shared" si="13"/>
        <v>2.7785907660788763E-2</v>
      </c>
      <c r="AJ24" s="6">
        <v>148</v>
      </c>
      <c r="AK24" s="5">
        <f t="shared" si="14"/>
        <v>3.5021296734500711E-2</v>
      </c>
      <c r="AL24" s="6">
        <v>443</v>
      </c>
      <c r="AM24" s="5">
        <f t="shared" si="15"/>
        <v>3.7136390309330206E-2</v>
      </c>
      <c r="AN24" s="6">
        <v>658</v>
      </c>
      <c r="AO24" s="5">
        <f t="shared" si="16"/>
        <v>2.9880568548203985E-2</v>
      </c>
      <c r="AP24" s="6">
        <v>46</v>
      </c>
      <c r="AQ24" s="5">
        <f t="shared" si="17"/>
        <v>4.6700507614213196E-2</v>
      </c>
      <c r="AR24" s="6">
        <v>93</v>
      </c>
      <c r="AS24" s="5">
        <f t="shared" si="18"/>
        <v>2.1587743732590529E-2</v>
      </c>
      <c r="AT24" s="6">
        <v>483</v>
      </c>
      <c r="AU24" s="5">
        <f t="shared" si="19"/>
        <v>2.6036332273192821E-2</v>
      </c>
      <c r="AV24" s="6">
        <v>199</v>
      </c>
      <c r="AW24" s="5">
        <f t="shared" si="20"/>
        <v>2.6064178127046495E-2</v>
      </c>
      <c r="AX24" s="6">
        <v>448</v>
      </c>
      <c r="AY24" s="5">
        <f t="shared" si="21"/>
        <v>3.0546843038319924E-2</v>
      </c>
      <c r="AZ24" s="6">
        <v>437</v>
      </c>
      <c r="BA24" s="5">
        <f t="shared" si="22"/>
        <v>3.3048476140058985E-2</v>
      </c>
      <c r="BB24" s="6">
        <v>32</v>
      </c>
      <c r="BC24" s="5">
        <f t="shared" si="23"/>
        <v>5.4329371816638369E-2</v>
      </c>
      <c r="BD24" s="6">
        <v>32</v>
      </c>
      <c r="BE24" s="5">
        <f t="shared" si="24"/>
        <v>5.7866184448462928E-2</v>
      </c>
      <c r="BF24" s="6">
        <v>37</v>
      </c>
      <c r="BG24" s="5">
        <f t="shared" si="25"/>
        <v>6.3683304647160072E-2</v>
      </c>
      <c r="BH24" s="6">
        <v>20</v>
      </c>
      <c r="BI24" s="5">
        <f t="shared" si="26"/>
        <v>3.350083752093802E-2</v>
      </c>
      <c r="BJ24" s="6">
        <v>16</v>
      </c>
      <c r="BK24" s="5">
        <f t="shared" si="27"/>
        <v>2.7164685908319185E-2</v>
      </c>
      <c r="BL24" s="6">
        <v>10</v>
      </c>
      <c r="BM24" s="5">
        <f t="shared" si="28"/>
        <v>1.680672268907563E-2</v>
      </c>
    </row>
    <row r="25" spans="1:65" x14ac:dyDescent="0.2">
      <c r="A25" s="32"/>
      <c r="B25" s="3" t="s">
        <v>25</v>
      </c>
      <c r="C25" s="3">
        <v>1404</v>
      </c>
      <c r="D25" s="5">
        <f t="shared" si="1"/>
        <v>2.1205256003624832E-2</v>
      </c>
      <c r="E25" s="45"/>
      <c r="F25" s="6">
        <v>1690</v>
      </c>
      <c r="G25" s="5">
        <f t="shared" si="2"/>
        <v>2.5522532318472877E-2</v>
      </c>
      <c r="H25" s="6">
        <v>1443</v>
      </c>
      <c r="I25" s="5">
        <f t="shared" si="0"/>
        <v>2.5469500141203048E-2</v>
      </c>
      <c r="J25" s="6">
        <v>1231</v>
      </c>
      <c r="K25" s="5">
        <f t="shared" si="3"/>
        <v>3.3606333606333604E-2</v>
      </c>
      <c r="L25" s="45"/>
      <c r="M25" s="6">
        <v>195</v>
      </c>
      <c r="N25" s="5">
        <f t="shared" si="4"/>
        <v>4.2576419213973801E-2</v>
      </c>
      <c r="O25" s="51"/>
      <c r="P25" s="6">
        <v>72</v>
      </c>
      <c r="Q25" s="5">
        <f t="shared" si="5"/>
        <v>1.5765272607838846E-2</v>
      </c>
      <c r="R25" s="3">
        <v>115</v>
      </c>
      <c r="S25" s="24">
        <f t="shared" si="6"/>
        <v>2.7912621359223302E-2</v>
      </c>
      <c r="T25" s="6">
        <v>930</v>
      </c>
      <c r="U25" s="5">
        <f t="shared" si="7"/>
        <v>4.4810638912980628E-2</v>
      </c>
      <c r="V25" s="33"/>
      <c r="W25" s="6">
        <v>343</v>
      </c>
      <c r="X25" s="24">
        <f t="shared" si="8"/>
        <v>4.5984716449926265E-2</v>
      </c>
      <c r="Y25" s="33"/>
      <c r="Z25" s="6">
        <v>496</v>
      </c>
      <c r="AA25" s="5">
        <f t="shared" si="9"/>
        <v>3.9842557635151418E-2</v>
      </c>
      <c r="AB25" s="6">
        <v>572</v>
      </c>
      <c r="AC25" s="5">
        <f t="shared" si="10"/>
        <v>4.594377510040161E-2</v>
      </c>
      <c r="AD25" s="6">
        <v>511</v>
      </c>
      <c r="AE25" s="5">
        <f t="shared" si="11"/>
        <v>4.6265278406518784E-2</v>
      </c>
      <c r="AF25" s="6">
        <v>1127</v>
      </c>
      <c r="AG25" s="5">
        <f t="shared" si="12"/>
        <v>2.2657820667470848E-2</v>
      </c>
      <c r="AH25" s="6">
        <v>1226</v>
      </c>
      <c r="AI25" s="5">
        <f t="shared" si="13"/>
        <v>2.2426282285797908E-2</v>
      </c>
      <c r="AJ25" s="6">
        <v>109</v>
      </c>
      <c r="AK25" s="5">
        <f t="shared" si="14"/>
        <v>2.5792711784193092E-2</v>
      </c>
      <c r="AL25" s="6">
        <v>356</v>
      </c>
      <c r="AM25" s="5">
        <f t="shared" si="15"/>
        <v>2.9843239165059939E-2</v>
      </c>
      <c r="AN25" s="6">
        <v>503</v>
      </c>
      <c r="AO25" s="5">
        <f t="shared" si="16"/>
        <v>2.2841832795967486E-2</v>
      </c>
      <c r="AP25" s="6">
        <v>36</v>
      </c>
      <c r="AQ25" s="5">
        <f t="shared" si="17"/>
        <v>3.654822335025381E-2</v>
      </c>
      <c r="AR25" s="6">
        <v>84</v>
      </c>
      <c r="AS25" s="5">
        <f t="shared" si="18"/>
        <v>1.9498607242339833E-2</v>
      </c>
      <c r="AT25" s="6">
        <v>371</v>
      </c>
      <c r="AU25" s="5">
        <f t="shared" si="19"/>
        <v>1.999892189100318E-2</v>
      </c>
      <c r="AV25" s="6">
        <v>152</v>
      </c>
      <c r="AW25" s="5">
        <f t="shared" si="20"/>
        <v>1.9908316961362148E-2</v>
      </c>
      <c r="AX25" s="6">
        <v>384</v>
      </c>
      <c r="AY25" s="5">
        <f t="shared" si="21"/>
        <v>2.6183008318559936E-2</v>
      </c>
      <c r="AZ25" s="6">
        <v>354</v>
      </c>
      <c r="BA25" s="5">
        <f t="shared" si="22"/>
        <v>2.6771534447553504E-2</v>
      </c>
      <c r="BB25" s="6">
        <v>22</v>
      </c>
      <c r="BC25" s="5">
        <f t="shared" si="23"/>
        <v>3.7351443123938878E-2</v>
      </c>
      <c r="BD25" s="6">
        <v>21</v>
      </c>
      <c r="BE25" s="5">
        <f t="shared" si="24"/>
        <v>3.7974683544303799E-2</v>
      </c>
      <c r="BF25" s="6">
        <v>18</v>
      </c>
      <c r="BG25" s="5">
        <f t="shared" si="25"/>
        <v>3.098106712564544E-2</v>
      </c>
      <c r="BH25" s="6">
        <v>20</v>
      </c>
      <c r="BI25" s="5">
        <f t="shared" si="26"/>
        <v>3.350083752093802E-2</v>
      </c>
      <c r="BJ25" s="6">
        <v>13</v>
      </c>
      <c r="BK25" s="5">
        <f t="shared" si="27"/>
        <v>2.2071307300509338E-2</v>
      </c>
      <c r="BL25" s="6">
        <v>6</v>
      </c>
      <c r="BM25" s="5">
        <f t="shared" si="28"/>
        <v>1.0084033613445379E-2</v>
      </c>
    </row>
    <row r="26" spans="1:65" x14ac:dyDescent="0.2">
      <c r="A26" s="32"/>
      <c r="B26" s="3" t="s">
        <v>26</v>
      </c>
      <c r="C26" s="3">
        <v>5961</v>
      </c>
      <c r="D26" s="5">
        <f t="shared" si="1"/>
        <v>9.0031717263253291E-2</v>
      </c>
      <c r="E26" s="46"/>
      <c r="F26" s="6">
        <v>7778</v>
      </c>
      <c r="G26" s="5">
        <f t="shared" si="2"/>
        <v>0.11746405702549233</v>
      </c>
      <c r="H26" s="6">
        <v>6790</v>
      </c>
      <c r="I26" s="5">
        <f t="shared" si="0"/>
        <v>0.1198460886755154</v>
      </c>
      <c r="J26" s="6">
        <v>6141</v>
      </c>
      <c r="K26" s="5">
        <f t="shared" si="3"/>
        <v>0.16764946764946764</v>
      </c>
      <c r="L26" s="46"/>
      <c r="M26" s="6">
        <v>1180</v>
      </c>
      <c r="N26" s="19">
        <f t="shared" si="4"/>
        <v>0.2576419213973799</v>
      </c>
      <c r="O26" s="51"/>
      <c r="P26" s="6">
        <v>360</v>
      </c>
      <c r="Q26" s="5">
        <f t="shared" si="5"/>
        <v>7.8826363039194214E-2</v>
      </c>
      <c r="R26" s="3">
        <v>503</v>
      </c>
      <c r="S26" s="24">
        <f t="shared" si="6"/>
        <v>0.12208737864077671</v>
      </c>
      <c r="T26" s="6">
        <v>4434</v>
      </c>
      <c r="U26" s="19">
        <f t="shared" si="7"/>
        <v>0.21364556230124312</v>
      </c>
      <c r="V26" s="33"/>
      <c r="W26" s="6">
        <v>1995</v>
      </c>
      <c r="X26" s="23">
        <f t="shared" si="8"/>
        <v>0.26746212629038746</v>
      </c>
      <c r="Y26" s="33"/>
      <c r="Z26" s="6">
        <v>2460</v>
      </c>
      <c r="AA26" s="19">
        <f t="shared" si="9"/>
        <v>0.19760623343240422</v>
      </c>
      <c r="AB26" s="6">
        <v>3167</v>
      </c>
      <c r="AC26" s="5">
        <f t="shared" si="10"/>
        <v>0.25437751004016063</v>
      </c>
      <c r="AD26" s="6">
        <v>2855</v>
      </c>
      <c r="AE26" s="5">
        <f t="shared" si="11"/>
        <v>0.25848800362154822</v>
      </c>
      <c r="AF26" s="6">
        <v>4851</v>
      </c>
      <c r="AG26" s="5">
        <f t="shared" si="12"/>
        <v>9.7527141133896267E-2</v>
      </c>
      <c r="AH26" s="6">
        <v>5420</v>
      </c>
      <c r="AI26" s="5">
        <f t="shared" si="13"/>
        <v>9.9143923318943436E-2</v>
      </c>
      <c r="AJ26" s="6">
        <v>475</v>
      </c>
      <c r="AK26" s="5">
        <f t="shared" si="14"/>
        <v>0.11239943208707998</v>
      </c>
      <c r="AL26" s="6">
        <v>1841</v>
      </c>
      <c r="AM26" s="5">
        <f t="shared" si="15"/>
        <v>0.15432978455863861</v>
      </c>
      <c r="AN26" s="6">
        <v>2260</v>
      </c>
      <c r="AO26" s="5">
        <f t="shared" si="16"/>
        <v>0.10262930838744834</v>
      </c>
      <c r="AP26" s="6">
        <v>169</v>
      </c>
      <c r="AQ26" s="5">
        <f t="shared" si="17"/>
        <v>0.17157360406091371</v>
      </c>
      <c r="AR26" s="6">
        <v>348</v>
      </c>
      <c r="AS26" s="5">
        <f t="shared" si="18"/>
        <v>8.0779944289693595E-2</v>
      </c>
      <c r="AT26" s="6">
        <v>1596</v>
      </c>
      <c r="AU26" s="5">
        <f t="shared" si="19"/>
        <v>8.6033097946202355E-2</v>
      </c>
      <c r="AV26" s="6">
        <v>731</v>
      </c>
      <c r="AW26" s="5">
        <f t="shared" si="20"/>
        <v>9.5743287491814016E-2</v>
      </c>
      <c r="AX26" s="6">
        <v>1815</v>
      </c>
      <c r="AY26" s="5">
        <f t="shared" si="21"/>
        <v>0.12375562525569345</v>
      </c>
      <c r="AZ26" s="6">
        <v>1551</v>
      </c>
      <c r="BA26" s="5">
        <f t="shared" si="22"/>
        <v>0.11729562126597595</v>
      </c>
      <c r="BB26" s="6">
        <v>113</v>
      </c>
      <c r="BC26" s="19">
        <f t="shared" si="23"/>
        <v>0.19185059422750425</v>
      </c>
      <c r="BD26" s="6">
        <v>108</v>
      </c>
      <c r="BE26" s="19">
        <f t="shared" si="24"/>
        <v>0.19529837251356238</v>
      </c>
      <c r="BF26" s="6">
        <v>90</v>
      </c>
      <c r="BG26" s="5">
        <f t="shared" si="25"/>
        <v>0.1549053356282272</v>
      </c>
      <c r="BH26" s="6">
        <v>125</v>
      </c>
      <c r="BI26" s="19">
        <f t="shared" si="26"/>
        <v>0.20938023450586266</v>
      </c>
      <c r="BJ26" s="6">
        <v>68</v>
      </c>
      <c r="BK26" s="5">
        <f t="shared" si="27"/>
        <v>0.11544991511035653</v>
      </c>
      <c r="BL26" s="6">
        <v>15</v>
      </c>
      <c r="BM26" s="5">
        <f t="shared" si="28"/>
        <v>2.5210084033613446E-2</v>
      </c>
    </row>
    <row r="27" spans="1:65" x14ac:dyDescent="0.2">
      <c r="R27" s="1"/>
      <c r="S27" s="10"/>
      <c r="T27" s="22"/>
      <c r="U27" s="22"/>
      <c r="V27" s="22"/>
      <c r="W27" s="22"/>
      <c r="X27" s="22"/>
      <c r="Y27" s="22"/>
      <c r="AF27" s="1"/>
      <c r="AG27" s="10"/>
      <c r="AH27" s="1"/>
      <c r="AN27" s="1"/>
      <c r="AO27" s="1"/>
      <c r="AR27" s="1"/>
      <c r="AS27" s="1"/>
      <c r="AT27" s="1"/>
      <c r="BH27" s="1"/>
      <c r="BI27" s="1"/>
    </row>
    <row r="28" spans="1:65" x14ac:dyDescent="0.2">
      <c r="AF28" s="1"/>
      <c r="AG28" s="10"/>
      <c r="AH28" s="1"/>
      <c r="AN28" s="1"/>
      <c r="AO28" s="1"/>
      <c r="AR28" s="1"/>
      <c r="AS28" s="1"/>
      <c r="AT28" s="1"/>
      <c r="BH28" s="1"/>
      <c r="BI28" s="1"/>
      <c r="BJ28" s="1"/>
      <c r="BK28" s="1"/>
      <c r="BL28" s="1"/>
    </row>
    <row r="29" spans="1:65" x14ac:dyDescent="0.2">
      <c r="AF29" s="1"/>
      <c r="AG29" s="10"/>
      <c r="AN29" s="1"/>
      <c r="AO29" s="1"/>
      <c r="AR29" s="1"/>
      <c r="AS29" s="1"/>
      <c r="AT29" s="1"/>
      <c r="BH29" s="1"/>
      <c r="BI29" s="1"/>
      <c r="BJ29" s="1"/>
      <c r="BK29" s="1"/>
      <c r="BL29" s="1"/>
    </row>
    <row r="30" spans="1:65" x14ac:dyDescent="0.2">
      <c r="AF30" s="1"/>
      <c r="AG30" s="10"/>
      <c r="AN30" s="1"/>
      <c r="AO30" s="1"/>
      <c r="AR30" s="1"/>
      <c r="AS30" s="1"/>
      <c r="AT30" s="1"/>
      <c r="BH30" s="1"/>
      <c r="BI30" s="1"/>
      <c r="BJ30" s="1"/>
      <c r="BK30" s="1"/>
      <c r="BL30" s="1"/>
    </row>
    <row r="31" spans="1:65" x14ac:dyDescent="0.2">
      <c r="AB31" s="1"/>
      <c r="AC31" s="1"/>
      <c r="AF31" s="1"/>
      <c r="AG31" s="1"/>
      <c r="AH31" s="1"/>
      <c r="AI31" s="4"/>
      <c r="AN31" s="1"/>
      <c r="AO31" s="1"/>
      <c r="AR31" s="1"/>
      <c r="AS31" s="1"/>
      <c r="AT31" s="1"/>
      <c r="BH31" s="1"/>
      <c r="BI31" s="1"/>
      <c r="BJ31" s="1"/>
      <c r="BK31" s="1"/>
      <c r="BL31" s="1"/>
    </row>
    <row r="32" spans="1:65" x14ac:dyDescent="0.2">
      <c r="I32" s="1"/>
      <c r="J32" s="1"/>
      <c r="AB32" s="1"/>
      <c r="AC32" s="1"/>
      <c r="AG32" s="1"/>
      <c r="AH32" s="1"/>
      <c r="AI32" s="4"/>
      <c r="AN32" s="1"/>
      <c r="AO32" s="1"/>
      <c r="AR32" s="1"/>
      <c r="AS32" s="1"/>
      <c r="AT32" s="1"/>
      <c r="BE32" s="1"/>
      <c r="BF32" s="1"/>
      <c r="BH32" s="1"/>
      <c r="BI32" s="1"/>
      <c r="BJ32" s="1"/>
      <c r="BK32" s="1"/>
      <c r="BL32" s="1"/>
    </row>
    <row r="33" spans="9:64" x14ac:dyDescent="0.2">
      <c r="I33" s="1"/>
      <c r="J33" s="1"/>
      <c r="AB33" s="1"/>
      <c r="AC33" s="1"/>
      <c r="AD33" s="1"/>
      <c r="AE33" s="1"/>
      <c r="AG33" s="1"/>
      <c r="AH33" s="1"/>
      <c r="AI33" s="4"/>
      <c r="AN33" s="1"/>
      <c r="AO33" s="1"/>
      <c r="AR33" s="1"/>
      <c r="AS33" s="1"/>
      <c r="AT33" s="1"/>
      <c r="BE33" s="1"/>
      <c r="BF33" s="1"/>
      <c r="BH33" s="1"/>
      <c r="BI33" s="1"/>
      <c r="BJ33" s="1"/>
      <c r="BK33" s="1"/>
      <c r="BL33" s="1"/>
    </row>
    <row r="34" spans="9:64" x14ac:dyDescent="0.2">
      <c r="I34" s="1"/>
      <c r="J34" s="1"/>
      <c r="P34" s="1"/>
      <c r="Q34" s="1"/>
      <c r="R34" s="1"/>
      <c r="AB34" s="1"/>
      <c r="AC34" s="1"/>
      <c r="AD34" s="1"/>
      <c r="AE34" s="1"/>
      <c r="AG34" s="1"/>
      <c r="AH34" s="1"/>
      <c r="AI34" s="4"/>
      <c r="AN34" s="1"/>
      <c r="AO34" s="1"/>
      <c r="AR34" s="1"/>
      <c r="AS34" s="1"/>
      <c r="AT34" s="1"/>
      <c r="BE34" s="1"/>
      <c r="BF34" s="1"/>
      <c r="BH34" s="1"/>
      <c r="BI34" s="1"/>
      <c r="BJ34" s="1"/>
      <c r="BK34" s="1"/>
      <c r="BL34" s="1"/>
    </row>
    <row r="35" spans="9:64" x14ac:dyDescent="0.2">
      <c r="I35" s="1"/>
      <c r="J35" s="1"/>
      <c r="N35" s="1"/>
      <c r="O35" s="1"/>
      <c r="P35" s="1"/>
      <c r="Q35" s="1"/>
      <c r="R35" s="1"/>
      <c r="S35" s="10"/>
      <c r="T35" s="22"/>
      <c r="U35" s="22"/>
      <c r="V35" s="22"/>
      <c r="W35" s="1"/>
      <c r="X35" s="1"/>
      <c r="Y35" s="22"/>
      <c r="AB35" s="1"/>
      <c r="AC35" s="1"/>
      <c r="AD35" s="1"/>
      <c r="AE35" s="1"/>
      <c r="AF35" s="1"/>
      <c r="AG35" s="1"/>
      <c r="AH35" s="1"/>
      <c r="AI35" s="4"/>
      <c r="AN35" s="1"/>
      <c r="AO35" s="1"/>
      <c r="AR35" s="1"/>
      <c r="AS35" s="1"/>
      <c r="AT35" s="1"/>
      <c r="BE35" s="1"/>
      <c r="BF35" s="1"/>
      <c r="BH35" s="1"/>
      <c r="BI35" s="1"/>
      <c r="BJ35" s="1"/>
      <c r="BK35" s="1"/>
      <c r="BL35" s="1"/>
    </row>
    <row r="36" spans="9:64" x14ac:dyDescent="0.2">
      <c r="I36" s="1"/>
      <c r="J36" s="1"/>
      <c r="N36" s="1"/>
      <c r="O36" s="1"/>
      <c r="P36" s="1"/>
      <c r="Q36" s="1"/>
      <c r="R36" s="1"/>
      <c r="S36" s="10"/>
      <c r="T36" s="22"/>
      <c r="U36" s="22"/>
      <c r="V36" s="22"/>
      <c r="W36" s="1"/>
      <c r="X36" s="1"/>
      <c r="Y36" s="22"/>
      <c r="AB36" s="1"/>
      <c r="AC36" s="1"/>
      <c r="AD36" s="1"/>
      <c r="AE36" s="1"/>
      <c r="AF36" s="1"/>
      <c r="AG36" s="1"/>
      <c r="AH36" s="1"/>
      <c r="AI36" s="4"/>
      <c r="AN36" s="1"/>
      <c r="AO36" s="1"/>
      <c r="AR36" s="1"/>
      <c r="AS36" s="1"/>
      <c r="AT36" s="1"/>
      <c r="BE36" s="1"/>
      <c r="BF36" s="1"/>
      <c r="BH36" s="1"/>
      <c r="BI36" s="1"/>
      <c r="BJ36" s="1"/>
      <c r="BK36" s="1"/>
      <c r="BL36" s="1"/>
    </row>
    <row r="37" spans="9:64" x14ac:dyDescent="0.2">
      <c r="I37" s="1"/>
      <c r="J37" s="1"/>
      <c r="K37" s="1"/>
      <c r="L37" s="1"/>
      <c r="N37" s="1"/>
      <c r="O37" s="1"/>
      <c r="P37" s="1"/>
      <c r="Q37" s="1"/>
      <c r="R37" s="1"/>
      <c r="S37" s="10"/>
      <c r="T37" s="22"/>
      <c r="U37" s="22"/>
      <c r="V37" s="22"/>
      <c r="W37" s="1"/>
      <c r="X37" s="1"/>
      <c r="Y37" s="22"/>
      <c r="AB37" s="1"/>
      <c r="AC37" s="1"/>
      <c r="AD37" s="1"/>
      <c r="AE37" s="1"/>
      <c r="AF37" s="1"/>
      <c r="AG37" s="1"/>
      <c r="AH37" s="1"/>
      <c r="AI37" s="4"/>
      <c r="AN37" s="1"/>
      <c r="AO37" s="1"/>
      <c r="AR37" s="1"/>
      <c r="AS37" s="1"/>
      <c r="AT37" s="1"/>
      <c r="BA37" s="1"/>
      <c r="BB37" s="1"/>
      <c r="BC37" s="1"/>
      <c r="BD37" s="1"/>
      <c r="BE37" s="1"/>
      <c r="BF37" s="1"/>
      <c r="BH37" s="1"/>
      <c r="BI37" s="1"/>
      <c r="BJ37" s="1"/>
      <c r="BK37" s="1"/>
      <c r="BL37" s="1"/>
    </row>
    <row r="38" spans="9:64" x14ac:dyDescent="0.2">
      <c r="I38" s="1"/>
      <c r="J38" s="1"/>
      <c r="K38" s="1"/>
      <c r="L38" s="1"/>
      <c r="N38" s="1"/>
      <c r="O38" s="1"/>
      <c r="P38" s="1"/>
      <c r="Q38" s="1"/>
      <c r="R38" s="1"/>
      <c r="S38" s="10"/>
      <c r="T38" s="22"/>
      <c r="U38" s="22"/>
      <c r="V38" s="22"/>
      <c r="W38" s="1"/>
      <c r="X38" s="1"/>
      <c r="Y38" s="22"/>
      <c r="AB38" s="1"/>
      <c r="AC38" s="1"/>
      <c r="AD38" s="1"/>
      <c r="AE38" s="1"/>
      <c r="AF38" s="1"/>
      <c r="AG38" s="1"/>
      <c r="AH38" s="1"/>
      <c r="AI38" s="4"/>
      <c r="AN38" s="1"/>
      <c r="AO38" s="1"/>
      <c r="AR38" s="1"/>
      <c r="AS38" s="1"/>
      <c r="AT38" s="1"/>
      <c r="BA38" s="1"/>
      <c r="BB38" s="1"/>
      <c r="BC38" s="1"/>
      <c r="BD38" s="1"/>
      <c r="BE38" s="1"/>
      <c r="BF38" s="1"/>
      <c r="BH38" s="1"/>
      <c r="BI38" s="1"/>
      <c r="BJ38" s="1"/>
      <c r="BK38" s="1"/>
      <c r="BL38" s="1"/>
    </row>
    <row r="39" spans="9:64" x14ac:dyDescent="0.2">
      <c r="I39" s="1"/>
      <c r="J39" s="1"/>
      <c r="K39" s="1"/>
      <c r="L39" s="1"/>
      <c r="N39" s="1"/>
      <c r="O39" s="1"/>
      <c r="P39" s="1"/>
      <c r="Q39" s="1"/>
      <c r="R39" s="1"/>
      <c r="S39" s="10"/>
      <c r="T39" s="22"/>
      <c r="U39" s="22"/>
      <c r="V39" s="22"/>
      <c r="W39" s="1"/>
      <c r="X39" s="1"/>
      <c r="Y39" s="22"/>
      <c r="AB39" s="1"/>
      <c r="AC39" s="1"/>
      <c r="AD39" s="1"/>
      <c r="AE39" s="1"/>
      <c r="AF39" s="1"/>
      <c r="AG39" s="1"/>
      <c r="AH39" s="1"/>
      <c r="AI39" s="4"/>
      <c r="AN39" s="1"/>
      <c r="AO39" s="1"/>
      <c r="AR39" s="1"/>
      <c r="AS39" s="1"/>
      <c r="AT39" s="1"/>
      <c r="BA39" s="1"/>
      <c r="BB39" s="1"/>
      <c r="BC39" s="1"/>
      <c r="BD39" s="1"/>
      <c r="BE39" s="1"/>
      <c r="BF39" s="1"/>
      <c r="BH39" s="1"/>
      <c r="BI39" s="1"/>
      <c r="BJ39" s="1"/>
      <c r="BK39" s="1"/>
      <c r="BL39" s="1"/>
    </row>
    <row r="40" spans="9:64" x14ac:dyDescent="0.2">
      <c r="I40" s="1"/>
      <c r="J40" s="1"/>
      <c r="K40" s="1"/>
      <c r="L40" s="1"/>
      <c r="N40" s="1"/>
      <c r="O40" s="1"/>
      <c r="P40" s="1"/>
      <c r="Q40" s="1"/>
      <c r="R40" s="1"/>
      <c r="S40" s="10"/>
      <c r="T40" s="22"/>
      <c r="U40" s="22"/>
      <c r="V40" s="22"/>
      <c r="W40" s="1"/>
      <c r="X40" s="1"/>
      <c r="Y40" s="22"/>
      <c r="AB40" s="1"/>
      <c r="AC40" s="1"/>
      <c r="AD40" s="1"/>
      <c r="AE40" s="1"/>
      <c r="AF40" s="1"/>
      <c r="AG40" s="1"/>
      <c r="AH40" s="1"/>
      <c r="AI40" s="4"/>
      <c r="AN40" s="1"/>
      <c r="AO40" s="1"/>
      <c r="AR40" s="1"/>
      <c r="AS40" s="1"/>
      <c r="AT40" s="1"/>
      <c r="BA40" s="1"/>
      <c r="BB40" s="1"/>
      <c r="BC40" s="1"/>
      <c r="BD40" s="1"/>
      <c r="BE40" s="1"/>
      <c r="BF40" s="1"/>
      <c r="BH40" s="1"/>
      <c r="BI40" s="1"/>
      <c r="BJ40" s="1"/>
      <c r="BK40" s="1"/>
      <c r="BL40" s="1"/>
    </row>
    <row r="41" spans="9:64" x14ac:dyDescent="0.2">
      <c r="I41" s="1"/>
      <c r="J41" s="1"/>
      <c r="K41" s="1"/>
      <c r="L41" s="1"/>
      <c r="N41" s="1"/>
      <c r="O41" s="1"/>
      <c r="P41" s="1"/>
      <c r="Q41" s="1"/>
      <c r="R41" s="1"/>
      <c r="S41" s="10"/>
      <c r="T41" s="22"/>
      <c r="U41" s="22"/>
      <c r="V41" s="22"/>
      <c r="W41" s="1"/>
      <c r="X41" s="1"/>
      <c r="Y41" s="22"/>
      <c r="AB41" s="1"/>
      <c r="AC41" s="1"/>
      <c r="AD41" s="1"/>
      <c r="AE41" s="1"/>
      <c r="AF41" s="1"/>
      <c r="AG41" s="1"/>
      <c r="AH41" s="1"/>
      <c r="AI41" s="4"/>
      <c r="AN41" s="1"/>
      <c r="AO41" s="1"/>
      <c r="AR41" s="1"/>
      <c r="AS41" s="1"/>
      <c r="AT41" s="1"/>
      <c r="BA41" s="1"/>
      <c r="BB41" s="1"/>
      <c r="BC41" s="1"/>
      <c r="BD41" s="1"/>
      <c r="BE41" s="1"/>
      <c r="BF41" s="1"/>
      <c r="BH41" s="1"/>
      <c r="BI41" s="1"/>
      <c r="BJ41" s="1"/>
      <c r="BK41" s="1"/>
      <c r="BL41" s="1"/>
    </row>
    <row r="42" spans="9:64" x14ac:dyDescent="0.2">
      <c r="I42" s="1"/>
      <c r="J42" s="1"/>
      <c r="K42" s="1"/>
      <c r="L42" s="1"/>
      <c r="N42" s="1"/>
      <c r="O42" s="1"/>
      <c r="P42" s="1"/>
      <c r="Q42" s="1"/>
      <c r="R42" s="1"/>
      <c r="S42" s="10"/>
      <c r="T42" s="22"/>
      <c r="U42" s="22"/>
      <c r="V42" s="22"/>
      <c r="W42" s="1"/>
      <c r="X42" s="1"/>
      <c r="Y42" s="22"/>
      <c r="AB42" s="1"/>
      <c r="AC42" s="1"/>
      <c r="AD42" s="1"/>
      <c r="AE42" s="1"/>
      <c r="AF42" s="1"/>
      <c r="AG42" s="1"/>
      <c r="AH42" s="1"/>
      <c r="AI42" s="4"/>
      <c r="AN42" s="1"/>
      <c r="AO42" s="1"/>
      <c r="AR42" s="1"/>
      <c r="AS42" s="1"/>
      <c r="AT42" s="1"/>
      <c r="BA42" s="1"/>
      <c r="BB42" s="1"/>
      <c r="BC42" s="1"/>
      <c r="BD42" s="1"/>
      <c r="BE42" s="1"/>
      <c r="BF42" s="1"/>
      <c r="BH42" s="1"/>
      <c r="BI42" s="1"/>
      <c r="BJ42" s="1"/>
      <c r="BK42" s="1"/>
      <c r="BL42" s="1"/>
    </row>
    <row r="43" spans="9:64" x14ac:dyDescent="0.2">
      <c r="I43" s="1"/>
      <c r="J43" s="1"/>
      <c r="K43" s="1"/>
      <c r="L43" s="1"/>
      <c r="N43" s="1"/>
      <c r="O43" s="1"/>
      <c r="P43" s="1"/>
      <c r="Q43" s="1"/>
      <c r="R43" s="1"/>
      <c r="S43" s="10"/>
      <c r="T43" s="22"/>
      <c r="U43" s="22"/>
      <c r="V43" s="22"/>
      <c r="W43" s="1"/>
      <c r="X43" s="1"/>
      <c r="Y43" s="22"/>
      <c r="AB43" s="1"/>
      <c r="AC43" s="1"/>
      <c r="AD43" s="1"/>
      <c r="AE43" s="1"/>
      <c r="AF43" s="1"/>
      <c r="AG43" s="1"/>
      <c r="AH43" s="1"/>
      <c r="AI43" s="1"/>
      <c r="AJ43" s="1"/>
      <c r="AN43" s="1"/>
      <c r="AO43" s="1"/>
      <c r="AR43" s="1"/>
      <c r="AS43" s="1"/>
      <c r="AT43" s="1"/>
      <c r="BA43" s="1"/>
      <c r="BB43" s="1"/>
      <c r="BC43" s="1"/>
      <c r="BD43" s="1"/>
      <c r="BE43" s="1"/>
      <c r="BF43" s="1"/>
      <c r="BH43" s="1"/>
      <c r="BI43" s="1"/>
      <c r="BJ43" s="1"/>
      <c r="BK43" s="1"/>
      <c r="BL43" s="1"/>
    </row>
    <row r="44" spans="9:64" x14ac:dyDescent="0.2">
      <c r="I44" s="1"/>
      <c r="J44" s="1"/>
      <c r="K44" s="1"/>
      <c r="L44" s="1"/>
      <c r="N44" s="1"/>
      <c r="O44" s="1"/>
      <c r="P44" s="1"/>
      <c r="Q44" s="1"/>
      <c r="R44" s="1"/>
      <c r="S44" s="10"/>
      <c r="T44" s="22"/>
      <c r="U44" s="22"/>
      <c r="V44" s="22"/>
      <c r="W44" s="1"/>
      <c r="X44" s="1"/>
      <c r="Y44" s="22"/>
      <c r="AB44" s="1"/>
      <c r="AC44" s="1"/>
      <c r="AD44" s="1"/>
      <c r="AE44" s="1"/>
      <c r="AF44" s="1"/>
      <c r="AG44" s="1"/>
      <c r="AH44" s="1"/>
      <c r="AI44" s="1"/>
      <c r="AJ44" s="1"/>
      <c r="AN44" s="1"/>
      <c r="AO44" s="1"/>
      <c r="BA44" s="1"/>
      <c r="BB44" s="1"/>
      <c r="BC44" s="1"/>
      <c r="BD44" s="1"/>
      <c r="BE44" s="1"/>
      <c r="BF44" s="1"/>
      <c r="BH44" s="1"/>
      <c r="BI44" s="1"/>
      <c r="BJ44" s="1"/>
      <c r="BK44" s="1"/>
      <c r="BL44" s="1"/>
    </row>
    <row r="45" spans="9:64" x14ac:dyDescent="0.2">
      <c r="I45" s="1"/>
      <c r="J45" s="1"/>
      <c r="K45" s="1"/>
      <c r="L45" s="1"/>
      <c r="N45" s="1"/>
      <c r="O45" s="1"/>
      <c r="P45" s="1"/>
      <c r="Q45" s="1"/>
      <c r="R45" s="1"/>
      <c r="S45" s="10"/>
      <c r="T45" s="22"/>
      <c r="U45" s="22"/>
      <c r="V45" s="22"/>
      <c r="W45" s="1"/>
      <c r="X45" s="1"/>
      <c r="Y45" s="22"/>
      <c r="AB45" s="1"/>
      <c r="AC45" s="1"/>
      <c r="AD45" s="1"/>
      <c r="AE45" s="1"/>
      <c r="AF45" s="1"/>
      <c r="AG45" s="1"/>
      <c r="AH45" s="1"/>
      <c r="AI45" s="1"/>
      <c r="AJ45" s="1"/>
      <c r="AN45" s="1"/>
      <c r="AO45" s="1"/>
      <c r="BA45" s="1"/>
      <c r="BB45" s="1"/>
      <c r="BC45" s="1"/>
      <c r="BD45" s="1"/>
      <c r="BE45" s="1"/>
      <c r="BF45" s="1"/>
      <c r="BI45" s="1"/>
      <c r="BJ45" s="1"/>
      <c r="BK45" s="1"/>
      <c r="BL45" s="1"/>
    </row>
    <row r="46" spans="9:64" x14ac:dyDescent="0.2">
      <c r="I46" s="1"/>
      <c r="J46" s="1"/>
      <c r="K46" s="1"/>
      <c r="L46" s="1"/>
      <c r="N46" s="1"/>
      <c r="O46" s="1"/>
      <c r="P46" s="1"/>
      <c r="Q46" s="1"/>
      <c r="R46" s="1"/>
      <c r="S46" s="10"/>
      <c r="T46" s="22"/>
      <c r="U46" s="22"/>
      <c r="V46" s="22"/>
      <c r="W46" s="1"/>
      <c r="X46" s="1"/>
      <c r="Y46" s="22"/>
      <c r="AB46" s="1"/>
      <c r="AC46" s="1"/>
      <c r="AD46" s="1"/>
      <c r="AE46" s="1"/>
      <c r="AF46" s="1"/>
      <c r="AG46" s="1"/>
      <c r="AH46" s="1"/>
      <c r="AI46" s="1"/>
      <c r="AJ46" s="1"/>
      <c r="AN46" s="1"/>
      <c r="AO46" s="1"/>
      <c r="BA46" s="1"/>
      <c r="BB46" s="1"/>
      <c r="BC46" s="1"/>
      <c r="BD46" s="1"/>
      <c r="BE46" s="1"/>
      <c r="BF46" s="1"/>
      <c r="BI46" s="1"/>
      <c r="BJ46" s="1"/>
      <c r="BK46" s="1"/>
      <c r="BL46" s="1"/>
    </row>
    <row r="47" spans="9:64" x14ac:dyDescent="0.2">
      <c r="I47" s="1"/>
      <c r="J47" s="1"/>
      <c r="K47" s="1"/>
      <c r="L47" s="1"/>
      <c r="N47" s="1"/>
      <c r="O47" s="1"/>
      <c r="P47" s="1"/>
      <c r="Q47" s="1"/>
      <c r="R47" s="1"/>
      <c r="S47" s="10"/>
      <c r="T47" s="22"/>
      <c r="U47" s="22"/>
      <c r="V47" s="22"/>
      <c r="W47" s="1"/>
      <c r="X47" s="1"/>
      <c r="Y47" s="22"/>
      <c r="AB47" s="1"/>
      <c r="AC47" s="1"/>
      <c r="AD47" s="1"/>
      <c r="AE47" s="1"/>
      <c r="AF47" s="1"/>
      <c r="AG47" s="1"/>
      <c r="AH47" s="1"/>
      <c r="AI47" s="1"/>
      <c r="AJ47" s="1"/>
      <c r="AN47" s="1"/>
      <c r="AO47" s="1"/>
      <c r="BA47" s="1"/>
      <c r="BB47" s="1"/>
      <c r="BC47" s="1"/>
      <c r="BD47" s="1"/>
      <c r="BE47" s="1"/>
      <c r="BF47" s="1"/>
      <c r="BI47" s="1"/>
      <c r="BJ47" s="1"/>
      <c r="BK47" s="1"/>
      <c r="BL47" s="1"/>
    </row>
    <row r="48" spans="9:64" x14ac:dyDescent="0.2">
      <c r="I48" s="1"/>
      <c r="J48" s="1"/>
      <c r="K48" s="1"/>
      <c r="L48" s="1"/>
      <c r="N48" s="1"/>
      <c r="O48" s="1"/>
      <c r="P48" s="1"/>
      <c r="Q48" s="1"/>
      <c r="R48" s="1"/>
      <c r="S48" s="10"/>
      <c r="T48" s="22"/>
      <c r="U48" s="22"/>
      <c r="V48" s="22"/>
      <c r="W48" s="1"/>
      <c r="X48" s="1"/>
      <c r="Y48" s="22"/>
      <c r="AB48" s="1"/>
      <c r="AC48" s="1"/>
      <c r="AD48" s="1"/>
      <c r="AE48" s="1"/>
      <c r="AF48" s="1"/>
      <c r="AG48" s="1"/>
      <c r="AH48" s="1"/>
      <c r="AI48" s="1"/>
      <c r="AJ48" s="1"/>
      <c r="AN48" s="1"/>
      <c r="AO48" s="1"/>
      <c r="BA48" s="1"/>
      <c r="BB48" s="1"/>
      <c r="BC48" s="1"/>
      <c r="BD48" s="1"/>
      <c r="BE48" s="1"/>
      <c r="BF48" s="1"/>
      <c r="BI48" s="1"/>
      <c r="BJ48" s="1"/>
      <c r="BK48" s="1"/>
      <c r="BL48" s="1"/>
    </row>
    <row r="49" spans="9:64" x14ac:dyDescent="0.2">
      <c r="I49" s="1"/>
      <c r="J49" s="1"/>
      <c r="K49" s="1"/>
      <c r="L49" s="1"/>
      <c r="N49" s="1"/>
      <c r="O49" s="1"/>
      <c r="P49" s="1"/>
      <c r="Q49" s="1"/>
      <c r="R49" s="1"/>
      <c r="S49" s="10"/>
      <c r="T49" s="22"/>
      <c r="U49" s="22"/>
      <c r="V49" s="22"/>
      <c r="W49" s="1"/>
      <c r="X49" s="1"/>
      <c r="Y49" s="22"/>
      <c r="AB49" s="1"/>
      <c r="AC49" s="1"/>
      <c r="AD49" s="1"/>
      <c r="AE49" s="1"/>
      <c r="AF49" s="1"/>
      <c r="AG49" s="1"/>
      <c r="AH49" s="1"/>
      <c r="AI49" s="1"/>
      <c r="AJ49" s="1"/>
      <c r="AN49" s="1"/>
      <c r="AO49" s="1"/>
      <c r="BA49" s="1"/>
      <c r="BB49" s="1"/>
      <c r="BC49" s="1"/>
      <c r="BD49" s="1"/>
      <c r="BE49" s="1"/>
      <c r="BF49" s="1"/>
      <c r="BI49" s="1"/>
      <c r="BJ49" s="1"/>
      <c r="BK49" s="1"/>
      <c r="BL49" s="1"/>
    </row>
    <row r="50" spans="9:64" x14ac:dyDescent="0.2">
      <c r="I50" s="1"/>
      <c r="J50" s="1"/>
      <c r="K50" s="1"/>
      <c r="L50" s="1"/>
      <c r="N50" s="1"/>
      <c r="O50" s="1"/>
      <c r="P50" s="1"/>
      <c r="Q50" s="1"/>
      <c r="R50" s="1"/>
      <c r="S50" s="10"/>
      <c r="T50" s="22"/>
      <c r="U50" s="22"/>
      <c r="V50" s="22"/>
      <c r="W50" s="1"/>
      <c r="X50" s="1"/>
      <c r="Y50" s="22"/>
      <c r="AB50" s="1"/>
      <c r="AC50" s="1"/>
      <c r="AD50" s="1"/>
      <c r="AE50" s="1"/>
      <c r="AF50" s="1"/>
      <c r="AG50" s="1"/>
      <c r="AH50" s="1"/>
      <c r="AI50" s="1"/>
      <c r="AJ50" s="1"/>
      <c r="BA50" s="1"/>
      <c r="BB50" s="1"/>
      <c r="BC50" s="1"/>
      <c r="BD50" s="1"/>
      <c r="BE50" s="1"/>
      <c r="BF50" s="1"/>
      <c r="BJ50" s="1"/>
      <c r="BK50" s="1"/>
    </row>
    <row r="51" spans="9:64" x14ac:dyDescent="0.2">
      <c r="I51" s="1"/>
      <c r="J51" s="1"/>
      <c r="K51" s="1"/>
      <c r="L51" s="1"/>
      <c r="N51" s="1"/>
      <c r="O51" s="1"/>
      <c r="P51" s="1"/>
      <c r="Q51" s="1"/>
      <c r="R51" s="1"/>
      <c r="S51" s="10"/>
      <c r="T51" s="22"/>
      <c r="U51" s="22"/>
      <c r="V51" s="22"/>
      <c r="W51" s="1"/>
      <c r="X51" s="1"/>
      <c r="Y51" s="22"/>
      <c r="AB51" s="1"/>
      <c r="AC51" s="1"/>
      <c r="AD51" s="1"/>
      <c r="AE51" s="1"/>
      <c r="AF51" s="1"/>
      <c r="AG51" s="1"/>
      <c r="AH51" s="1"/>
      <c r="AI51" s="1"/>
      <c r="AJ51" s="1"/>
      <c r="BA51" s="1"/>
      <c r="BB51" s="1"/>
      <c r="BC51" s="1"/>
      <c r="BD51" s="1"/>
      <c r="BE51" s="1"/>
      <c r="BF51" s="1"/>
      <c r="BJ51" s="1"/>
      <c r="BK51" s="1"/>
    </row>
    <row r="52" spans="9:64" x14ac:dyDescent="0.2">
      <c r="I52" s="1"/>
      <c r="J52" s="1"/>
      <c r="K52" s="1"/>
      <c r="L52" s="1"/>
      <c r="N52" s="1"/>
      <c r="O52" s="1"/>
      <c r="P52" s="1"/>
      <c r="Q52" s="1"/>
      <c r="R52" s="1"/>
      <c r="S52" s="10"/>
      <c r="T52" s="22"/>
      <c r="U52" s="22"/>
      <c r="V52" s="22"/>
      <c r="W52" s="1"/>
      <c r="X52" s="1"/>
      <c r="Y52" s="22"/>
      <c r="AB52" s="1"/>
      <c r="AC52" s="1"/>
      <c r="AD52" s="1"/>
      <c r="AE52" s="1"/>
      <c r="AF52" s="1"/>
      <c r="AG52" s="1"/>
      <c r="AH52" s="1"/>
      <c r="AI52" s="1"/>
      <c r="AJ52" s="1"/>
      <c r="BA52" s="1"/>
      <c r="BB52" s="1"/>
      <c r="BC52" s="1"/>
      <c r="BD52" s="1"/>
      <c r="BE52" s="1"/>
      <c r="BF52" s="1"/>
      <c r="BJ52" s="1"/>
      <c r="BK52" s="1"/>
    </row>
    <row r="53" spans="9:64" x14ac:dyDescent="0.2">
      <c r="I53" s="1"/>
      <c r="J53" s="1"/>
      <c r="K53" s="1"/>
      <c r="L53" s="1"/>
      <c r="N53" s="1"/>
      <c r="O53" s="1"/>
      <c r="P53" s="1"/>
      <c r="Q53" s="1"/>
      <c r="R53" s="1"/>
      <c r="S53" s="10"/>
      <c r="T53" s="22"/>
      <c r="U53" s="22"/>
      <c r="V53" s="22"/>
      <c r="W53" s="1"/>
      <c r="X53" s="1"/>
      <c r="Y53" s="22"/>
      <c r="AB53" s="1"/>
      <c r="AC53" s="1"/>
      <c r="AD53" s="1"/>
      <c r="AE53" s="1"/>
      <c r="AF53" s="1"/>
      <c r="AI53" s="1"/>
      <c r="AJ53" s="1"/>
      <c r="BA53" s="1"/>
      <c r="BB53" s="1"/>
      <c r="BC53" s="1"/>
      <c r="BD53" s="1"/>
      <c r="BE53" s="1"/>
      <c r="BF53" s="1"/>
      <c r="BJ53" s="1"/>
      <c r="BK53" s="1"/>
    </row>
    <row r="54" spans="9:64" x14ac:dyDescent="0.2">
      <c r="J54" s="1"/>
      <c r="K54" s="1"/>
      <c r="L54" s="1"/>
      <c r="N54" s="1"/>
      <c r="O54" s="1"/>
      <c r="P54" s="1"/>
      <c r="Q54" s="1"/>
      <c r="R54" s="1"/>
      <c r="S54" s="10"/>
      <c r="T54" s="22"/>
      <c r="U54" s="22"/>
      <c r="V54" s="22"/>
      <c r="W54" s="1"/>
      <c r="X54" s="1"/>
      <c r="Y54" s="22"/>
      <c r="AD54" s="1"/>
      <c r="AE54" s="1"/>
      <c r="AF54" s="1"/>
      <c r="AI54" s="1"/>
      <c r="AJ54" s="1"/>
      <c r="BA54" s="1"/>
      <c r="BB54" s="1"/>
      <c r="BC54" s="1"/>
      <c r="BD54" s="1"/>
      <c r="BE54" s="1"/>
      <c r="BF54" s="1"/>
      <c r="BJ54" s="1"/>
      <c r="BK54" s="1"/>
    </row>
    <row r="55" spans="9:64" x14ac:dyDescent="0.2">
      <c r="J55" s="1"/>
      <c r="K55" s="1"/>
      <c r="L55" s="1"/>
      <c r="N55" s="1"/>
      <c r="O55" s="1"/>
      <c r="P55" s="1"/>
      <c r="Q55" s="1"/>
      <c r="R55" s="1"/>
      <c r="S55" s="10"/>
      <c r="T55" s="22"/>
      <c r="U55" s="22"/>
      <c r="V55" s="22"/>
      <c r="W55" s="1"/>
      <c r="X55" s="1"/>
      <c r="Y55" s="22"/>
      <c r="AF55" s="1"/>
      <c r="AI55" s="1"/>
      <c r="AJ55" s="1"/>
      <c r="BA55" s="1"/>
      <c r="BB55" s="1"/>
      <c r="BC55" s="1"/>
      <c r="BD55" s="1"/>
      <c r="BE55" s="1"/>
      <c r="BF55" s="1"/>
      <c r="BJ55" s="1"/>
      <c r="BK55" s="1"/>
    </row>
    <row r="56" spans="9:64" x14ac:dyDescent="0.2">
      <c r="J56" s="1"/>
      <c r="K56" s="1"/>
      <c r="L56" s="1"/>
      <c r="N56" s="1"/>
      <c r="O56" s="1"/>
      <c r="R56" s="1"/>
      <c r="S56" s="10"/>
      <c r="T56" s="22"/>
      <c r="U56" s="22"/>
      <c r="V56" s="22"/>
      <c r="W56" s="1"/>
      <c r="X56" s="1"/>
      <c r="Y56" s="22"/>
      <c r="AF56" s="1"/>
      <c r="AI56" s="1"/>
      <c r="AJ56" s="1"/>
      <c r="BA56" s="1"/>
      <c r="BB56" s="1"/>
      <c r="BC56" s="1"/>
      <c r="BD56" s="1"/>
      <c r="BE56" s="1"/>
      <c r="BF56" s="1"/>
      <c r="BJ56" s="1"/>
      <c r="BK56" s="1"/>
    </row>
    <row r="57" spans="9:64" x14ac:dyDescent="0.2">
      <c r="J57" s="1"/>
      <c r="K57" s="1"/>
      <c r="L57" s="1"/>
      <c r="AI57" s="1"/>
      <c r="AJ57" s="1"/>
      <c r="BA57" s="1"/>
      <c r="BB57" s="1"/>
      <c r="BC57" s="1"/>
      <c r="BD57" s="1"/>
      <c r="BE57" s="1"/>
      <c r="BF57" s="1"/>
      <c r="BJ57" s="1"/>
      <c r="BK57" s="1"/>
    </row>
    <row r="58" spans="9:64" x14ac:dyDescent="0.2">
      <c r="J58" s="1"/>
      <c r="K58" s="1"/>
      <c r="L58" s="1"/>
      <c r="AI58" s="1"/>
      <c r="AJ58" s="1"/>
      <c r="BA58" s="1"/>
      <c r="BB58" s="1"/>
      <c r="BC58" s="1"/>
      <c r="BD58" s="1"/>
      <c r="BE58" s="1"/>
      <c r="BF58" s="1"/>
      <c r="BJ58" s="1"/>
      <c r="BK58" s="1"/>
    </row>
    <row r="59" spans="9:64" x14ac:dyDescent="0.2">
      <c r="AI59" s="1"/>
      <c r="AJ59" s="1"/>
    </row>
    <row r="60" spans="9:64" x14ac:dyDescent="0.2">
      <c r="AI60" s="1"/>
      <c r="AJ60" s="1"/>
    </row>
    <row r="61" spans="9:64" x14ac:dyDescent="0.2">
      <c r="AI61" s="1"/>
      <c r="AJ61" s="1"/>
    </row>
    <row r="62" spans="9:64" x14ac:dyDescent="0.2">
      <c r="AI62" s="1"/>
      <c r="AJ62" s="1"/>
    </row>
    <row r="63" spans="9:64" x14ac:dyDescent="0.2">
      <c r="AI63" s="1"/>
      <c r="AJ63" s="1"/>
    </row>
    <row r="64" spans="9:64" x14ac:dyDescent="0.2">
      <c r="AI64" s="1"/>
      <c r="AJ64" s="1"/>
    </row>
  </sheetData>
  <sortState ref="I32:J53">
    <sortCondition ref="I32:I53"/>
  </sortState>
  <mergeCells count="102">
    <mergeCell ref="L4:L9"/>
    <mergeCell ref="L21:L26"/>
    <mergeCell ref="C1:E1"/>
    <mergeCell ref="C2:E2"/>
    <mergeCell ref="C3:E3"/>
    <mergeCell ref="E4:E9"/>
    <mergeCell ref="E21:E26"/>
    <mergeCell ref="J1:L1"/>
    <mergeCell ref="J2:L2"/>
    <mergeCell ref="J3:L3"/>
    <mergeCell ref="AD1:AE1"/>
    <mergeCell ref="AD2:AE2"/>
    <mergeCell ref="AD3:AE3"/>
    <mergeCell ref="AT1:AU1"/>
    <mergeCell ref="AT2:AU2"/>
    <mergeCell ref="AT3:AU3"/>
    <mergeCell ref="AH2:AI2"/>
    <mergeCell ref="AH3:AI3"/>
    <mergeCell ref="AJ1:AK1"/>
    <mergeCell ref="AJ2:AK2"/>
    <mergeCell ref="AJ3:AK3"/>
    <mergeCell ref="AR1:AS1"/>
    <mergeCell ref="AR2:AS2"/>
    <mergeCell ref="AR3:AS3"/>
    <mergeCell ref="AL1:AM1"/>
    <mergeCell ref="AL2:AM2"/>
    <mergeCell ref="AV1:AW1"/>
    <mergeCell ref="AV2:AW2"/>
    <mergeCell ref="AV3:AW3"/>
    <mergeCell ref="A16:A26"/>
    <mergeCell ref="A4:A15"/>
    <mergeCell ref="P1:Q1"/>
    <mergeCell ref="P2:Q2"/>
    <mergeCell ref="P3:Q3"/>
    <mergeCell ref="A2:B2"/>
    <mergeCell ref="A3:B3"/>
    <mergeCell ref="A1:B1"/>
    <mergeCell ref="H1:I1"/>
    <mergeCell ref="H2:I2"/>
    <mergeCell ref="AN1:AO1"/>
    <mergeCell ref="AN2:AO2"/>
    <mergeCell ref="AN3:AO3"/>
    <mergeCell ref="AP1:AQ1"/>
    <mergeCell ref="AP2:AQ2"/>
    <mergeCell ref="AP3:AQ3"/>
    <mergeCell ref="BL1:BM1"/>
    <mergeCell ref="BL2:BM2"/>
    <mergeCell ref="BL3:BM3"/>
    <mergeCell ref="BB1:BC1"/>
    <mergeCell ref="BB2:BC2"/>
    <mergeCell ref="BB3:BC3"/>
    <mergeCell ref="BF1:BG1"/>
    <mergeCell ref="BH1:BI1"/>
    <mergeCell ref="BJ1:BK1"/>
    <mergeCell ref="BF2:BG2"/>
    <mergeCell ref="BF3:BG3"/>
    <mergeCell ref="BH2:BI2"/>
    <mergeCell ref="BH3:BI3"/>
    <mergeCell ref="BJ2:BK2"/>
    <mergeCell ref="BJ3:BK3"/>
    <mergeCell ref="BD1:BE1"/>
    <mergeCell ref="BD2:BE2"/>
    <mergeCell ref="BD3:BE3"/>
    <mergeCell ref="M1:O1"/>
    <mergeCell ref="M2:O2"/>
    <mergeCell ref="M3:O3"/>
    <mergeCell ref="AX2:AY2"/>
    <mergeCell ref="AX3:AY3"/>
    <mergeCell ref="AZ1:BA1"/>
    <mergeCell ref="AZ2:BA2"/>
    <mergeCell ref="AZ3:BA3"/>
    <mergeCell ref="AX1:AY1"/>
    <mergeCell ref="AF1:AG1"/>
    <mergeCell ref="AF2:AG2"/>
    <mergeCell ref="AF3:AG3"/>
    <mergeCell ref="AH1:AI1"/>
    <mergeCell ref="AL3:AM3"/>
    <mergeCell ref="Y4:Y9"/>
    <mergeCell ref="Y21:Y26"/>
    <mergeCell ref="O4:O9"/>
    <mergeCell ref="O21:O26"/>
    <mergeCell ref="T2:V2"/>
    <mergeCell ref="T3:V3"/>
    <mergeCell ref="V4:V9"/>
    <mergeCell ref="V21:V26"/>
    <mergeCell ref="T1:V1"/>
    <mergeCell ref="W1:Y1"/>
    <mergeCell ref="W2:Y2"/>
    <mergeCell ref="W3:Y3"/>
    <mergeCell ref="R1:S1"/>
    <mergeCell ref="AB1:AC1"/>
    <mergeCell ref="AB2:AC2"/>
    <mergeCell ref="AB3:AC3"/>
    <mergeCell ref="F1:G1"/>
    <mergeCell ref="F2:G2"/>
    <mergeCell ref="F3:G3"/>
    <mergeCell ref="H3:I3"/>
    <mergeCell ref="R2:S2"/>
    <mergeCell ref="R3:S3"/>
    <mergeCell ref="Z1:AA1"/>
    <mergeCell ref="Z2:AA2"/>
    <mergeCell ref="Z3:AA3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34" sqref="D34"/>
    </sheetView>
  </sheetViews>
  <sheetFormatPr baseColWidth="10" defaultRowHeight="16" x14ac:dyDescent="0.2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数据</vt:lpstr>
      <vt:lpstr>总结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2018-11-13T09:03:37Z</dcterms:created>
  <dcterms:modified xsi:type="dcterms:W3CDTF">2018-11-19T16:23:02Z</dcterms:modified>
</cp:coreProperties>
</file>