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文件/回测/"/>
    </mc:Choice>
  </mc:AlternateContent>
  <bookViews>
    <workbookView xWindow="17060" yWindow="3080" windowWidth="30520" windowHeight="17600" tabRatio="500"/>
  </bookViews>
  <sheets>
    <sheet name="汇总" sheetId="10" r:id="rId1"/>
    <sheet name="原始数据" sheetId="1" r:id="rId2"/>
    <sheet name="振幅" sheetId="2" r:id="rId3"/>
    <sheet name="K线形态" sheetId="3" r:id="rId4"/>
    <sheet name="涨跌停" sheetId="4" r:id="rId5"/>
    <sheet name="随机" sheetId="9" r:id="rId6"/>
    <sheet name="KDJ" sheetId="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48" i="2" l="1"/>
  <c r="P48" i="2"/>
  <c r="S47" i="2"/>
  <c r="P47" i="2"/>
  <c r="S46" i="2"/>
  <c r="P46" i="2"/>
  <c r="S45" i="2"/>
  <c r="P45" i="2"/>
  <c r="S44" i="2"/>
  <c r="P44" i="2"/>
  <c r="S43" i="2"/>
  <c r="P43" i="2"/>
  <c r="S42" i="2"/>
  <c r="P42" i="2"/>
  <c r="S41" i="2"/>
  <c r="P41" i="2"/>
  <c r="S40" i="2"/>
  <c r="P40" i="2"/>
  <c r="S39" i="2"/>
  <c r="P39" i="2"/>
  <c r="S38" i="2"/>
  <c r="P38" i="2"/>
  <c r="S37" i="2"/>
  <c r="P37" i="2"/>
  <c r="S36" i="2"/>
  <c r="P36" i="2"/>
  <c r="S35" i="2"/>
  <c r="P35" i="2"/>
  <c r="S34" i="2"/>
  <c r="P34" i="2"/>
  <c r="S33" i="2"/>
  <c r="P33" i="2"/>
  <c r="S32" i="2"/>
  <c r="P32" i="2"/>
  <c r="S31" i="2"/>
  <c r="P31" i="2"/>
  <c r="S30" i="2"/>
  <c r="P30" i="2"/>
  <c r="S29" i="2"/>
  <c r="P29" i="2"/>
  <c r="S28" i="2"/>
  <c r="P28" i="2"/>
  <c r="S27" i="2"/>
  <c r="P27" i="2"/>
  <c r="S26" i="2"/>
  <c r="P26" i="2"/>
  <c r="S25" i="2"/>
  <c r="P25" i="2"/>
  <c r="S24" i="2"/>
  <c r="P24" i="2"/>
  <c r="S23" i="2"/>
  <c r="P23" i="2"/>
  <c r="S22" i="2"/>
  <c r="P22" i="2"/>
  <c r="S21" i="2"/>
  <c r="P21" i="2"/>
  <c r="S20" i="2"/>
  <c r="P20" i="2"/>
  <c r="S19" i="2"/>
  <c r="P19" i="2"/>
  <c r="S18" i="2"/>
  <c r="P18" i="2"/>
  <c r="S17" i="2"/>
  <c r="P17" i="2"/>
  <c r="S16" i="2"/>
  <c r="P16" i="2"/>
  <c r="S15" i="2"/>
  <c r="P15" i="2"/>
  <c r="S14" i="2"/>
  <c r="P14" i="2"/>
  <c r="S13" i="2"/>
  <c r="P13" i="2"/>
  <c r="S12" i="2"/>
  <c r="P12" i="2"/>
  <c r="S11" i="2"/>
  <c r="P11" i="2"/>
  <c r="S10" i="2"/>
  <c r="P10" i="2"/>
  <c r="S9" i="2"/>
  <c r="P9" i="2"/>
  <c r="S8" i="2"/>
  <c r="P8" i="2"/>
  <c r="S7" i="2"/>
  <c r="P7" i="2"/>
  <c r="S6" i="2"/>
  <c r="P6" i="2"/>
  <c r="S5" i="2"/>
  <c r="P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45" i="2"/>
  <c r="AW46" i="2"/>
  <c r="AW47" i="2"/>
  <c r="AW48" i="2"/>
  <c r="AW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BL35" i="2"/>
  <c r="BL36" i="2"/>
  <c r="BL37" i="2"/>
  <c r="BL38" i="2"/>
  <c r="BL39" i="2"/>
  <c r="BL40" i="2"/>
  <c r="BL41" i="2"/>
  <c r="BL42" i="2"/>
  <c r="BL43" i="2"/>
  <c r="BL44" i="2"/>
  <c r="BL45" i="2"/>
  <c r="BL46" i="2"/>
  <c r="BL47" i="2"/>
  <c r="BL48" i="2"/>
  <c r="BL5" i="2"/>
  <c r="BO6" i="2"/>
  <c r="BO7" i="2"/>
  <c r="BO8" i="2"/>
  <c r="BO9" i="2"/>
  <c r="BO10" i="2"/>
  <c r="BO11" i="2"/>
  <c r="BO12" i="2"/>
  <c r="BO13" i="2"/>
  <c r="BO14" i="2"/>
  <c r="BO15" i="2"/>
  <c r="BO16" i="2"/>
  <c r="BO17" i="2"/>
  <c r="BO18" i="2"/>
  <c r="BO19" i="2"/>
  <c r="BO20" i="2"/>
  <c r="BO21" i="2"/>
  <c r="BO22" i="2"/>
  <c r="BO23" i="2"/>
  <c r="BO24" i="2"/>
  <c r="BO25" i="2"/>
  <c r="BO26" i="2"/>
  <c r="BO27" i="2"/>
  <c r="BO28" i="2"/>
  <c r="BO29" i="2"/>
  <c r="BO30" i="2"/>
  <c r="BO31" i="2"/>
  <c r="BO32" i="2"/>
  <c r="BO33" i="2"/>
  <c r="BO34" i="2"/>
  <c r="BO35" i="2"/>
  <c r="BO36" i="2"/>
  <c r="BO37" i="2"/>
  <c r="BO38" i="2"/>
  <c r="BO39" i="2"/>
  <c r="BO40" i="2"/>
  <c r="BO41" i="2"/>
  <c r="BO42" i="2"/>
  <c r="BO43" i="2"/>
  <c r="BO44" i="2"/>
  <c r="BO45" i="2"/>
  <c r="BO46" i="2"/>
  <c r="BO47" i="2"/>
  <c r="BO48" i="2"/>
  <c r="BO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BI35" i="2"/>
  <c r="BI36" i="2"/>
  <c r="BI37" i="2"/>
  <c r="BI38" i="2"/>
  <c r="BI39" i="2"/>
  <c r="BI40" i="2"/>
  <c r="BI41" i="2"/>
  <c r="BI42" i="2"/>
  <c r="BI43" i="2"/>
  <c r="BI44" i="2"/>
  <c r="BI45" i="2"/>
  <c r="BI46" i="2"/>
  <c r="BI47" i="2"/>
  <c r="BI48" i="2"/>
  <c r="BI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BF35" i="2"/>
  <c r="BF36" i="2"/>
  <c r="BF37" i="2"/>
  <c r="BF38" i="2"/>
  <c r="BF39" i="2"/>
  <c r="BF40" i="2"/>
  <c r="BF41" i="2"/>
  <c r="BF42" i="2"/>
  <c r="BF43" i="2"/>
  <c r="BF44" i="2"/>
  <c r="BF45" i="2"/>
  <c r="BF46" i="2"/>
  <c r="BF47" i="2"/>
  <c r="BF48" i="2"/>
  <c r="BF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5" i="2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5" i="5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5" i="9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5" i="5"/>
  <c r="AK6" i="9"/>
  <c r="AK7" i="9"/>
  <c r="AK8" i="9"/>
  <c r="AK9" i="9"/>
  <c r="AK10" i="9"/>
  <c r="AK11" i="9"/>
  <c r="AK12" i="9"/>
  <c r="AK13" i="9"/>
  <c r="AK14" i="9"/>
  <c r="AK15" i="9"/>
  <c r="AK16" i="9"/>
  <c r="AK17" i="9"/>
  <c r="AK18" i="9"/>
  <c r="AK19" i="9"/>
  <c r="AK20" i="9"/>
  <c r="AK21" i="9"/>
  <c r="AK22" i="9"/>
  <c r="AK23" i="9"/>
  <c r="AK24" i="9"/>
  <c r="AK25" i="9"/>
  <c r="AK26" i="9"/>
  <c r="AK27" i="9"/>
  <c r="AK28" i="9"/>
  <c r="AK29" i="9"/>
  <c r="AK30" i="9"/>
  <c r="AK31" i="9"/>
  <c r="AK32" i="9"/>
  <c r="AK33" i="9"/>
  <c r="AK34" i="9"/>
  <c r="AK35" i="9"/>
  <c r="AK36" i="9"/>
  <c r="AK37" i="9"/>
  <c r="AK38" i="9"/>
  <c r="AK39" i="9"/>
  <c r="AK40" i="9"/>
  <c r="AK41" i="9"/>
  <c r="AK42" i="9"/>
  <c r="AK43" i="9"/>
  <c r="AK44" i="9"/>
  <c r="AK45" i="9"/>
  <c r="AK46" i="9"/>
  <c r="AK47" i="9"/>
  <c r="AK48" i="9"/>
  <c r="AK5" i="9"/>
  <c r="AH6" i="9"/>
  <c r="AH7" i="9"/>
  <c r="AH8" i="9"/>
  <c r="AH9" i="9"/>
  <c r="AH10" i="9"/>
  <c r="AH11" i="9"/>
  <c r="AH12" i="9"/>
  <c r="AH13" i="9"/>
  <c r="AH14" i="9"/>
  <c r="AH15" i="9"/>
  <c r="AH16" i="9"/>
  <c r="AH17" i="9"/>
  <c r="AH18" i="9"/>
  <c r="AH19" i="9"/>
  <c r="AH20" i="9"/>
  <c r="AH21" i="9"/>
  <c r="AH22" i="9"/>
  <c r="AH23" i="9"/>
  <c r="AH24" i="9"/>
  <c r="AH25" i="9"/>
  <c r="AH26" i="9"/>
  <c r="AH27" i="9"/>
  <c r="AH28" i="9"/>
  <c r="AH29" i="9"/>
  <c r="AH30" i="9"/>
  <c r="AH31" i="9"/>
  <c r="AH32" i="9"/>
  <c r="AH33" i="9"/>
  <c r="AH34" i="9"/>
  <c r="AH35" i="9"/>
  <c r="AH36" i="9"/>
  <c r="AH37" i="9"/>
  <c r="AH38" i="9"/>
  <c r="AH39" i="9"/>
  <c r="AH40" i="9"/>
  <c r="AH41" i="9"/>
  <c r="AH42" i="9"/>
  <c r="AH43" i="9"/>
  <c r="AH44" i="9"/>
  <c r="AH45" i="9"/>
  <c r="AH46" i="9"/>
  <c r="AH47" i="9"/>
  <c r="AH48" i="9"/>
  <c r="AH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0" i="9"/>
  <c r="AE31" i="9"/>
  <c r="AE32" i="9"/>
  <c r="AE33" i="9"/>
  <c r="AE34" i="9"/>
  <c r="AE35" i="9"/>
  <c r="AE36" i="9"/>
  <c r="AE37" i="9"/>
  <c r="AE38" i="9"/>
  <c r="AE39" i="9"/>
  <c r="AE40" i="9"/>
  <c r="AE41" i="9"/>
  <c r="AE42" i="9"/>
  <c r="AE43" i="9"/>
  <c r="AE44" i="9"/>
  <c r="AE45" i="9"/>
  <c r="AE46" i="9"/>
  <c r="AE47" i="9"/>
  <c r="AE48" i="9"/>
  <c r="AE5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8" i="9"/>
  <c r="Y39" i="9"/>
  <c r="Y40" i="9"/>
  <c r="Y41" i="9"/>
  <c r="Y42" i="9"/>
  <c r="Y43" i="9"/>
  <c r="Y44" i="9"/>
  <c r="Y45" i="9"/>
  <c r="Y46" i="9"/>
  <c r="Y47" i="9"/>
  <c r="Y48" i="9"/>
  <c r="Y5" i="9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5" i="1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5" i="4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5" i="3"/>
  <c r="AE48" i="2"/>
  <c r="AB48" i="2"/>
  <c r="Y48" i="2"/>
  <c r="V48" i="2"/>
  <c r="G48" i="2"/>
  <c r="D48" i="2"/>
  <c r="AE47" i="2"/>
  <c r="AB47" i="2"/>
  <c r="Y47" i="2"/>
  <c r="V47" i="2"/>
  <c r="G47" i="2"/>
  <c r="D47" i="2"/>
  <c r="AE46" i="2"/>
  <c r="AB46" i="2"/>
  <c r="Y46" i="2"/>
  <c r="V46" i="2"/>
  <c r="G46" i="2"/>
  <c r="D46" i="2"/>
  <c r="AE45" i="2"/>
  <c r="AB45" i="2"/>
  <c r="Y45" i="2"/>
  <c r="V45" i="2"/>
  <c r="G45" i="2"/>
  <c r="D45" i="2"/>
  <c r="AE44" i="2"/>
  <c r="AB44" i="2"/>
  <c r="Y44" i="2"/>
  <c r="V44" i="2"/>
  <c r="G44" i="2"/>
  <c r="D44" i="2"/>
  <c r="AE43" i="2"/>
  <c r="AB43" i="2"/>
  <c r="Y43" i="2"/>
  <c r="V43" i="2"/>
  <c r="G43" i="2"/>
  <c r="D43" i="2"/>
  <c r="AE42" i="2"/>
  <c r="AB42" i="2"/>
  <c r="Y42" i="2"/>
  <c r="V42" i="2"/>
  <c r="G42" i="2"/>
  <c r="D42" i="2"/>
  <c r="AE41" i="2"/>
  <c r="AB41" i="2"/>
  <c r="Y41" i="2"/>
  <c r="V41" i="2"/>
  <c r="G41" i="2"/>
  <c r="D41" i="2"/>
  <c r="AE40" i="2"/>
  <c r="AB40" i="2"/>
  <c r="Y40" i="2"/>
  <c r="V40" i="2"/>
  <c r="G40" i="2"/>
  <c r="D40" i="2"/>
  <c r="AE39" i="2"/>
  <c r="AB39" i="2"/>
  <c r="Y39" i="2"/>
  <c r="V39" i="2"/>
  <c r="G39" i="2"/>
  <c r="D39" i="2"/>
  <c r="AE38" i="2"/>
  <c r="AB38" i="2"/>
  <c r="Y38" i="2"/>
  <c r="V38" i="2"/>
  <c r="G38" i="2"/>
  <c r="D38" i="2"/>
  <c r="AE37" i="2"/>
  <c r="AB37" i="2"/>
  <c r="Y37" i="2"/>
  <c r="V37" i="2"/>
  <c r="G37" i="2"/>
  <c r="D37" i="2"/>
  <c r="AE36" i="2"/>
  <c r="AB36" i="2"/>
  <c r="Y36" i="2"/>
  <c r="V36" i="2"/>
  <c r="G36" i="2"/>
  <c r="D36" i="2"/>
  <c r="AE35" i="2"/>
  <c r="AB35" i="2"/>
  <c r="Y35" i="2"/>
  <c r="V35" i="2"/>
  <c r="G35" i="2"/>
  <c r="D35" i="2"/>
  <c r="AE34" i="2"/>
  <c r="AB34" i="2"/>
  <c r="Y34" i="2"/>
  <c r="V34" i="2"/>
  <c r="G34" i="2"/>
  <c r="D34" i="2"/>
  <c r="AE33" i="2"/>
  <c r="AB33" i="2"/>
  <c r="Y33" i="2"/>
  <c r="V33" i="2"/>
  <c r="G33" i="2"/>
  <c r="D33" i="2"/>
  <c r="AE32" i="2"/>
  <c r="AB32" i="2"/>
  <c r="Y32" i="2"/>
  <c r="V32" i="2"/>
  <c r="G32" i="2"/>
  <c r="D32" i="2"/>
  <c r="AE31" i="2"/>
  <c r="AB31" i="2"/>
  <c r="Y31" i="2"/>
  <c r="V31" i="2"/>
  <c r="G31" i="2"/>
  <c r="D31" i="2"/>
  <c r="AE30" i="2"/>
  <c r="AB30" i="2"/>
  <c r="Y30" i="2"/>
  <c r="V30" i="2"/>
  <c r="G30" i="2"/>
  <c r="D30" i="2"/>
  <c r="AE29" i="2"/>
  <c r="AB29" i="2"/>
  <c r="Y29" i="2"/>
  <c r="V29" i="2"/>
  <c r="G29" i="2"/>
  <c r="D29" i="2"/>
  <c r="AE28" i="2"/>
  <c r="AB28" i="2"/>
  <c r="Y28" i="2"/>
  <c r="V28" i="2"/>
  <c r="G28" i="2"/>
  <c r="D28" i="2"/>
  <c r="AE27" i="2"/>
  <c r="AB27" i="2"/>
  <c r="Y27" i="2"/>
  <c r="V27" i="2"/>
  <c r="G27" i="2"/>
  <c r="D27" i="2"/>
  <c r="AE26" i="2"/>
  <c r="AB26" i="2"/>
  <c r="Y26" i="2"/>
  <c r="V26" i="2"/>
  <c r="G26" i="2"/>
  <c r="D26" i="2"/>
  <c r="AE25" i="2"/>
  <c r="AB25" i="2"/>
  <c r="Y25" i="2"/>
  <c r="V25" i="2"/>
  <c r="G25" i="2"/>
  <c r="D25" i="2"/>
  <c r="AE24" i="2"/>
  <c r="AB24" i="2"/>
  <c r="Y24" i="2"/>
  <c r="V24" i="2"/>
  <c r="G24" i="2"/>
  <c r="D24" i="2"/>
  <c r="AE23" i="2"/>
  <c r="AB23" i="2"/>
  <c r="Y23" i="2"/>
  <c r="V23" i="2"/>
  <c r="G23" i="2"/>
  <c r="D23" i="2"/>
  <c r="AE22" i="2"/>
  <c r="AB22" i="2"/>
  <c r="Y22" i="2"/>
  <c r="V22" i="2"/>
  <c r="G22" i="2"/>
  <c r="D22" i="2"/>
  <c r="AE21" i="2"/>
  <c r="AB21" i="2"/>
  <c r="Y21" i="2"/>
  <c r="V21" i="2"/>
  <c r="G21" i="2"/>
  <c r="D21" i="2"/>
  <c r="AE20" i="2"/>
  <c r="AB20" i="2"/>
  <c r="Y20" i="2"/>
  <c r="V20" i="2"/>
  <c r="G20" i="2"/>
  <c r="D20" i="2"/>
  <c r="AE19" i="2"/>
  <c r="AB19" i="2"/>
  <c r="Y19" i="2"/>
  <c r="V19" i="2"/>
  <c r="G19" i="2"/>
  <c r="D19" i="2"/>
  <c r="AE18" i="2"/>
  <c r="AB18" i="2"/>
  <c r="Y18" i="2"/>
  <c r="V18" i="2"/>
  <c r="G18" i="2"/>
  <c r="D18" i="2"/>
  <c r="AE17" i="2"/>
  <c r="AB17" i="2"/>
  <c r="Y17" i="2"/>
  <c r="V17" i="2"/>
  <c r="G17" i="2"/>
  <c r="D17" i="2"/>
  <c r="AE16" i="2"/>
  <c r="AB16" i="2"/>
  <c r="Y16" i="2"/>
  <c r="V16" i="2"/>
  <c r="G16" i="2"/>
  <c r="D16" i="2"/>
  <c r="AE15" i="2"/>
  <c r="AB15" i="2"/>
  <c r="Y15" i="2"/>
  <c r="V15" i="2"/>
  <c r="G15" i="2"/>
  <c r="D15" i="2"/>
  <c r="AE14" i="2"/>
  <c r="AB14" i="2"/>
  <c r="Y14" i="2"/>
  <c r="V14" i="2"/>
  <c r="G14" i="2"/>
  <c r="D14" i="2"/>
  <c r="AE13" i="2"/>
  <c r="AB13" i="2"/>
  <c r="Y13" i="2"/>
  <c r="V13" i="2"/>
  <c r="G13" i="2"/>
  <c r="D13" i="2"/>
  <c r="AE12" i="2"/>
  <c r="AB12" i="2"/>
  <c r="Y12" i="2"/>
  <c r="V12" i="2"/>
  <c r="G12" i="2"/>
  <c r="D12" i="2"/>
  <c r="AE11" i="2"/>
  <c r="AB11" i="2"/>
  <c r="Y11" i="2"/>
  <c r="V11" i="2"/>
  <c r="G11" i="2"/>
  <c r="D11" i="2"/>
  <c r="AE10" i="2"/>
  <c r="AB10" i="2"/>
  <c r="Y10" i="2"/>
  <c r="V10" i="2"/>
  <c r="G10" i="2"/>
  <c r="D10" i="2"/>
  <c r="AE9" i="2"/>
  <c r="AB9" i="2"/>
  <c r="Y9" i="2"/>
  <c r="V9" i="2"/>
  <c r="G9" i="2"/>
  <c r="D9" i="2"/>
  <c r="AE8" i="2"/>
  <c r="AB8" i="2"/>
  <c r="Y8" i="2"/>
  <c r="V8" i="2"/>
  <c r="G8" i="2"/>
  <c r="D8" i="2"/>
  <c r="AE7" i="2"/>
  <c r="AB7" i="2"/>
  <c r="Y7" i="2"/>
  <c r="V7" i="2"/>
  <c r="G7" i="2"/>
  <c r="D7" i="2"/>
  <c r="AE6" i="2"/>
  <c r="AB6" i="2"/>
  <c r="Y6" i="2"/>
  <c r="V6" i="2"/>
  <c r="G6" i="2"/>
  <c r="D6" i="2"/>
  <c r="AE5" i="2"/>
  <c r="AB5" i="2"/>
  <c r="Y5" i="2"/>
  <c r="V5" i="2"/>
  <c r="G5" i="2"/>
  <c r="D5" i="2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5" i="1"/>
</calcChain>
</file>

<file path=xl/sharedStrings.xml><?xml version="1.0" encoding="utf-8"?>
<sst xmlns="http://schemas.openxmlformats.org/spreadsheetml/2006/main" count="420" uniqueCount="88">
  <si>
    <t>2018/01/02-2018/10/31</t>
  </si>
  <si>
    <t>持股5日</t>
  </si>
  <si>
    <t>交易总数</t>
  </si>
  <si>
    <t>日均交易数</t>
  </si>
  <si>
    <t>最低价区间</t>
  </si>
  <si>
    <t>[,-20%)</t>
  </si>
  <si>
    <t>[-20%,-18%)</t>
  </si>
  <si>
    <t>[-18%,-16%)</t>
  </si>
  <si>
    <t>[-16%,-14%)</t>
  </si>
  <si>
    <t>[-14%,-12%)</t>
  </si>
  <si>
    <t>[-12%,-10%)</t>
  </si>
  <si>
    <t>[-10%,-8%)</t>
  </si>
  <si>
    <t>[-8%,-6%)</t>
  </si>
  <si>
    <t>[-6%,-4%)</t>
  </si>
  <si>
    <t>[-4%,-2%)</t>
  </si>
  <si>
    <t>[-2%,0%)</t>
  </si>
  <si>
    <t>[0%,2%)</t>
  </si>
  <si>
    <t>[2%,4%)</t>
  </si>
  <si>
    <t>[4%,6%)</t>
  </si>
  <si>
    <t>[6%,8%)</t>
  </si>
  <si>
    <t>[8%,10%)</t>
  </si>
  <si>
    <t>[10%,12%)</t>
  </si>
  <si>
    <t>[12%,14%)</t>
  </si>
  <si>
    <t>[14%,16%)</t>
  </si>
  <si>
    <t>[16%,18%)</t>
  </si>
  <si>
    <t>[18%,20%)</t>
  </si>
  <si>
    <t>[20%,)</t>
  </si>
  <si>
    <t>最高价区间</t>
  </si>
  <si>
    <t>阳线
最高价低于5日线</t>
    <rPh sb="0" eb="1">
      <t>yang'x</t>
    </rPh>
    <rPh sb="3" eb="4">
      <t>zui'gao'j</t>
    </rPh>
    <rPh sb="6" eb="7">
      <t>di'yu</t>
    </rPh>
    <rPh sb="9" eb="10">
      <t>ri</t>
    </rPh>
    <rPh sb="10" eb="11">
      <t>xian</t>
    </rPh>
    <phoneticPr fontId="3" type="noConversion"/>
  </si>
  <si>
    <t>持股5日</t>
    <rPh sb="0" eb="1">
      <t>chi'gu</t>
    </rPh>
    <rPh sb="3" eb="4">
      <t>ri</t>
    </rPh>
    <phoneticPr fontId="3" type="noConversion"/>
  </si>
  <si>
    <t>持股20日</t>
    <rPh sb="0" eb="1">
      <t>chi'gu</t>
    </rPh>
    <rPh sb="4" eb="5">
      <t>ri</t>
    </rPh>
    <phoneticPr fontId="3" type="noConversion"/>
  </si>
  <si>
    <t>振幅 &gt;= 5%</t>
    <rPh sb="0" eb="1">
      <t>zhen'fu</t>
    </rPh>
    <phoneticPr fontId="3" type="noConversion"/>
  </si>
  <si>
    <t>振幅 第1</t>
    <rPh sb="0" eb="1">
      <t>zhen'fu</t>
    </rPh>
    <rPh sb="3" eb="4">
      <t>di</t>
    </rPh>
    <phoneticPr fontId="3" type="noConversion"/>
  </si>
  <si>
    <t>振幅 &gt;= 5%
振幅 第1</t>
    <rPh sb="0" eb="1">
      <t>zhen'fdu</t>
    </rPh>
    <rPh sb="9" eb="10">
      <t>zhen'fu</t>
    </rPh>
    <rPh sb="12" eb="13">
      <t>di</t>
    </rPh>
    <phoneticPr fontId="3" type="noConversion"/>
  </si>
  <si>
    <t>阳实体吞阴实体</t>
    <rPh sb="0" eb="1">
      <t>yang</t>
    </rPh>
    <rPh sb="1" eb="2">
      <t>shi'ti</t>
    </rPh>
    <rPh sb="3" eb="4">
      <t>tun</t>
    </rPh>
    <rPh sb="4" eb="5">
      <t>yin</t>
    </rPh>
    <rPh sb="5" eb="6">
      <t>shi't</t>
    </rPh>
    <phoneticPr fontId="3" type="noConversion"/>
  </si>
  <si>
    <t>光头光脚</t>
    <rPh sb="0" eb="1">
      <t>guang'tou</t>
    </rPh>
    <rPh sb="2" eb="3">
      <t>guang'j</t>
    </rPh>
    <phoneticPr fontId="3" type="noConversion"/>
  </si>
  <si>
    <t>下引线长度超过整个K线长度一半</t>
    <rPh sb="0" eb="1">
      <t>xia'yin'x</t>
    </rPh>
    <rPh sb="3" eb="4">
      <t>chang'du</t>
    </rPh>
    <rPh sb="5" eb="6">
      <t>chao'guo</t>
    </rPh>
    <rPh sb="7" eb="8">
      <t>zheng'ge</t>
    </rPh>
    <rPh sb="10" eb="11">
      <t>xian</t>
    </rPh>
    <rPh sb="11" eb="12">
      <t>chang'du</t>
    </rPh>
    <rPh sb="13" eb="14">
      <t>yi'ban</t>
    </rPh>
    <phoneticPr fontId="3" type="noConversion"/>
  </si>
  <si>
    <t>每日随机取5个</t>
    <rPh sb="0" eb="1">
      <t>mei'ri</t>
    </rPh>
    <rPh sb="2" eb="3">
      <t>sui'ji</t>
    </rPh>
    <rPh sb="4" eb="5">
      <t>qu</t>
    </rPh>
    <rPh sb="6" eb="7">
      <t>ge'r</t>
    </rPh>
    <phoneticPr fontId="3" type="noConversion"/>
  </si>
  <si>
    <t>持股</t>
    <phoneticPr fontId="3" type="noConversion"/>
  </si>
  <si>
    <t>持股5日（开盘价买入）</t>
    <rPh sb="0" eb="1">
      <t>chi'gu</t>
    </rPh>
    <rPh sb="3" eb="4">
      <t>ri</t>
    </rPh>
    <rPh sb="5" eb="6">
      <t>kai'pan'j</t>
    </rPh>
    <rPh sb="8" eb="9">
      <t>mai'ru</t>
    </rPh>
    <phoneticPr fontId="3" type="noConversion"/>
  </si>
  <si>
    <t>持股20日（开盘价买入）</t>
    <rPh sb="0" eb="1">
      <t>chi'gu</t>
    </rPh>
    <rPh sb="4" eb="5">
      <t>ri</t>
    </rPh>
    <phoneticPr fontId="3" type="noConversion"/>
  </si>
  <si>
    <r>
      <t>持股5日</t>
    </r>
    <r>
      <rPr>
        <b/>
        <sz val="12"/>
        <color rgb="FFFF0000"/>
        <rFont val="DengXian (正文)"/>
        <family val="3"/>
        <charset val="134"/>
      </rPr>
      <t>（最低价买入）</t>
    </r>
    <rPh sb="0" eb="1">
      <t>chi'gu</t>
    </rPh>
    <rPh sb="3" eb="4">
      <t>ri</t>
    </rPh>
    <rPh sb="5" eb="6">
      <t>zui'di'j</t>
    </rPh>
    <rPh sb="8" eb="9">
      <t>mai'ru</t>
    </rPh>
    <phoneticPr fontId="3" type="noConversion"/>
  </si>
  <si>
    <r>
      <t>持股20日</t>
    </r>
    <r>
      <rPr>
        <b/>
        <sz val="12"/>
        <color rgb="FFFF0000"/>
        <rFont val="DengXian (正文)"/>
        <family val="3"/>
        <charset val="134"/>
      </rPr>
      <t>（最低价买入）</t>
    </r>
    <rPh sb="0" eb="1">
      <t>chi'gu</t>
    </rPh>
    <rPh sb="4" eb="5">
      <t>ri</t>
    </rPh>
    <phoneticPr fontId="3" type="noConversion"/>
  </si>
  <si>
    <t>近5日有跌停</t>
    <rPh sb="0" eb="1">
      <t>jin</t>
    </rPh>
    <rPh sb="2" eb="3">
      <t>ri</t>
    </rPh>
    <rPh sb="3" eb="4">
      <t>you</t>
    </rPh>
    <rPh sb="4" eb="5">
      <t>die't</t>
    </rPh>
    <phoneticPr fontId="3" type="noConversion"/>
  </si>
  <si>
    <t>近5日有涨停</t>
    <rPh sb="0" eb="1">
      <t>jin</t>
    </rPh>
    <rPh sb="2" eb="3">
      <t>ri</t>
    </rPh>
    <rPh sb="3" eb="4">
      <t>you</t>
    </rPh>
    <rPh sb="4" eb="5">
      <t>zhang't</t>
    </rPh>
    <phoneticPr fontId="3" type="noConversion"/>
  </si>
  <si>
    <t>近10日有涨停</t>
    <rPh sb="0" eb="1">
      <t>jin</t>
    </rPh>
    <rPh sb="3" eb="4">
      <t>ri</t>
    </rPh>
    <rPh sb="4" eb="5">
      <t>you</t>
    </rPh>
    <rPh sb="5" eb="6">
      <t>zhang't</t>
    </rPh>
    <phoneticPr fontId="3" type="noConversion"/>
  </si>
  <si>
    <t>策略</t>
    <rPh sb="0" eb="1">
      <t>ce'l</t>
    </rPh>
    <phoneticPr fontId="3" type="noConversion"/>
  </si>
  <si>
    <t>日均交易数</t>
    <rPh sb="0" eb="1">
      <t>ri'jun</t>
    </rPh>
    <rPh sb="2" eb="3">
      <t>jiao'yi'shu</t>
    </rPh>
    <phoneticPr fontId="3" type="noConversion"/>
  </si>
  <si>
    <t>5日线下阳线</t>
    <rPh sb="1" eb="2">
      <t>ri</t>
    </rPh>
    <rPh sb="2" eb="3">
      <t>xian</t>
    </rPh>
    <rPh sb="3" eb="4">
      <t>xia</t>
    </rPh>
    <rPh sb="4" eb="5">
      <t>yang'x</t>
    </rPh>
    <phoneticPr fontId="3" type="noConversion"/>
  </si>
  <si>
    <t>5日线下阳线（最低价买入）</t>
    <rPh sb="1" eb="2">
      <t>ri</t>
    </rPh>
    <rPh sb="2" eb="3">
      <t>xian</t>
    </rPh>
    <rPh sb="3" eb="4">
      <t>xia</t>
    </rPh>
    <rPh sb="4" eb="5">
      <t>yang'x</t>
    </rPh>
    <rPh sb="7" eb="8">
      <t>zui'di'j</t>
    </rPh>
    <rPh sb="10" eb="11">
      <t>mai'ru</t>
    </rPh>
    <phoneticPr fontId="3" type="noConversion"/>
  </si>
  <si>
    <t>振幅 &gt;= 5%</t>
    <phoneticPr fontId="3" type="noConversion"/>
  </si>
  <si>
    <t>阳实体吞阴实体</t>
    <phoneticPr fontId="3" type="noConversion"/>
  </si>
  <si>
    <t>光头光脚</t>
    <phoneticPr fontId="3" type="noConversion"/>
  </si>
  <si>
    <t>下引线长度超过整个K线长度一半</t>
    <phoneticPr fontId="3" type="noConversion"/>
  </si>
  <si>
    <t>近5日有跌停</t>
    <phoneticPr fontId="3" type="noConversion"/>
  </si>
  <si>
    <t>近5日有涨停</t>
    <phoneticPr fontId="3" type="noConversion"/>
  </si>
  <si>
    <t>近10日有涨停</t>
    <phoneticPr fontId="3" type="noConversion"/>
  </si>
  <si>
    <t>每日随机取5个
最低价买入</t>
    <rPh sb="0" eb="1">
      <t>mei'ri</t>
    </rPh>
    <rPh sb="2" eb="3">
      <t>sui'ji</t>
    </rPh>
    <rPh sb="4" eb="5">
      <t>qu</t>
    </rPh>
    <rPh sb="6" eb="7">
      <t>ge'r</t>
    </rPh>
    <rPh sb="8" eb="9">
      <t>zui'di'j</t>
    </rPh>
    <rPh sb="11" eb="12">
      <t>mai'r</t>
    </rPh>
    <phoneticPr fontId="3" type="noConversion"/>
  </si>
  <si>
    <t>每日随机取5个
最低价买入</t>
    <rPh sb="0" eb="1">
      <t>mei'ri</t>
    </rPh>
    <rPh sb="2" eb="3">
      <t>sui'ji</t>
    </rPh>
    <rPh sb="4" eb="5">
      <t>qu</t>
    </rPh>
    <rPh sb="6" eb="7">
      <t>ge'r</t>
    </rPh>
    <phoneticPr fontId="3" type="noConversion"/>
  </si>
  <si>
    <t>D&lt;20</t>
    <phoneticPr fontId="3" type="noConversion"/>
  </si>
  <si>
    <t>D&lt;20
随机选5</t>
    <rPh sb="5" eb="6">
      <t>sui'ji</t>
    </rPh>
    <rPh sb="7" eb="8">
      <t>xuan</t>
    </rPh>
    <phoneticPr fontId="3" type="noConversion"/>
  </si>
  <si>
    <t>D&lt;20，随机选5，第1组</t>
    <rPh sb="5" eb="6">
      <t>sui'ji</t>
    </rPh>
    <rPh sb="7" eb="8">
      <t>xuan</t>
    </rPh>
    <phoneticPr fontId="3" type="noConversion"/>
  </si>
  <si>
    <t>D&lt;20，随机选5，第2组</t>
    <rPh sb="5" eb="6">
      <t>sui'ji</t>
    </rPh>
    <rPh sb="7" eb="8">
      <t>xuan</t>
    </rPh>
    <phoneticPr fontId="3" type="noConversion"/>
  </si>
  <si>
    <t>D&lt;20，随机选5，第3组</t>
    <rPh sb="5" eb="6">
      <t>sui'ji</t>
    </rPh>
    <rPh sb="7" eb="8">
      <t>xuan</t>
    </rPh>
    <phoneticPr fontId="3" type="noConversion"/>
  </si>
  <si>
    <t>随机选5，第1组</t>
    <rPh sb="5" eb="6">
      <t>di</t>
    </rPh>
    <rPh sb="7" eb="8">
      <t>zu</t>
    </rPh>
    <phoneticPr fontId="3" type="noConversion"/>
  </si>
  <si>
    <t>随机选5，第1组（最低价买入）</t>
    <rPh sb="5" eb="6">
      <t>di</t>
    </rPh>
    <rPh sb="7" eb="8">
      <t>zu</t>
    </rPh>
    <phoneticPr fontId="3" type="noConversion"/>
  </si>
  <si>
    <t>随机选5，第2组</t>
    <rPh sb="5" eb="6">
      <t>di</t>
    </rPh>
    <rPh sb="7" eb="8">
      <t>zu</t>
    </rPh>
    <phoneticPr fontId="3" type="noConversion"/>
  </si>
  <si>
    <t>随机选5，第2组（最低价买入）</t>
    <rPh sb="5" eb="6">
      <t>di</t>
    </rPh>
    <rPh sb="7" eb="8">
      <t>zu</t>
    </rPh>
    <phoneticPr fontId="3" type="noConversion"/>
  </si>
  <si>
    <t>随机选5，第3组</t>
    <rPh sb="5" eb="6">
      <t>di</t>
    </rPh>
    <rPh sb="7" eb="8">
      <t>zu</t>
    </rPh>
    <phoneticPr fontId="3" type="noConversion"/>
  </si>
  <si>
    <t>随机选5，第3组（最低价买入）</t>
    <rPh sb="5" eb="6">
      <t>di</t>
    </rPh>
    <rPh sb="7" eb="8">
      <t>zu</t>
    </rPh>
    <phoneticPr fontId="3" type="noConversion"/>
  </si>
  <si>
    <t>振幅 &gt;= 5%，振幅第1</t>
    <phoneticPr fontId="3" type="noConversion"/>
  </si>
  <si>
    <t>振幅第1</t>
    <phoneticPr fontId="3" type="noConversion"/>
  </si>
  <si>
    <t>振幅前5</t>
    <rPh sb="2" eb="3">
      <t>qian</t>
    </rPh>
    <phoneticPr fontId="3" type="noConversion"/>
  </si>
  <si>
    <t>振幅 前5</t>
    <rPh sb="0" eb="1">
      <t>zhen'fu</t>
    </rPh>
    <rPh sb="3" eb="4">
      <t>qian</t>
    </rPh>
    <phoneticPr fontId="3" type="noConversion"/>
  </si>
  <si>
    <t>振幅前5，最低价买入</t>
    <rPh sb="2" eb="3">
      <t>qian</t>
    </rPh>
    <rPh sb="5" eb="6">
      <t>zui'di'j</t>
    </rPh>
    <rPh sb="8" eb="9">
      <t>mai'ru</t>
    </rPh>
    <phoneticPr fontId="3" type="noConversion"/>
  </si>
  <si>
    <t>振幅 前5
最低价买入</t>
    <rPh sb="0" eb="1">
      <t>zhen'fu</t>
    </rPh>
    <rPh sb="3" eb="4">
      <t>qian</t>
    </rPh>
    <rPh sb="6" eb="7">
      <t>zui'di'j</t>
    </rPh>
    <rPh sb="9" eb="10">
      <t>mai'ru</t>
    </rPh>
    <phoneticPr fontId="3" type="noConversion"/>
  </si>
  <si>
    <t>振幅 &gt;= 7%</t>
    <phoneticPr fontId="3" type="noConversion"/>
  </si>
  <si>
    <t>振幅 &gt;7%</t>
    <rPh sb="0" eb="1">
      <t>zhen'fu</t>
    </rPh>
    <phoneticPr fontId="3" type="noConversion"/>
  </si>
  <si>
    <t>振幅 &gt;7%
最低价买入</t>
    <rPh sb="0" eb="1">
      <t>zhen'fu</t>
    </rPh>
    <rPh sb="7" eb="8">
      <t>zui'di'j</t>
    </rPh>
    <rPh sb="10" eb="11">
      <t>mai'ru</t>
    </rPh>
    <phoneticPr fontId="3" type="noConversion"/>
  </si>
  <si>
    <t>振幅 &gt;= 7%，D&lt;20，最低价买入</t>
    <rPh sb="14" eb="15">
      <t>zui'di'j</t>
    </rPh>
    <rPh sb="17" eb="18">
      <t>mai'ru</t>
    </rPh>
    <phoneticPr fontId="3" type="noConversion"/>
  </si>
  <si>
    <t>振幅 &gt;= 7%，D&lt;20</t>
    <phoneticPr fontId="3" type="noConversion"/>
  </si>
  <si>
    <t>振幅 &gt;7%
D &lt; 20</t>
    <rPh sb="0" eb="1">
      <t>zhen'fu</t>
    </rPh>
    <phoneticPr fontId="3" type="noConversion"/>
  </si>
  <si>
    <t>振幅 &gt;7%
D &lt; 20
最低价买入</t>
    <rPh sb="0" eb="1">
      <t>zhen'fu</t>
    </rPh>
    <rPh sb="14" eb="15">
      <t>zui'di'j</t>
    </rPh>
    <rPh sb="17" eb="18">
      <t>mai'ru</t>
    </rPh>
    <phoneticPr fontId="3" type="noConversion"/>
  </si>
  <si>
    <t>振幅 &gt;= 7%，最低价买入</t>
    <phoneticPr fontId="3" type="noConversion"/>
  </si>
  <si>
    <t>振幅 &gt;= 5%，D&lt;20</t>
    <phoneticPr fontId="3" type="noConversion"/>
  </si>
  <si>
    <t>振幅 &gt;= 5%，D&lt;20，最低价买入</t>
    <rPh sb="14" eb="15">
      <t>zui'di'j</t>
    </rPh>
    <rPh sb="17" eb="18">
      <t>mai'ru</t>
    </rPh>
    <phoneticPr fontId="3" type="noConversion"/>
  </si>
  <si>
    <t>振幅 &gt;= 5%
D &lt; 20
最低价买入</t>
    <rPh sb="0" eb="1">
      <t>zhen'fu</t>
    </rPh>
    <rPh sb="16" eb="17">
      <t>zui'di'j</t>
    </rPh>
    <rPh sb="19" eb="20">
      <t>mai'ru</t>
    </rPh>
    <phoneticPr fontId="3" type="noConversion"/>
  </si>
  <si>
    <t>振幅 &gt;= 5%
D &lt; 20</t>
    <rPh sb="0" eb="1">
      <t>zhen'fu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</si>
</sst>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1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000000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rgb="FF000000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FF0000"/>
      <name val="DengXian (正文)"/>
      <family val="3"/>
      <charset val="134"/>
    </font>
    <font>
      <b/>
      <sz val="12"/>
      <color theme="9"/>
      <name val="STHeiti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theme="9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176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vertical="center"/>
    </xf>
    <xf numFmtId="176" fontId="0" fillId="0" borderId="0" xfId="0" applyNumberFormat="1"/>
    <xf numFmtId="176" fontId="0" fillId="0" borderId="1" xfId="0" applyNumberFormat="1" applyBorder="1"/>
    <xf numFmtId="0" fontId="0" fillId="0" borderId="1" xfId="0" applyBorder="1"/>
    <xf numFmtId="176" fontId="7" fillId="0" borderId="1" xfId="0" applyNumberFormat="1" applyFont="1" applyBorder="1"/>
    <xf numFmtId="0" fontId="0" fillId="0" borderId="5" xfId="0" applyBorder="1"/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176" fontId="2" fillId="4" borderId="1" xfId="0" applyNumberFormat="1" applyFont="1" applyFill="1" applyBorder="1"/>
    <xf numFmtId="0" fontId="2" fillId="4" borderId="1" xfId="0" applyFont="1" applyFill="1" applyBorder="1"/>
    <xf numFmtId="0" fontId="0" fillId="0" borderId="1" xfId="0" applyFill="1" applyBorder="1"/>
    <xf numFmtId="176" fontId="0" fillId="4" borderId="1" xfId="0" applyNumberFormat="1" applyFill="1" applyBorder="1"/>
    <xf numFmtId="0" fontId="12" fillId="0" borderId="1" xfId="0" applyFont="1" applyBorder="1"/>
    <xf numFmtId="0" fontId="13" fillId="0" borderId="1" xfId="0" applyFont="1" applyBorder="1"/>
    <xf numFmtId="176" fontId="1" fillId="0" borderId="1" xfId="0" applyNumberFormat="1" applyFont="1" applyBorder="1"/>
    <xf numFmtId="0" fontId="1" fillId="0" borderId="1" xfId="0" applyFont="1" applyFill="1" applyBorder="1"/>
    <xf numFmtId="0" fontId="13" fillId="2" borderId="1" xfId="0" applyFont="1" applyFill="1" applyBorder="1"/>
    <xf numFmtId="176" fontId="1" fillId="2" borderId="1" xfId="0" applyNumberFormat="1" applyFont="1" applyFill="1" applyBorder="1"/>
    <xf numFmtId="0" fontId="1" fillId="2" borderId="1" xfId="0" applyFont="1" applyFill="1" applyBorder="1"/>
    <xf numFmtId="176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57"/>
  <sheetViews>
    <sheetView tabSelected="1" workbookViewId="0">
      <selection activeCell="D5" sqref="D5"/>
    </sheetView>
  </sheetViews>
  <sheetFormatPr baseColWidth="10" defaultRowHeight="16" x14ac:dyDescent="0.2"/>
  <cols>
    <col min="1" max="1" width="49.1640625" customWidth="1"/>
    <col min="2" max="2" width="13.6640625" customWidth="1"/>
  </cols>
  <sheetData>
    <row r="1" spans="1:3" x14ac:dyDescent="0.2">
      <c r="A1" s="11" t="s">
        <v>46</v>
      </c>
      <c r="B1" s="11" t="s">
        <v>29</v>
      </c>
      <c r="C1" s="11" t="s">
        <v>47</v>
      </c>
    </row>
    <row r="2" spans="1:3" x14ac:dyDescent="0.2">
      <c r="A2" s="17" t="s">
        <v>54</v>
      </c>
      <c r="B2" s="7">
        <v>0.53190999999999999</v>
      </c>
      <c r="C2" s="8">
        <v>0.23</v>
      </c>
    </row>
    <row r="3" spans="1:3" x14ac:dyDescent="0.2">
      <c r="A3" s="8" t="s">
        <v>52</v>
      </c>
      <c r="B3" s="7">
        <v>0.53734000000000004</v>
      </c>
      <c r="C3" s="8">
        <v>2</v>
      </c>
    </row>
    <row r="4" spans="1:3" x14ac:dyDescent="0.2">
      <c r="A4" s="8" t="s">
        <v>66</v>
      </c>
      <c r="B4" s="7">
        <v>0.55947999999999998</v>
      </c>
      <c r="C4" s="15">
        <v>5</v>
      </c>
    </row>
    <row r="5" spans="1:3" x14ac:dyDescent="0.2">
      <c r="A5" s="8" t="s">
        <v>53</v>
      </c>
      <c r="B5" s="7">
        <v>0.56325000000000003</v>
      </c>
      <c r="C5" s="8">
        <v>88</v>
      </c>
    </row>
    <row r="6" spans="1:3" x14ac:dyDescent="0.2">
      <c r="A6" s="8" t="s">
        <v>68</v>
      </c>
      <c r="B6" s="7">
        <v>0.57948</v>
      </c>
      <c r="C6" s="15">
        <v>5</v>
      </c>
    </row>
    <row r="7" spans="1:3" x14ac:dyDescent="0.2">
      <c r="A7" s="14" t="s">
        <v>48</v>
      </c>
      <c r="B7" s="13">
        <v>0.58160000000000001</v>
      </c>
      <c r="C7" s="12">
        <v>333</v>
      </c>
    </row>
    <row r="8" spans="1:3" x14ac:dyDescent="0.2">
      <c r="A8" s="15" t="s">
        <v>61</v>
      </c>
      <c r="B8" s="7">
        <v>0.58370999999999995</v>
      </c>
      <c r="C8" s="15">
        <v>5</v>
      </c>
    </row>
    <row r="9" spans="1:3" x14ac:dyDescent="0.2">
      <c r="A9" s="8" t="s">
        <v>64</v>
      </c>
      <c r="B9" s="7">
        <v>0.59077000000000002</v>
      </c>
      <c r="C9" s="15">
        <v>5</v>
      </c>
    </row>
    <row r="10" spans="1:3" x14ac:dyDescent="0.2">
      <c r="A10" s="15" t="s">
        <v>62</v>
      </c>
      <c r="B10" s="7">
        <v>0.59730000000000005</v>
      </c>
      <c r="C10" s="15">
        <v>5</v>
      </c>
    </row>
    <row r="11" spans="1:3" x14ac:dyDescent="0.2">
      <c r="A11" s="15" t="s">
        <v>63</v>
      </c>
      <c r="B11" s="7">
        <v>0.60135000000000005</v>
      </c>
      <c r="C11" s="15">
        <v>5</v>
      </c>
    </row>
    <row r="12" spans="1:3" x14ac:dyDescent="0.2">
      <c r="A12" s="8" t="s">
        <v>51</v>
      </c>
      <c r="B12" s="7">
        <v>0.61673999999999995</v>
      </c>
      <c r="C12" s="8">
        <v>13</v>
      </c>
    </row>
    <row r="13" spans="1:3" x14ac:dyDescent="0.2">
      <c r="A13" s="8" t="s">
        <v>70</v>
      </c>
      <c r="B13" s="7">
        <v>0.65263000000000004</v>
      </c>
      <c r="C13" s="8">
        <v>1</v>
      </c>
    </row>
    <row r="14" spans="1:3" x14ac:dyDescent="0.2">
      <c r="A14" s="8" t="s">
        <v>72</v>
      </c>
      <c r="B14" s="7">
        <v>0.65315000000000001</v>
      </c>
      <c r="C14" s="15">
        <v>5</v>
      </c>
    </row>
    <row r="15" spans="1:3" x14ac:dyDescent="0.2">
      <c r="A15" s="8" t="s">
        <v>71</v>
      </c>
      <c r="B15" s="7">
        <v>0.65641000000000005</v>
      </c>
      <c r="C15" s="8">
        <v>1</v>
      </c>
    </row>
    <row r="16" spans="1:3" x14ac:dyDescent="0.2">
      <c r="A16" s="15" t="s">
        <v>59</v>
      </c>
      <c r="B16" s="7">
        <v>0.66308999999999996</v>
      </c>
      <c r="C16" s="15">
        <v>63</v>
      </c>
    </row>
    <row r="17" spans="1:3" x14ac:dyDescent="0.2">
      <c r="A17" s="8" t="s">
        <v>50</v>
      </c>
      <c r="B17" s="7">
        <v>0.72604000000000002</v>
      </c>
      <c r="C17" s="8">
        <v>61</v>
      </c>
    </row>
    <row r="18" spans="1:3" x14ac:dyDescent="0.2">
      <c r="A18" s="8" t="s">
        <v>76</v>
      </c>
      <c r="B18" s="7">
        <v>0.74145000000000005</v>
      </c>
      <c r="C18" s="15">
        <v>22</v>
      </c>
    </row>
    <row r="19" spans="1:3" x14ac:dyDescent="0.2">
      <c r="A19" s="8" t="s">
        <v>56</v>
      </c>
      <c r="B19" s="7">
        <v>0.74746999999999997</v>
      </c>
      <c r="C19" s="8">
        <v>0.49</v>
      </c>
    </row>
    <row r="20" spans="1:3" x14ac:dyDescent="0.2">
      <c r="A20" s="8" t="s">
        <v>55</v>
      </c>
      <c r="B20" s="7">
        <v>0.74746999999999997</v>
      </c>
      <c r="C20" s="8">
        <v>0.49</v>
      </c>
    </row>
    <row r="21" spans="1:3" x14ac:dyDescent="0.2">
      <c r="A21" s="12" t="s">
        <v>67</v>
      </c>
      <c r="B21" s="16">
        <v>0.75875999999999999</v>
      </c>
      <c r="C21" s="12">
        <v>5</v>
      </c>
    </row>
    <row r="22" spans="1:3" x14ac:dyDescent="0.2">
      <c r="A22" s="18" t="s">
        <v>80</v>
      </c>
      <c r="B22" s="19">
        <v>0.76344999999999996</v>
      </c>
      <c r="C22" s="20">
        <v>5</v>
      </c>
    </row>
    <row r="23" spans="1:3" x14ac:dyDescent="0.2">
      <c r="A23" s="8" t="s">
        <v>85</v>
      </c>
      <c r="B23" s="7">
        <v>0.93691999999999998</v>
      </c>
      <c r="C23" s="15">
        <v>5</v>
      </c>
    </row>
    <row r="24" spans="1:3" x14ac:dyDescent="0.2">
      <c r="A24" s="12" t="s">
        <v>65</v>
      </c>
      <c r="B24" s="16">
        <v>0.78629000000000004</v>
      </c>
      <c r="C24" s="12">
        <v>5</v>
      </c>
    </row>
    <row r="25" spans="1:3" x14ac:dyDescent="0.2">
      <c r="A25" s="21" t="s">
        <v>84</v>
      </c>
      <c r="B25" s="22">
        <v>0.78827000000000003</v>
      </c>
      <c r="C25" s="23">
        <v>15</v>
      </c>
    </row>
    <row r="26" spans="1:3" x14ac:dyDescent="0.2">
      <c r="A26" s="8" t="s">
        <v>85</v>
      </c>
      <c r="B26" s="7">
        <v>0.94721999999999995</v>
      </c>
      <c r="C26" s="15">
        <v>15</v>
      </c>
    </row>
    <row r="27" spans="1:3" x14ac:dyDescent="0.2">
      <c r="A27" s="12" t="s">
        <v>49</v>
      </c>
      <c r="B27" s="16">
        <v>0.79783000000000004</v>
      </c>
      <c r="C27" s="12">
        <v>333</v>
      </c>
    </row>
    <row r="28" spans="1:3" x14ac:dyDescent="0.2">
      <c r="A28" s="12" t="s">
        <v>69</v>
      </c>
      <c r="B28" s="16">
        <v>0.80483000000000005</v>
      </c>
      <c r="C28" s="12">
        <v>5</v>
      </c>
    </row>
    <row r="29" spans="1:3" x14ac:dyDescent="0.2">
      <c r="A29" s="12" t="s">
        <v>74</v>
      </c>
      <c r="B29" s="16">
        <v>0.84458999999999995</v>
      </c>
      <c r="C29" s="12">
        <v>5</v>
      </c>
    </row>
    <row r="30" spans="1:3" x14ac:dyDescent="0.2">
      <c r="A30" s="12" t="s">
        <v>83</v>
      </c>
      <c r="B30" s="16">
        <v>0.92127000000000003</v>
      </c>
      <c r="C30" s="12">
        <v>22</v>
      </c>
    </row>
    <row r="31" spans="1:3" x14ac:dyDescent="0.2">
      <c r="A31" s="12" t="s">
        <v>79</v>
      </c>
      <c r="B31" s="16">
        <v>0.93691999999999998</v>
      </c>
      <c r="C31" s="12">
        <v>5</v>
      </c>
    </row>
    <row r="32" spans="1:3" x14ac:dyDescent="0.2">
      <c r="B32" s="6"/>
    </row>
    <row r="33" spans="2:2" x14ac:dyDescent="0.2">
      <c r="B33" s="6"/>
    </row>
    <row r="34" spans="2:2" x14ac:dyDescent="0.2">
      <c r="B34" s="6"/>
    </row>
    <row r="35" spans="2:2" x14ac:dyDescent="0.2">
      <c r="B35" s="6"/>
    </row>
    <row r="36" spans="2:2" x14ac:dyDescent="0.2">
      <c r="B36" s="6"/>
    </row>
    <row r="37" spans="2:2" x14ac:dyDescent="0.2">
      <c r="B37" s="6"/>
    </row>
    <row r="38" spans="2:2" x14ac:dyDescent="0.2">
      <c r="B38" s="6"/>
    </row>
    <row r="39" spans="2:2" x14ac:dyDescent="0.2">
      <c r="B39" s="6"/>
    </row>
    <row r="40" spans="2:2" x14ac:dyDescent="0.2">
      <c r="B40" s="6"/>
    </row>
    <row r="41" spans="2:2" x14ac:dyDescent="0.2">
      <c r="B41" s="6"/>
    </row>
    <row r="42" spans="2:2" x14ac:dyDescent="0.2">
      <c r="B42" s="6"/>
    </row>
    <row r="43" spans="2:2" x14ac:dyDescent="0.2">
      <c r="B43" s="6"/>
    </row>
    <row r="44" spans="2:2" x14ac:dyDescent="0.2">
      <c r="B44" s="6"/>
    </row>
    <row r="45" spans="2:2" x14ac:dyDescent="0.2">
      <c r="B45" s="6"/>
    </row>
    <row r="46" spans="2:2" x14ac:dyDescent="0.2">
      <c r="B46" s="6"/>
    </row>
    <row r="47" spans="2:2" x14ac:dyDescent="0.2">
      <c r="B47" s="6"/>
    </row>
    <row r="48" spans="2:2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</sheetData>
  <sortState ref="A2:C29">
    <sortCondition ref="B2:B29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>
      <selection activeCell="E39" sqref="E39:E48"/>
    </sheetView>
  </sheetViews>
  <sheetFormatPr baseColWidth="10" defaultRowHeight="16" x14ac:dyDescent="0.2"/>
  <cols>
    <col min="2" max="2" width="14.33203125" customWidth="1"/>
    <col min="8" max="8" width="10.83203125" style="10"/>
  </cols>
  <sheetData>
    <row r="1" spans="1:18" ht="71" customHeight="1" x14ac:dyDescent="0.2">
      <c r="A1" s="25" t="s">
        <v>0</v>
      </c>
      <c r="B1" s="25"/>
      <c r="C1" s="25" t="s">
        <v>28</v>
      </c>
      <c r="D1" s="25"/>
      <c r="E1" s="25"/>
      <c r="F1" s="25"/>
      <c r="G1" s="25"/>
      <c r="H1" s="25"/>
      <c r="I1" s="25" t="s">
        <v>28</v>
      </c>
      <c r="J1" s="25"/>
      <c r="K1" s="25"/>
      <c r="L1" s="25"/>
      <c r="M1" s="25"/>
      <c r="N1" s="25"/>
    </row>
    <row r="2" spans="1:18" ht="16" customHeight="1" x14ac:dyDescent="0.2">
      <c r="A2" s="25" t="s">
        <v>38</v>
      </c>
      <c r="B2" s="25"/>
      <c r="C2" s="25" t="s">
        <v>39</v>
      </c>
      <c r="D2" s="25"/>
      <c r="E2" s="25"/>
      <c r="F2" s="25" t="s">
        <v>40</v>
      </c>
      <c r="G2" s="25"/>
      <c r="H2" s="25"/>
      <c r="I2" s="25" t="s">
        <v>41</v>
      </c>
      <c r="J2" s="25"/>
      <c r="K2" s="25"/>
      <c r="L2" s="25" t="s">
        <v>42</v>
      </c>
      <c r="M2" s="25"/>
      <c r="N2" s="25"/>
    </row>
    <row r="3" spans="1:18" x14ac:dyDescent="0.2">
      <c r="A3" s="27" t="s">
        <v>2</v>
      </c>
      <c r="B3" s="27"/>
      <c r="C3" s="26">
        <v>67041</v>
      </c>
      <c r="D3" s="26"/>
      <c r="E3" s="26"/>
      <c r="F3" s="26">
        <v>66405</v>
      </c>
      <c r="G3" s="26"/>
      <c r="H3" s="26"/>
      <c r="I3" s="26">
        <v>67041</v>
      </c>
      <c r="J3" s="26"/>
      <c r="K3" s="26"/>
      <c r="L3" s="26">
        <v>66405</v>
      </c>
      <c r="M3" s="26"/>
      <c r="N3" s="26"/>
      <c r="P3" s="1"/>
      <c r="Q3" s="1"/>
      <c r="R3" s="1"/>
    </row>
    <row r="4" spans="1:18" x14ac:dyDescent="0.2">
      <c r="A4" s="27" t="s">
        <v>3</v>
      </c>
      <c r="B4" s="27"/>
      <c r="C4" s="26">
        <v>333</v>
      </c>
      <c r="D4" s="26"/>
      <c r="E4" s="26"/>
      <c r="F4" s="26">
        <v>330</v>
      </c>
      <c r="G4" s="26"/>
      <c r="H4" s="26"/>
      <c r="I4" s="26">
        <v>333</v>
      </c>
      <c r="J4" s="26"/>
      <c r="K4" s="26"/>
      <c r="L4" s="26">
        <v>330</v>
      </c>
      <c r="M4" s="26"/>
      <c r="N4" s="26"/>
      <c r="P4" s="1"/>
      <c r="Q4" s="1"/>
      <c r="R4" s="1"/>
    </row>
    <row r="5" spans="1:18" x14ac:dyDescent="0.2">
      <c r="A5" s="27" t="s">
        <v>4</v>
      </c>
      <c r="B5" s="2" t="s">
        <v>5</v>
      </c>
      <c r="C5" s="3">
        <v>1043</v>
      </c>
      <c r="D5" s="4">
        <f>C5/67041</f>
        <v>1.5557643829895138E-2</v>
      </c>
      <c r="E5" s="4"/>
      <c r="F5" s="3">
        <v>9912</v>
      </c>
      <c r="G5" s="4">
        <f>F5/66405</f>
        <v>0.14926586853399593</v>
      </c>
      <c r="H5" s="4"/>
      <c r="I5" s="3">
        <v>381</v>
      </c>
      <c r="J5" s="4">
        <f>I5/67041</f>
        <v>5.6830894527229604E-3</v>
      </c>
      <c r="K5" s="4"/>
      <c r="L5" s="3">
        <v>7683</v>
      </c>
      <c r="M5" s="4">
        <f>L5/66405</f>
        <v>0.1156991190422408</v>
      </c>
      <c r="N5" s="4"/>
      <c r="P5" s="1"/>
      <c r="Q5" s="1"/>
      <c r="R5" s="1"/>
    </row>
    <row r="6" spans="1:18" x14ac:dyDescent="0.2">
      <c r="A6" s="27"/>
      <c r="B6" s="2" t="s">
        <v>6</v>
      </c>
      <c r="C6" s="3">
        <v>889</v>
      </c>
      <c r="D6" s="4">
        <f t="shared" ref="D6:D48" si="0">C6/67041</f>
        <v>1.3260542056353575E-2</v>
      </c>
      <c r="E6" s="4"/>
      <c r="F6" s="3">
        <v>3265</v>
      </c>
      <c r="G6" s="4">
        <f t="shared" ref="G6:G48" si="1">F6/66405</f>
        <v>4.9167984338528724E-2</v>
      </c>
      <c r="H6" s="4"/>
      <c r="I6" s="3">
        <v>406</v>
      </c>
      <c r="J6" s="4">
        <f t="shared" ref="J6:J48" si="2">I6/67041</f>
        <v>6.0559955847913965E-3</v>
      </c>
      <c r="K6" s="4"/>
      <c r="L6" s="3">
        <v>2688</v>
      </c>
      <c r="M6" s="4">
        <f t="shared" ref="M6:M48" si="3">L6/66405</f>
        <v>4.0478879602439573E-2</v>
      </c>
      <c r="N6" s="4"/>
      <c r="P6" s="1"/>
      <c r="Q6" s="1"/>
      <c r="R6" s="1"/>
    </row>
    <row r="7" spans="1:18" x14ac:dyDescent="0.2">
      <c r="A7" s="27"/>
      <c r="B7" s="2" t="s">
        <v>7</v>
      </c>
      <c r="C7" s="3">
        <v>1364</v>
      </c>
      <c r="D7" s="4">
        <f t="shared" si="0"/>
        <v>2.0345758565653852E-2</v>
      </c>
      <c r="E7" s="4"/>
      <c r="F7" s="3">
        <v>3768</v>
      </c>
      <c r="G7" s="4">
        <f t="shared" si="1"/>
        <v>5.674271515699119E-2</v>
      </c>
      <c r="H7" s="4"/>
      <c r="I7" s="3">
        <v>838</v>
      </c>
      <c r="J7" s="4">
        <f t="shared" si="2"/>
        <v>1.2499813546933965E-2</v>
      </c>
      <c r="K7" s="4"/>
      <c r="L7" s="3">
        <v>3199</v>
      </c>
      <c r="M7" s="4">
        <f t="shared" si="3"/>
        <v>4.8174083276861679E-2</v>
      </c>
      <c r="N7" s="4"/>
      <c r="P7" s="1"/>
      <c r="Q7" s="1"/>
      <c r="R7" s="1"/>
    </row>
    <row r="8" spans="1:18" x14ac:dyDescent="0.2">
      <c r="A8" s="27"/>
      <c r="B8" s="2" t="s">
        <v>8</v>
      </c>
      <c r="C8" s="3">
        <v>1822</v>
      </c>
      <c r="D8" s="4">
        <f t="shared" si="0"/>
        <v>2.7177398905147598E-2</v>
      </c>
      <c r="E8" s="4"/>
      <c r="F8" s="3">
        <v>4221</v>
      </c>
      <c r="G8" s="4">
        <f t="shared" si="1"/>
        <v>6.3564490625705891E-2</v>
      </c>
      <c r="H8" s="4"/>
      <c r="I8" s="3">
        <v>1344</v>
      </c>
      <c r="J8" s="4">
        <f t="shared" si="2"/>
        <v>2.0047433659999104E-2</v>
      </c>
      <c r="K8" s="4"/>
      <c r="L8" s="3">
        <v>3738</v>
      </c>
      <c r="M8" s="4">
        <f t="shared" si="3"/>
        <v>5.6290941947142535E-2</v>
      </c>
      <c r="N8" s="4"/>
      <c r="P8" s="1"/>
      <c r="Q8" s="1"/>
      <c r="R8" s="1"/>
    </row>
    <row r="9" spans="1:18" x14ac:dyDescent="0.2">
      <c r="A9" s="27"/>
      <c r="B9" s="2" t="s">
        <v>9</v>
      </c>
      <c r="C9" s="3">
        <v>2385</v>
      </c>
      <c r="D9" s="4">
        <f t="shared" si="0"/>
        <v>3.5575244999328771E-2</v>
      </c>
      <c r="E9" s="4"/>
      <c r="F9" s="3">
        <v>4659</v>
      </c>
      <c r="G9" s="4">
        <f t="shared" si="1"/>
        <v>7.0160379489496272E-2</v>
      </c>
      <c r="H9" s="4"/>
      <c r="I9" s="3">
        <v>1634</v>
      </c>
      <c r="J9" s="4">
        <f t="shared" si="2"/>
        <v>2.437314479199296E-2</v>
      </c>
      <c r="K9" s="4"/>
      <c r="L9" s="3">
        <v>4064</v>
      </c>
      <c r="M9" s="4">
        <f t="shared" si="3"/>
        <v>6.1200210827497929E-2</v>
      </c>
      <c r="N9" s="4"/>
      <c r="P9" s="1"/>
      <c r="Q9" s="1"/>
      <c r="R9" s="1"/>
    </row>
    <row r="10" spans="1:18" x14ac:dyDescent="0.2">
      <c r="A10" s="27"/>
      <c r="B10" s="2" t="s">
        <v>10</v>
      </c>
      <c r="C10" s="3">
        <v>3157</v>
      </c>
      <c r="D10" s="4">
        <f t="shared" si="0"/>
        <v>4.7090586357602063E-2</v>
      </c>
      <c r="E10" s="4"/>
      <c r="F10" s="3">
        <v>5263</v>
      </c>
      <c r="G10" s="4">
        <f t="shared" si="1"/>
        <v>7.9256080114449207E-2</v>
      </c>
      <c r="H10" s="4"/>
      <c r="I10" s="3">
        <v>2086</v>
      </c>
      <c r="J10" s="4">
        <f t="shared" si="2"/>
        <v>3.1115287659790276E-2</v>
      </c>
      <c r="K10" s="4"/>
      <c r="L10" s="3">
        <v>4634</v>
      </c>
      <c r="M10" s="4">
        <f t="shared" si="3"/>
        <v>6.9783901814622393E-2</v>
      </c>
      <c r="N10" s="4"/>
      <c r="P10" s="1"/>
      <c r="Q10" s="1"/>
      <c r="R10" s="1"/>
    </row>
    <row r="11" spans="1:18" x14ac:dyDescent="0.2">
      <c r="A11" s="27"/>
      <c r="B11" s="2" t="s">
        <v>11</v>
      </c>
      <c r="C11" s="3">
        <v>4290</v>
      </c>
      <c r="D11" s="4">
        <f t="shared" si="0"/>
        <v>6.3990692262943571E-2</v>
      </c>
      <c r="E11" s="4"/>
      <c r="F11" s="3">
        <v>6088</v>
      </c>
      <c r="G11" s="4">
        <f t="shared" si="1"/>
        <v>9.1679843385287257E-2</v>
      </c>
      <c r="H11" s="4"/>
      <c r="I11" s="3">
        <v>3106</v>
      </c>
      <c r="J11" s="4">
        <f t="shared" si="2"/>
        <v>4.6329857848182457E-2</v>
      </c>
      <c r="K11" s="4"/>
      <c r="L11" s="3">
        <v>5472</v>
      </c>
      <c r="M11" s="4">
        <f t="shared" si="3"/>
        <v>8.2403433476394852E-2</v>
      </c>
      <c r="N11" s="4"/>
      <c r="P11" s="1"/>
      <c r="Q11" s="1"/>
      <c r="R11" s="1"/>
    </row>
    <row r="12" spans="1:18" x14ac:dyDescent="0.2">
      <c r="A12" s="27"/>
      <c r="B12" s="2" t="s">
        <v>12</v>
      </c>
      <c r="C12" s="3">
        <v>6315</v>
      </c>
      <c r="D12" s="4">
        <f t="shared" si="0"/>
        <v>9.4196088960486868E-2</v>
      </c>
      <c r="E12" s="4"/>
      <c r="F12" s="3">
        <v>6715</v>
      </c>
      <c r="G12" s="4">
        <f t="shared" si="1"/>
        <v>0.10112190347112417</v>
      </c>
      <c r="H12" s="4"/>
      <c r="I12" s="3">
        <v>4061</v>
      </c>
      <c r="J12" s="4">
        <f t="shared" si="2"/>
        <v>6.0574872093196702E-2</v>
      </c>
      <c r="K12" s="4"/>
      <c r="L12" s="3">
        <v>5851</v>
      </c>
      <c r="M12" s="4">
        <f t="shared" si="3"/>
        <v>8.8110835027482876E-2</v>
      </c>
      <c r="N12" s="4"/>
      <c r="P12" s="1"/>
      <c r="Q12" s="1"/>
      <c r="R12" s="1"/>
    </row>
    <row r="13" spans="1:18" x14ac:dyDescent="0.2">
      <c r="A13" s="27"/>
      <c r="B13" s="2" t="s">
        <v>13</v>
      </c>
      <c r="C13" s="3">
        <v>9397</v>
      </c>
      <c r="D13" s="4">
        <f t="shared" si="0"/>
        <v>0.14016795692188364</v>
      </c>
      <c r="E13" s="4"/>
      <c r="F13" s="3">
        <v>7342</v>
      </c>
      <c r="G13" s="4">
        <f t="shared" si="1"/>
        <v>0.11056396355696108</v>
      </c>
      <c r="H13" s="4"/>
      <c r="I13" s="3">
        <v>6309</v>
      </c>
      <c r="J13" s="4">
        <f t="shared" si="2"/>
        <v>9.4106591488790442E-2</v>
      </c>
      <c r="K13" s="4"/>
      <c r="L13" s="3">
        <v>6789</v>
      </c>
      <c r="M13" s="4">
        <f t="shared" si="3"/>
        <v>0.10223627738875085</v>
      </c>
      <c r="N13" s="4"/>
      <c r="P13" s="1"/>
      <c r="Q13" s="1"/>
      <c r="R13" s="1"/>
    </row>
    <row r="14" spans="1:18" x14ac:dyDescent="0.2">
      <c r="A14" s="27"/>
      <c r="B14" s="2" t="s">
        <v>14</v>
      </c>
      <c r="C14" s="3">
        <v>13428</v>
      </c>
      <c r="D14" s="4">
        <f t="shared" si="0"/>
        <v>0.20029534165659821</v>
      </c>
      <c r="E14" s="4"/>
      <c r="F14" s="3">
        <v>7020</v>
      </c>
      <c r="G14" s="4">
        <f t="shared" si="1"/>
        <v>0.10571493110458549</v>
      </c>
      <c r="H14" s="4"/>
      <c r="I14" s="3">
        <v>11062</v>
      </c>
      <c r="J14" s="4">
        <f t="shared" si="2"/>
        <v>0.16500350531764144</v>
      </c>
      <c r="K14" s="4"/>
      <c r="L14" s="3">
        <v>8088</v>
      </c>
      <c r="M14" s="4">
        <f t="shared" si="3"/>
        <v>0.12179805737519765</v>
      </c>
      <c r="N14" s="4"/>
      <c r="P14" s="1"/>
      <c r="Q14" s="1"/>
      <c r="R14" s="1"/>
    </row>
    <row r="15" spans="1:18" x14ac:dyDescent="0.2">
      <c r="A15" s="27"/>
      <c r="B15" s="2" t="s">
        <v>15</v>
      </c>
      <c r="C15" s="3">
        <v>14086</v>
      </c>
      <c r="D15" s="4">
        <f t="shared" si="0"/>
        <v>0.21011023105263943</v>
      </c>
      <c r="E15" s="4"/>
      <c r="F15" s="3">
        <v>4922</v>
      </c>
      <c r="G15" s="4">
        <f t="shared" si="1"/>
        <v>7.4120924629169485E-2</v>
      </c>
      <c r="H15" s="4"/>
      <c r="I15" s="3">
        <v>17347</v>
      </c>
      <c r="J15" s="4">
        <f t="shared" si="2"/>
        <v>0.25875210691964617</v>
      </c>
      <c r="K15" s="4"/>
      <c r="L15" s="3">
        <v>7547</v>
      </c>
      <c r="M15" s="4">
        <f t="shared" si="3"/>
        <v>0.11365108049092688</v>
      </c>
      <c r="N15" s="4"/>
      <c r="P15" s="1"/>
      <c r="Q15" s="1"/>
      <c r="R15" s="1"/>
    </row>
    <row r="16" spans="1:18" x14ac:dyDescent="0.2">
      <c r="A16" s="27"/>
      <c r="B16" s="2" t="s">
        <v>16</v>
      </c>
      <c r="C16" s="3">
        <v>6632</v>
      </c>
      <c r="D16" s="4">
        <f t="shared" si="0"/>
        <v>9.8924538715114627E-2</v>
      </c>
      <c r="E16" s="4"/>
      <c r="F16" s="3">
        <v>2280</v>
      </c>
      <c r="G16" s="4">
        <f t="shared" si="1"/>
        <v>3.4334763948497854E-2</v>
      </c>
      <c r="H16" s="4"/>
      <c r="I16" s="3">
        <v>13619</v>
      </c>
      <c r="J16" s="4">
        <f t="shared" si="2"/>
        <v>0.20314434450560104</v>
      </c>
      <c r="K16" s="4"/>
      <c r="L16" s="3">
        <v>4506</v>
      </c>
      <c r="M16" s="4">
        <f t="shared" si="3"/>
        <v>6.7856336119268126E-2</v>
      </c>
      <c r="N16" s="4"/>
      <c r="P16" s="1"/>
      <c r="Q16" s="1"/>
      <c r="R16" s="1"/>
    </row>
    <row r="17" spans="1:18" x14ac:dyDescent="0.2">
      <c r="A17" s="27"/>
      <c r="B17" s="2" t="s">
        <v>17</v>
      </c>
      <c r="C17" s="3">
        <v>1479</v>
      </c>
      <c r="D17" s="4">
        <f t="shared" si="0"/>
        <v>2.2061126773168658E-2</v>
      </c>
      <c r="E17" s="4"/>
      <c r="F17" s="3">
        <v>639</v>
      </c>
      <c r="G17" s="4">
        <f t="shared" si="1"/>
        <v>9.6227693697763725E-3</v>
      </c>
      <c r="H17" s="4"/>
      <c r="I17" s="3">
        <v>3485</v>
      </c>
      <c r="J17" s="4">
        <f t="shared" si="2"/>
        <v>5.1983114810339938E-2</v>
      </c>
      <c r="K17" s="4"/>
      <c r="L17" s="3">
        <v>1506</v>
      </c>
      <c r="M17" s="4">
        <f t="shared" si="3"/>
        <v>2.2679015134402531E-2</v>
      </c>
      <c r="N17" s="4"/>
      <c r="P17" s="1"/>
      <c r="Q17" s="1"/>
      <c r="R17" s="1"/>
    </row>
    <row r="18" spans="1:18" x14ac:dyDescent="0.2">
      <c r="A18" s="27"/>
      <c r="B18" s="2" t="s">
        <v>18</v>
      </c>
      <c r="C18" s="3">
        <v>426</v>
      </c>
      <c r="D18" s="4">
        <f t="shared" si="0"/>
        <v>6.3543204904461447E-3</v>
      </c>
      <c r="E18" s="4"/>
      <c r="F18" s="3">
        <v>191</v>
      </c>
      <c r="G18" s="4">
        <f t="shared" si="1"/>
        <v>2.8762894360364433E-3</v>
      </c>
      <c r="H18" s="4"/>
      <c r="I18" s="3">
        <v>854</v>
      </c>
      <c r="J18" s="4">
        <f t="shared" si="2"/>
        <v>1.2738473471457765E-2</v>
      </c>
      <c r="K18" s="4"/>
      <c r="L18" s="3">
        <v>426</v>
      </c>
      <c r="M18" s="4">
        <f t="shared" si="3"/>
        <v>6.4151795798509147E-3</v>
      </c>
      <c r="N18" s="4"/>
      <c r="P18" s="1"/>
      <c r="Q18" s="1"/>
      <c r="R18" s="1"/>
    </row>
    <row r="19" spans="1:18" x14ac:dyDescent="0.2">
      <c r="A19" s="27"/>
      <c r="B19" s="2" t="s">
        <v>19</v>
      </c>
      <c r="C19" s="3">
        <v>181</v>
      </c>
      <c r="D19" s="4">
        <f t="shared" si="0"/>
        <v>2.6998403961754746E-3</v>
      </c>
      <c r="E19" s="4"/>
      <c r="F19" s="3">
        <v>64</v>
      </c>
      <c r="G19" s="4">
        <f t="shared" si="1"/>
        <v>9.6378284767713275E-4</v>
      </c>
      <c r="H19" s="4"/>
      <c r="I19" s="3">
        <v>284</v>
      </c>
      <c r="J19" s="4">
        <f t="shared" si="2"/>
        <v>4.2362136602974295E-3</v>
      </c>
      <c r="K19" s="4"/>
      <c r="L19" s="3">
        <v>130</v>
      </c>
      <c r="M19" s="4">
        <f t="shared" si="3"/>
        <v>1.9576839093441759E-3</v>
      </c>
      <c r="N19" s="4"/>
      <c r="P19" s="1"/>
      <c r="Q19" s="1"/>
      <c r="R19" s="1"/>
    </row>
    <row r="20" spans="1:18" x14ac:dyDescent="0.2">
      <c r="A20" s="27"/>
      <c r="B20" s="2" t="s">
        <v>20</v>
      </c>
      <c r="C20" s="3">
        <v>58</v>
      </c>
      <c r="D20" s="4">
        <f t="shared" si="0"/>
        <v>8.6514222639877088E-4</v>
      </c>
      <c r="E20" s="4"/>
      <c r="F20" s="3">
        <v>29</v>
      </c>
      <c r="G20" s="4">
        <f t="shared" si="1"/>
        <v>4.3671410285370076E-4</v>
      </c>
      <c r="H20" s="4"/>
      <c r="I20" s="3">
        <v>100</v>
      </c>
      <c r="J20" s="4">
        <f t="shared" si="2"/>
        <v>1.4916245282737429E-3</v>
      </c>
      <c r="K20" s="4"/>
      <c r="L20" s="3">
        <v>39</v>
      </c>
      <c r="M20" s="4">
        <f t="shared" si="3"/>
        <v>5.8730517280325282E-4</v>
      </c>
      <c r="N20" s="4"/>
      <c r="P20" s="1"/>
      <c r="Q20" s="1"/>
      <c r="R20" s="1"/>
    </row>
    <row r="21" spans="1:18" x14ac:dyDescent="0.2">
      <c r="A21" s="27"/>
      <c r="B21" s="2" t="s">
        <v>21</v>
      </c>
      <c r="C21" s="3">
        <v>55</v>
      </c>
      <c r="D21" s="4">
        <f t="shared" si="0"/>
        <v>8.2039349055055861E-4</v>
      </c>
      <c r="E21" s="4"/>
      <c r="F21" s="3">
        <v>16</v>
      </c>
      <c r="G21" s="4">
        <f t="shared" si="1"/>
        <v>2.4094571191928319E-4</v>
      </c>
      <c r="H21" s="4"/>
      <c r="I21" s="3">
        <v>66</v>
      </c>
      <c r="J21" s="4">
        <f t="shared" si="2"/>
        <v>9.8447218866067033E-4</v>
      </c>
      <c r="K21" s="4"/>
      <c r="L21" s="3">
        <v>26</v>
      </c>
      <c r="M21" s="4">
        <f t="shared" si="3"/>
        <v>3.9153678186883519E-4</v>
      </c>
      <c r="N21" s="4"/>
      <c r="P21" s="1"/>
      <c r="Q21" s="1"/>
      <c r="R21" s="1"/>
    </row>
    <row r="22" spans="1:18" x14ac:dyDescent="0.2">
      <c r="A22" s="27"/>
      <c r="B22" s="2" t="s">
        <v>22</v>
      </c>
      <c r="C22" s="3">
        <v>20</v>
      </c>
      <c r="D22" s="4">
        <f t="shared" si="0"/>
        <v>2.9832490565474861E-4</v>
      </c>
      <c r="E22" s="4"/>
      <c r="F22" s="3">
        <v>7</v>
      </c>
      <c r="G22" s="4">
        <f t="shared" si="1"/>
        <v>1.0541374896468639E-4</v>
      </c>
      <c r="H22" s="4"/>
      <c r="I22" s="3">
        <v>37</v>
      </c>
      <c r="J22" s="4">
        <f t="shared" si="2"/>
        <v>5.5190107546128483E-4</v>
      </c>
      <c r="K22" s="4"/>
      <c r="L22" s="3">
        <v>12</v>
      </c>
      <c r="M22" s="4">
        <f t="shared" si="3"/>
        <v>1.8070928393946239E-4</v>
      </c>
      <c r="N22" s="4"/>
      <c r="P22" s="1"/>
      <c r="Q22" s="1"/>
      <c r="R22" s="1"/>
    </row>
    <row r="23" spans="1:18" x14ac:dyDescent="0.2">
      <c r="A23" s="27"/>
      <c r="B23" s="2" t="s">
        <v>23</v>
      </c>
      <c r="C23" s="3">
        <v>7</v>
      </c>
      <c r="D23" s="4">
        <f t="shared" si="0"/>
        <v>1.04413716979162E-4</v>
      </c>
      <c r="E23" s="4"/>
      <c r="F23" s="3">
        <v>3</v>
      </c>
      <c r="G23" s="4">
        <f t="shared" si="1"/>
        <v>4.5177320984865598E-5</v>
      </c>
      <c r="H23" s="4"/>
      <c r="I23" s="3">
        <v>9</v>
      </c>
      <c r="J23" s="4">
        <f t="shared" si="2"/>
        <v>1.3424620754463686E-4</v>
      </c>
      <c r="K23" s="4"/>
      <c r="L23" s="3">
        <v>3</v>
      </c>
      <c r="M23" s="4">
        <f t="shared" si="3"/>
        <v>4.5177320984865598E-5</v>
      </c>
      <c r="N23" s="4"/>
      <c r="P23" s="1"/>
      <c r="Q23" s="1"/>
      <c r="R23" s="1"/>
    </row>
    <row r="24" spans="1:18" x14ac:dyDescent="0.2">
      <c r="A24" s="27"/>
      <c r="B24" s="2" t="s">
        <v>24</v>
      </c>
      <c r="C24" s="3">
        <v>6</v>
      </c>
      <c r="D24" s="4">
        <f t="shared" si="0"/>
        <v>8.9497471696424583E-5</v>
      </c>
      <c r="E24" s="4"/>
      <c r="F24" s="3">
        <v>1</v>
      </c>
      <c r="G24" s="4">
        <f t="shared" si="1"/>
        <v>1.5059106994955199E-5</v>
      </c>
      <c r="H24" s="4"/>
      <c r="I24" s="3">
        <v>6</v>
      </c>
      <c r="J24" s="4">
        <f t="shared" si="2"/>
        <v>8.9497471696424583E-5</v>
      </c>
      <c r="K24" s="4"/>
      <c r="L24" s="3">
        <v>2</v>
      </c>
      <c r="M24" s="4">
        <f t="shared" si="3"/>
        <v>3.0118213989910398E-5</v>
      </c>
      <c r="N24" s="4"/>
      <c r="P24" s="1"/>
      <c r="Q24" s="1"/>
      <c r="R24" s="1"/>
    </row>
    <row r="25" spans="1:18" x14ac:dyDescent="0.2">
      <c r="A25" s="27"/>
      <c r="B25" s="2" t="s">
        <v>25</v>
      </c>
      <c r="C25" s="3">
        <v>0</v>
      </c>
      <c r="D25" s="4">
        <f t="shared" si="0"/>
        <v>0</v>
      </c>
      <c r="E25" s="4"/>
      <c r="F25" s="3">
        <v>0</v>
      </c>
      <c r="G25" s="4">
        <f t="shared" si="1"/>
        <v>0</v>
      </c>
      <c r="H25" s="4"/>
      <c r="I25" s="3">
        <v>5</v>
      </c>
      <c r="J25" s="4">
        <f t="shared" si="2"/>
        <v>7.4581226413687152E-5</v>
      </c>
      <c r="K25" s="4"/>
      <c r="L25" s="3">
        <v>2</v>
      </c>
      <c r="M25" s="4">
        <f t="shared" si="3"/>
        <v>3.0118213989910398E-5</v>
      </c>
      <c r="N25" s="4"/>
      <c r="P25" s="1"/>
      <c r="Q25" s="1"/>
      <c r="R25" s="1"/>
    </row>
    <row r="26" spans="1:18" x14ac:dyDescent="0.2">
      <c r="A26" s="27"/>
      <c r="B26" s="2" t="s">
        <v>26</v>
      </c>
      <c r="C26" s="3">
        <v>1</v>
      </c>
      <c r="D26" s="4">
        <f t="shared" si="0"/>
        <v>1.4916245282737429E-5</v>
      </c>
      <c r="E26" s="4"/>
      <c r="F26" s="3">
        <v>0</v>
      </c>
      <c r="G26" s="4">
        <f t="shared" si="1"/>
        <v>0</v>
      </c>
      <c r="H26" s="4"/>
      <c r="I26" s="3">
        <v>2</v>
      </c>
      <c r="J26" s="4">
        <f t="shared" si="2"/>
        <v>2.9832490565474857E-5</v>
      </c>
      <c r="K26" s="4"/>
      <c r="L26" s="3">
        <v>0</v>
      </c>
      <c r="M26" s="4">
        <f t="shared" si="3"/>
        <v>0</v>
      </c>
      <c r="N26" s="4"/>
      <c r="P26" s="1"/>
      <c r="Q26" s="1"/>
      <c r="R26" s="1"/>
    </row>
    <row r="27" spans="1:18" x14ac:dyDescent="0.2">
      <c r="A27" s="27" t="s">
        <v>27</v>
      </c>
      <c r="B27" s="2" t="s">
        <v>5</v>
      </c>
      <c r="C27" s="3">
        <v>2</v>
      </c>
      <c r="D27" s="4">
        <f t="shared" si="0"/>
        <v>2.9832490565474857E-5</v>
      </c>
      <c r="E27" s="5"/>
      <c r="F27" s="3">
        <v>1</v>
      </c>
      <c r="G27" s="4">
        <f t="shared" si="1"/>
        <v>1.5059106994955199E-5</v>
      </c>
      <c r="H27" s="5"/>
      <c r="I27" s="3">
        <v>1</v>
      </c>
      <c r="J27" s="4">
        <f t="shared" si="2"/>
        <v>1.4916245282737429E-5</v>
      </c>
      <c r="K27" s="5"/>
      <c r="L27" s="3">
        <v>1</v>
      </c>
      <c r="M27" s="4">
        <f t="shared" si="3"/>
        <v>1.5059106994955199E-5</v>
      </c>
      <c r="N27" s="5"/>
      <c r="P27" s="1"/>
      <c r="Q27" s="1"/>
      <c r="R27" s="1"/>
    </row>
    <row r="28" spans="1:18" x14ac:dyDescent="0.2">
      <c r="A28" s="27"/>
      <c r="B28" s="2" t="s">
        <v>6</v>
      </c>
      <c r="C28" s="3">
        <v>9</v>
      </c>
      <c r="D28" s="4">
        <f t="shared" si="0"/>
        <v>1.3424620754463686E-4</v>
      </c>
      <c r="E28" s="5"/>
      <c r="F28" s="3">
        <v>8</v>
      </c>
      <c r="G28" s="4">
        <f t="shared" si="1"/>
        <v>1.2047285595964159E-4</v>
      </c>
      <c r="H28" s="5"/>
      <c r="I28" s="3">
        <v>0</v>
      </c>
      <c r="J28" s="4">
        <f t="shared" si="2"/>
        <v>0</v>
      </c>
      <c r="K28" s="5"/>
      <c r="L28" s="3">
        <v>0</v>
      </c>
      <c r="M28" s="4">
        <f t="shared" si="3"/>
        <v>0</v>
      </c>
      <c r="N28" s="5"/>
      <c r="P28" s="1"/>
      <c r="Q28" s="1"/>
      <c r="R28" s="1"/>
    </row>
    <row r="29" spans="1:18" x14ac:dyDescent="0.2">
      <c r="A29" s="27"/>
      <c r="B29" s="2" t="s">
        <v>7</v>
      </c>
      <c r="C29" s="3">
        <v>5</v>
      </c>
      <c r="D29" s="4">
        <f t="shared" si="0"/>
        <v>7.4581226413687152E-5</v>
      </c>
      <c r="E29" s="5"/>
      <c r="F29" s="3">
        <v>3</v>
      </c>
      <c r="G29" s="4">
        <f t="shared" si="1"/>
        <v>4.5177320984865598E-5</v>
      </c>
      <c r="H29" s="5"/>
      <c r="I29" s="3">
        <v>0</v>
      </c>
      <c r="J29" s="4">
        <f t="shared" si="2"/>
        <v>0</v>
      </c>
      <c r="K29" s="5"/>
      <c r="L29" s="3">
        <v>0</v>
      </c>
      <c r="M29" s="4">
        <f t="shared" si="3"/>
        <v>0</v>
      </c>
      <c r="N29" s="5"/>
      <c r="P29" s="1"/>
      <c r="Q29" s="1"/>
      <c r="R29" s="1"/>
    </row>
    <row r="30" spans="1:18" x14ac:dyDescent="0.2">
      <c r="A30" s="27"/>
      <c r="B30" s="2" t="s">
        <v>8</v>
      </c>
      <c r="C30" s="3">
        <v>4</v>
      </c>
      <c r="D30" s="4">
        <f t="shared" si="0"/>
        <v>5.9664981130949715E-5</v>
      </c>
      <c r="E30" s="5"/>
      <c r="F30" s="3">
        <v>4</v>
      </c>
      <c r="G30" s="4">
        <f t="shared" si="1"/>
        <v>6.0236427979820797E-5</v>
      </c>
      <c r="H30" s="5"/>
      <c r="I30" s="3">
        <v>0</v>
      </c>
      <c r="J30" s="4">
        <f t="shared" si="2"/>
        <v>0</v>
      </c>
      <c r="K30" s="5"/>
      <c r="L30" s="3">
        <v>0</v>
      </c>
      <c r="M30" s="4">
        <f t="shared" si="3"/>
        <v>0</v>
      </c>
      <c r="N30" s="5"/>
      <c r="P30" s="1"/>
      <c r="Q30" s="1"/>
      <c r="R30" s="1"/>
    </row>
    <row r="31" spans="1:18" x14ac:dyDescent="0.2">
      <c r="A31" s="27"/>
      <c r="B31" s="2" t="s">
        <v>9</v>
      </c>
      <c r="C31" s="3">
        <v>18</v>
      </c>
      <c r="D31" s="4">
        <f t="shared" si="0"/>
        <v>2.6849241508927372E-4</v>
      </c>
      <c r="E31" s="5"/>
      <c r="F31" s="3">
        <v>8</v>
      </c>
      <c r="G31" s="4">
        <f t="shared" si="1"/>
        <v>1.2047285595964159E-4</v>
      </c>
      <c r="H31" s="5"/>
      <c r="I31" s="3">
        <v>0</v>
      </c>
      <c r="J31" s="4">
        <f t="shared" si="2"/>
        <v>0</v>
      </c>
      <c r="K31" s="5"/>
      <c r="L31" s="3">
        <v>0</v>
      </c>
      <c r="M31" s="4">
        <f t="shared" si="3"/>
        <v>0</v>
      </c>
      <c r="N31" s="5"/>
      <c r="P31" s="1"/>
      <c r="Q31" s="1"/>
      <c r="R31" s="1"/>
    </row>
    <row r="32" spans="1:18" x14ac:dyDescent="0.2">
      <c r="A32" s="27"/>
      <c r="B32" s="2" t="s">
        <v>10</v>
      </c>
      <c r="C32" s="3">
        <v>39</v>
      </c>
      <c r="D32" s="4">
        <f t="shared" si="0"/>
        <v>5.8173356602675972E-4</v>
      </c>
      <c r="E32" s="5"/>
      <c r="F32" s="3">
        <v>27</v>
      </c>
      <c r="G32" s="4">
        <f t="shared" si="1"/>
        <v>4.065958888637904E-4</v>
      </c>
      <c r="H32" s="5"/>
      <c r="I32" s="3">
        <v>10</v>
      </c>
      <c r="J32" s="4">
        <f t="shared" si="2"/>
        <v>1.491624528273743E-4</v>
      </c>
      <c r="K32" s="5"/>
      <c r="L32" s="3">
        <v>9</v>
      </c>
      <c r="M32" s="4">
        <f t="shared" si="3"/>
        <v>1.355319629545968E-4</v>
      </c>
      <c r="N32" s="5"/>
      <c r="P32" s="1"/>
      <c r="Q32" s="1"/>
      <c r="R32" s="1"/>
    </row>
    <row r="33" spans="1:18" x14ac:dyDescent="0.2">
      <c r="A33" s="27"/>
      <c r="B33" s="2" t="s">
        <v>11</v>
      </c>
      <c r="C33" s="3">
        <v>114</v>
      </c>
      <c r="D33" s="4">
        <f t="shared" si="0"/>
        <v>1.700451962232067E-3</v>
      </c>
      <c r="E33" s="5"/>
      <c r="F33" s="3">
        <v>49</v>
      </c>
      <c r="G33" s="4">
        <f t="shared" si="1"/>
        <v>7.3789624275280477E-4</v>
      </c>
      <c r="H33" s="5"/>
      <c r="I33" s="3">
        <v>10</v>
      </c>
      <c r="J33" s="4">
        <f t="shared" si="2"/>
        <v>1.491624528273743E-4</v>
      </c>
      <c r="K33" s="5"/>
      <c r="L33" s="3">
        <v>7</v>
      </c>
      <c r="M33" s="4">
        <f t="shared" si="3"/>
        <v>1.0541374896468639E-4</v>
      </c>
      <c r="N33" s="5"/>
      <c r="P33" s="1"/>
      <c r="Q33" s="1"/>
      <c r="R33" s="1"/>
    </row>
    <row r="34" spans="1:18" x14ac:dyDescent="0.2">
      <c r="A34" s="27"/>
      <c r="B34" s="2" t="s">
        <v>12</v>
      </c>
      <c r="C34" s="3">
        <v>446</v>
      </c>
      <c r="D34" s="4">
        <f t="shared" si="0"/>
        <v>6.6526453961008938E-3</v>
      </c>
      <c r="E34" s="5"/>
      <c r="F34" s="3">
        <v>173</v>
      </c>
      <c r="G34" s="4">
        <f t="shared" si="1"/>
        <v>2.6052255101272495E-3</v>
      </c>
      <c r="H34" s="5"/>
      <c r="I34" s="3">
        <v>10</v>
      </c>
      <c r="J34" s="4">
        <f t="shared" si="2"/>
        <v>1.491624528273743E-4</v>
      </c>
      <c r="K34" s="5"/>
      <c r="L34" s="3">
        <v>9</v>
      </c>
      <c r="M34" s="4">
        <f t="shared" si="3"/>
        <v>1.355319629545968E-4</v>
      </c>
      <c r="N34" s="5"/>
      <c r="P34" s="1"/>
      <c r="Q34" s="1"/>
      <c r="R34" s="1"/>
    </row>
    <row r="35" spans="1:18" x14ac:dyDescent="0.2">
      <c r="A35" s="27"/>
      <c r="B35" s="2" t="s">
        <v>13</v>
      </c>
      <c r="C35" s="3">
        <v>1048</v>
      </c>
      <c r="D35" s="4">
        <f t="shared" si="0"/>
        <v>1.5632225056308825E-2</v>
      </c>
      <c r="E35" s="5"/>
      <c r="F35" s="3">
        <v>458</v>
      </c>
      <c r="G35" s="4">
        <f t="shared" si="1"/>
        <v>6.8970710036894813E-3</v>
      </c>
      <c r="H35" s="5"/>
      <c r="I35" s="3">
        <v>50</v>
      </c>
      <c r="J35" s="4">
        <f t="shared" si="2"/>
        <v>7.4581226413687144E-4</v>
      </c>
      <c r="K35" s="5"/>
      <c r="L35" s="3">
        <v>25</v>
      </c>
      <c r="M35" s="4">
        <f t="shared" si="3"/>
        <v>3.7647767487387999E-4</v>
      </c>
      <c r="N35" s="5"/>
      <c r="P35" s="1"/>
      <c r="Q35" s="1"/>
      <c r="R35" s="1"/>
    </row>
    <row r="36" spans="1:18" x14ac:dyDescent="0.2">
      <c r="A36" s="27"/>
      <c r="B36" s="2" t="s">
        <v>14</v>
      </c>
      <c r="C36" s="3">
        <v>3056</v>
      </c>
      <c r="D36" s="4">
        <f t="shared" si="0"/>
        <v>4.5584045584045586E-2</v>
      </c>
      <c r="E36" s="5"/>
      <c r="F36" s="3">
        <v>1558</v>
      </c>
      <c r="G36" s="4">
        <f t="shared" si="1"/>
        <v>2.3462088698140201E-2</v>
      </c>
      <c r="H36" s="5"/>
      <c r="I36" s="3">
        <v>289</v>
      </c>
      <c r="J36" s="4">
        <f t="shared" si="2"/>
        <v>4.3107948867111175E-3</v>
      </c>
      <c r="K36" s="5"/>
      <c r="L36" s="3">
        <v>140</v>
      </c>
      <c r="M36" s="4">
        <f t="shared" si="3"/>
        <v>2.108274979293728E-3</v>
      </c>
      <c r="N36" s="5"/>
      <c r="P36" s="1"/>
      <c r="Q36" s="1"/>
      <c r="R36" s="1"/>
    </row>
    <row r="37" spans="1:18" x14ac:dyDescent="0.2">
      <c r="A37" s="27"/>
      <c r="B37" s="2" t="s">
        <v>15</v>
      </c>
      <c r="C37" s="3">
        <v>8177</v>
      </c>
      <c r="D37" s="4">
        <f t="shared" si="0"/>
        <v>0.12197013767694397</v>
      </c>
      <c r="E37" s="5"/>
      <c r="F37" s="3">
        <v>4465</v>
      </c>
      <c r="G37" s="4">
        <f t="shared" si="1"/>
        <v>6.7238912732474967E-2</v>
      </c>
      <c r="H37" s="5"/>
      <c r="I37" s="3">
        <v>1483</v>
      </c>
      <c r="J37" s="4">
        <f t="shared" si="2"/>
        <v>2.2120791754299606E-2</v>
      </c>
      <c r="K37" s="5"/>
      <c r="L37" s="3">
        <v>729</v>
      </c>
      <c r="M37" s="4">
        <f t="shared" si="3"/>
        <v>1.0978088999322341E-2</v>
      </c>
      <c r="N37" s="5"/>
      <c r="P37" s="1"/>
      <c r="Q37" s="1"/>
      <c r="R37" s="1"/>
    </row>
    <row r="38" spans="1:18" x14ac:dyDescent="0.2">
      <c r="A38" s="27"/>
      <c r="B38" s="2" t="s">
        <v>16</v>
      </c>
      <c r="C38" s="3">
        <v>15132</v>
      </c>
      <c r="D38" s="4">
        <f t="shared" si="0"/>
        <v>0.22571262361838279</v>
      </c>
      <c r="E38" s="5"/>
      <c r="F38" s="3">
        <v>8825</v>
      </c>
      <c r="G38" s="4">
        <f t="shared" si="1"/>
        <v>0.13289661923047963</v>
      </c>
      <c r="H38" s="5"/>
      <c r="I38" s="3">
        <v>11701</v>
      </c>
      <c r="J38" s="4">
        <f t="shared" si="2"/>
        <v>0.17453498605331066</v>
      </c>
      <c r="K38" s="5"/>
      <c r="L38" s="3">
        <v>6377</v>
      </c>
      <c r="M38" s="4">
        <f t="shared" si="3"/>
        <v>9.6031925306829302E-2</v>
      </c>
      <c r="N38" s="5"/>
      <c r="P38" s="1"/>
      <c r="Q38" s="1"/>
      <c r="R38" s="1"/>
    </row>
    <row r="39" spans="1:18" x14ac:dyDescent="0.2">
      <c r="A39" s="27"/>
      <c r="B39" s="2" t="s">
        <v>17</v>
      </c>
      <c r="C39" s="3">
        <v>13309</v>
      </c>
      <c r="D39" s="4">
        <f t="shared" si="0"/>
        <v>0.19852030846795243</v>
      </c>
      <c r="E39" s="24">
        <v>0.58160000000000001</v>
      </c>
      <c r="F39" s="3">
        <v>9456</v>
      </c>
      <c r="G39" s="4">
        <f t="shared" si="1"/>
        <v>0.14239891574429636</v>
      </c>
      <c r="H39" s="24">
        <v>0.76539000000000001</v>
      </c>
      <c r="I39" s="3">
        <v>16501</v>
      </c>
      <c r="J39" s="4">
        <f t="shared" si="2"/>
        <v>0.24613296341045032</v>
      </c>
      <c r="K39" s="24">
        <v>0.79783000000000004</v>
      </c>
      <c r="L39" s="3">
        <v>9694</v>
      </c>
      <c r="M39" s="4">
        <f t="shared" si="3"/>
        <v>0.1459829832090957</v>
      </c>
      <c r="N39" s="24">
        <v>0.89010999999999996</v>
      </c>
      <c r="P39" s="1"/>
      <c r="Q39" s="1"/>
      <c r="R39" s="1"/>
    </row>
    <row r="40" spans="1:18" x14ac:dyDescent="0.2">
      <c r="A40" s="27"/>
      <c r="B40" s="2" t="s">
        <v>18</v>
      </c>
      <c r="C40" s="3">
        <v>9259</v>
      </c>
      <c r="D40" s="4">
        <f t="shared" si="0"/>
        <v>0.13810951507286587</v>
      </c>
      <c r="E40" s="24"/>
      <c r="F40" s="3">
        <v>7869</v>
      </c>
      <c r="G40" s="4">
        <f t="shared" si="1"/>
        <v>0.11850011294330247</v>
      </c>
      <c r="H40" s="24"/>
      <c r="I40" s="3">
        <v>12589</v>
      </c>
      <c r="J40" s="4">
        <f t="shared" si="2"/>
        <v>0.1877806118643815</v>
      </c>
      <c r="K40" s="24"/>
      <c r="L40" s="3">
        <v>8772</v>
      </c>
      <c r="M40" s="4">
        <f t="shared" si="3"/>
        <v>0.13209848655974701</v>
      </c>
      <c r="N40" s="24"/>
      <c r="P40" s="1"/>
      <c r="Q40" s="1"/>
      <c r="R40" s="1"/>
    </row>
    <row r="41" spans="1:18" x14ac:dyDescent="0.2">
      <c r="A41" s="27"/>
      <c r="B41" s="2" t="s">
        <v>19</v>
      </c>
      <c r="C41" s="3">
        <v>5824</v>
      </c>
      <c r="D41" s="4">
        <f t="shared" si="0"/>
        <v>8.6872212526662787E-2</v>
      </c>
      <c r="E41" s="24"/>
      <c r="F41" s="3">
        <v>6353</v>
      </c>
      <c r="G41" s="4">
        <f t="shared" si="1"/>
        <v>9.5670506738950375E-2</v>
      </c>
      <c r="H41" s="24"/>
      <c r="I41" s="3">
        <v>8338</v>
      </c>
      <c r="J41" s="4">
        <f t="shared" si="2"/>
        <v>0.12437165316746468</v>
      </c>
      <c r="K41" s="24"/>
      <c r="L41" s="3">
        <v>7225</v>
      </c>
      <c r="M41" s="4">
        <f t="shared" si="3"/>
        <v>0.10880204803855131</v>
      </c>
      <c r="N41" s="24"/>
      <c r="P41" s="1"/>
      <c r="Q41" s="1"/>
      <c r="R41" s="1"/>
    </row>
    <row r="42" spans="1:18" x14ac:dyDescent="0.2">
      <c r="A42" s="27"/>
      <c r="B42" s="2" t="s">
        <v>20</v>
      </c>
      <c r="C42" s="3">
        <v>3711</v>
      </c>
      <c r="D42" s="4">
        <f t="shared" si="0"/>
        <v>5.5354186244238601E-2</v>
      </c>
      <c r="E42" s="24"/>
      <c r="F42" s="3">
        <v>5204</v>
      </c>
      <c r="G42" s="4">
        <f t="shared" si="1"/>
        <v>7.8367592801746863E-2</v>
      </c>
      <c r="H42" s="24"/>
      <c r="I42" s="3">
        <v>5564</v>
      </c>
      <c r="J42" s="4">
        <f t="shared" si="2"/>
        <v>8.299398875315106E-2</v>
      </c>
      <c r="K42" s="24"/>
      <c r="L42" s="3">
        <v>6141</v>
      </c>
      <c r="M42" s="4">
        <f t="shared" si="3"/>
        <v>9.2477976056019873E-2</v>
      </c>
      <c r="N42" s="24"/>
      <c r="P42" s="1"/>
      <c r="Q42" s="1"/>
      <c r="R42" s="1"/>
    </row>
    <row r="43" spans="1:18" x14ac:dyDescent="0.2">
      <c r="A43" s="27"/>
      <c r="B43" s="2" t="s">
        <v>21</v>
      </c>
      <c r="C43" s="3">
        <v>2350</v>
      </c>
      <c r="D43" s="4">
        <f t="shared" si="0"/>
        <v>3.5053176414432959E-2</v>
      </c>
      <c r="E43" s="24"/>
      <c r="F43" s="3">
        <v>4097</v>
      </c>
      <c r="G43" s="4">
        <f t="shared" si="1"/>
        <v>6.1697161358331448E-2</v>
      </c>
      <c r="H43" s="24"/>
      <c r="I43" s="3">
        <v>3660</v>
      </c>
      <c r="J43" s="4">
        <f t="shared" si="2"/>
        <v>5.4593457734818988E-2</v>
      </c>
      <c r="K43" s="24"/>
      <c r="L43" s="3">
        <v>4993</v>
      </c>
      <c r="M43" s="4">
        <f t="shared" si="3"/>
        <v>7.5190121225811313E-2</v>
      </c>
      <c r="N43" s="24"/>
      <c r="P43" s="1"/>
      <c r="Q43" s="1"/>
      <c r="R43" s="1"/>
    </row>
    <row r="44" spans="1:18" x14ac:dyDescent="0.2">
      <c r="A44" s="27"/>
      <c r="B44" s="2" t="s">
        <v>22</v>
      </c>
      <c r="C44" s="3">
        <v>1501</v>
      </c>
      <c r="D44" s="4">
        <f t="shared" si="0"/>
        <v>2.238928416938888E-2</v>
      </c>
      <c r="E44" s="24"/>
      <c r="F44" s="3">
        <v>3378</v>
      </c>
      <c r="G44" s="4">
        <f t="shared" si="1"/>
        <v>5.0869663428958663E-2</v>
      </c>
      <c r="H44" s="24"/>
      <c r="I44" s="3">
        <v>2353</v>
      </c>
      <c r="J44" s="4">
        <f t="shared" si="2"/>
        <v>3.5097925150281171E-2</v>
      </c>
      <c r="K44" s="24"/>
      <c r="L44" s="3">
        <v>4045</v>
      </c>
      <c r="M44" s="4">
        <f t="shared" si="3"/>
        <v>6.0914087794593778E-2</v>
      </c>
      <c r="N44" s="24"/>
      <c r="P44" s="1"/>
      <c r="Q44" s="1"/>
      <c r="R44" s="1"/>
    </row>
    <row r="45" spans="1:18" x14ac:dyDescent="0.2">
      <c r="A45" s="27"/>
      <c r="B45" s="2" t="s">
        <v>23</v>
      </c>
      <c r="C45" s="3">
        <v>924</v>
      </c>
      <c r="D45" s="4">
        <f t="shared" si="0"/>
        <v>1.3782610641249384E-2</v>
      </c>
      <c r="E45" s="24"/>
      <c r="F45" s="3">
        <v>2730</v>
      </c>
      <c r="G45" s="4">
        <f t="shared" si="1"/>
        <v>4.1111362096227691E-2</v>
      </c>
      <c r="H45" s="24"/>
      <c r="I45" s="3">
        <v>1426</v>
      </c>
      <c r="J45" s="4">
        <f t="shared" si="2"/>
        <v>2.1270565773183574E-2</v>
      </c>
      <c r="K45" s="24"/>
      <c r="L45" s="3">
        <v>3412</v>
      </c>
      <c r="M45" s="4">
        <f t="shared" si="3"/>
        <v>5.1381673066787141E-2</v>
      </c>
      <c r="N45" s="24"/>
      <c r="P45" s="1"/>
      <c r="Q45" s="1"/>
      <c r="R45" s="1"/>
    </row>
    <row r="46" spans="1:18" x14ac:dyDescent="0.2">
      <c r="A46" s="27"/>
      <c r="B46" s="2" t="s">
        <v>24</v>
      </c>
      <c r="C46" s="3">
        <v>625</v>
      </c>
      <c r="D46" s="4">
        <f t="shared" si="0"/>
        <v>9.3226533017108926E-3</v>
      </c>
      <c r="E46" s="24"/>
      <c r="F46" s="3">
        <v>2213</v>
      </c>
      <c r="G46" s="4">
        <f t="shared" si="1"/>
        <v>3.3325803779835857E-2</v>
      </c>
      <c r="H46" s="24"/>
      <c r="I46" s="3">
        <v>924</v>
      </c>
      <c r="J46" s="4">
        <f t="shared" si="2"/>
        <v>1.3782610641249384E-2</v>
      </c>
      <c r="K46" s="24"/>
      <c r="L46" s="3">
        <v>2697</v>
      </c>
      <c r="M46" s="4">
        <f t="shared" si="3"/>
        <v>4.0614411565394172E-2</v>
      </c>
      <c r="N46" s="24"/>
      <c r="P46" s="1"/>
      <c r="Q46" s="1"/>
      <c r="R46" s="1"/>
    </row>
    <row r="47" spans="1:18" x14ac:dyDescent="0.2">
      <c r="A47" s="27"/>
      <c r="B47" s="2" t="s">
        <v>25</v>
      </c>
      <c r="C47" s="3">
        <v>420</v>
      </c>
      <c r="D47" s="4">
        <f t="shared" si="0"/>
        <v>6.2648230187497206E-3</v>
      </c>
      <c r="E47" s="24"/>
      <c r="F47" s="3">
        <v>1798</v>
      </c>
      <c r="G47" s="4">
        <f t="shared" si="1"/>
        <v>2.7076274376929447E-2</v>
      </c>
      <c r="H47" s="24"/>
      <c r="I47" s="3">
        <v>608</v>
      </c>
      <c r="J47" s="4">
        <f t="shared" si="2"/>
        <v>9.0690771319043573E-3</v>
      </c>
      <c r="K47" s="24"/>
      <c r="L47" s="3">
        <v>2128</v>
      </c>
      <c r="M47" s="4">
        <f t="shared" si="3"/>
        <v>3.2045779685264661E-2</v>
      </c>
      <c r="N47" s="24"/>
    </row>
    <row r="48" spans="1:18" x14ac:dyDescent="0.2">
      <c r="A48" s="27"/>
      <c r="B48" s="2" t="s">
        <v>26</v>
      </c>
      <c r="C48" s="3">
        <v>1068</v>
      </c>
      <c r="D48" s="4">
        <f t="shared" si="0"/>
        <v>1.5930549961963573E-2</v>
      </c>
      <c r="E48" s="24"/>
      <c r="F48" s="3">
        <v>7728</v>
      </c>
      <c r="G48" s="4">
        <f t="shared" si="1"/>
        <v>0.11637677885701378</v>
      </c>
      <c r="H48" s="24"/>
      <c r="I48" s="3">
        <v>1524</v>
      </c>
      <c r="J48" s="4">
        <f t="shared" si="2"/>
        <v>2.2732357810891841E-2</v>
      </c>
      <c r="K48" s="24"/>
      <c r="L48" s="3">
        <v>10001</v>
      </c>
      <c r="M48" s="4">
        <f t="shared" si="3"/>
        <v>0.15060612905654694</v>
      </c>
      <c r="N48" s="24"/>
    </row>
  </sheetData>
  <mergeCells count="24">
    <mergeCell ref="C1:H1"/>
    <mergeCell ref="I1:N1"/>
    <mergeCell ref="A5:A26"/>
    <mergeCell ref="A27:A48"/>
    <mergeCell ref="E39:E48"/>
    <mergeCell ref="H39:H48"/>
    <mergeCell ref="A3:B3"/>
    <mergeCell ref="F2:H2"/>
    <mergeCell ref="A2:B2"/>
    <mergeCell ref="C2:E2"/>
    <mergeCell ref="A1:B1"/>
    <mergeCell ref="F4:H4"/>
    <mergeCell ref="C4:E4"/>
    <mergeCell ref="A4:B4"/>
    <mergeCell ref="F3:H3"/>
    <mergeCell ref="C3:E3"/>
    <mergeCell ref="N39:N48"/>
    <mergeCell ref="I2:K2"/>
    <mergeCell ref="I3:K3"/>
    <mergeCell ref="L3:N3"/>
    <mergeCell ref="I4:K4"/>
    <mergeCell ref="L4:N4"/>
    <mergeCell ref="K39:K48"/>
    <mergeCell ref="L2:N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9"/>
  <sheetViews>
    <sheetView topLeftCell="BC1" workbookViewId="0">
      <selection activeCell="BR10" sqref="BR10"/>
    </sheetView>
  </sheetViews>
  <sheetFormatPr baseColWidth="10" defaultRowHeight="16" x14ac:dyDescent="0.2"/>
  <cols>
    <col min="2" max="2" width="14.33203125" customWidth="1"/>
    <col min="44" max="44" width="10.83203125" style="10"/>
    <col min="49" max="49" width="13.5" bestFit="1" customWidth="1"/>
    <col min="50" max="50" width="10.83203125" style="10"/>
    <col min="56" max="56" width="10.83203125" style="10"/>
    <col min="61" max="61" width="13.5" bestFit="1" customWidth="1"/>
  </cols>
  <sheetData>
    <row r="1" spans="1:68" ht="71" customHeight="1" x14ac:dyDescent="0.2">
      <c r="A1" s="25" t="s">
        <v>0</v>
      </c>
      <c r="B1" s="25"/>
      <c r="C1" s="32" t="s">
        <v>31</v>
      </c>
      <c r="D1" s="25"/>
      <c r="E1" s="25"/>
      <c r="F1" s="25"/>
      <c r="G1" s="25"/>
      <c r="H1" s="25"/>
      <c r="I1" s="32" t="s">
        <v>87</v>
      </c>
      <c r="J1" s="25"/>
      <c r="K1" s="25"/>
      <c r="L1" s="25"/>
      <c r="M1" s="25"/>
      <c r="N1" s="25"/>
      <c r="O1" s="30" t="s">
        <v>86</v>
      </c>
      <c r="P1" s="31"/>
      <c r="Q1" s="31"/>
      <c r="R1" s="31"/>
      <c r="S1" s="31"/>
      <c r="T1" s="31"/>
      <c r="U1" s="32" t="s">
        <v>32</v>
      </c>
      <c r="V1" s="25"/>
      <c r="W1" s="25"/>
      <c r="X1" s="25"/>
      <c r="Y1" s="25"/>
      <c r="Z1" s="25"/>
      <c r="AA1" s="32" t="s">
        <v>33</v>
      </c>
      <c r="AB1" s="25"/>
      <c r="AC1" s="25"/>
      <c r="AD1" s="25"/>
      <c r="AE1" s="25"/>
      <c r="AF1" s="25"/>
      <c r="AG1" s="32" t="s">
        <v>73</v>
      </c>
      <c r="AH1" s="25"/>
      <c r="AI1" s="25"/>
      <c r="AJ1" s="25"/>
      <c r="AK1" s="25"/>
      <c r="AL1" s="25"/>
      <c r="AM1" s="32" t="s">
        <v>75</v>
      </c>
      <c r="AN1" s="25"/>
      <c r="AO1" s="25"/>
      <c r="AP1" s="25"/>
      <c r="AQ1" s="25"/>
      <c r="AR1" s="25"/>
      <c r="AS1" s="32" t="s">
        <v>77</v>
      </c>
      <c r="AT1" s="25"/>
      <c r="AU1" s="25"/>
      <c r="AV1" s="25"/>
      <c r="AW1" s="25"/>
      <c r="AX1" s="25"/>
      <c r="AY1" s="32" t="s">
        <v>78</v>
      </c>
      <c r="AZ1" s="25"/>
      <c r="BA1" s="25"/>
      <c r="BB1" s="25"/>
      <c r="BC1" s="25"/>
      <c r="BD1" s="25"/>
      <c r="BE1" s="32" t="s">
        <v>81</v>
      </c>
      <c r="BF1" s="25"/>
      <c r="BG1" s="25"/>
      <c r="BH1" s="25"/>
      <c r="BI1" s="25"/>
      <c r="BJ1" s="25"/>
      <c r="BK1" s="32" t="s">
        <v>82</v>
      </c>
      <c r="BL1" s="25"/>
      <c r="BM1" s="25"/>
      <c r="BN1" s="25"/>
      <c r="BO1" s="25"/>
      <c r="BP1" s="25"/>
    </row>
    <row r="2" spans="1:68" ht="16" customHeight="1" x14ac:dyDescent="0.2">
      <c r="A2" s="25" t="s">
        <v>1</v>
      </c>
      <c r="B2" s="25"/>
      <c r="C2" s="25" t="s">
        <v>29</v>
      </c>
      <c r="D2" s="25"/>
      <c r="E2" s="25"/>
      <c r="F2" s="25" t="s">
        <v>30</v>
      </c>
      <c r="G2" s="25"/>
      <c r="H2" s="25"/>
      <c r="I2" s="25" t="s">
        <v>29</v>
      </c>
      <c r="J2" s="25"/>
      <c r="K2" s="25"/>
      <c r="L2" s="25" t="s">
        <v>30</v>
      </c>
      <c r="M2" s="25"/>
      <c r="N2" s="25"/>
      <c r="O2" s="25" t="s">
        <v>29</v>
      </c>
      <c r="P2" s="25"/>
      <c r="Q2" s="25"/>
      <c r="R2" s="25" t="s">
        <v>30</v>
      </c>
      <c r="S2" s="25"/>
      <c r="T2" s="25"/>
      <c r="U2" s="25" t="s">
        <v>29</v>
      </c>
      <c r="V2" s="25"/>
      <c r="W2" s="25"/>
      <c r="X2" s="25" t="s">
        <v>30</v>
      </c>
      <c r="Y2" s="25"/>
      <c r="Z2" s="25"/>
      <c r="AA2" s="25" t="s">
        <v>29</v>
      </c>
      <c r="AB2" s="25"/>
      <c r="AC2" s="25"/>
      <c r="AD2" s="25" t="s">
        <v>30</v>
      </c>
      <c r="AE2" s="25"/>
      <c r="AF2" s="25"/>
      <c r="AG2" s="25" t="s">
        <v>29</v>
      </c>
      <c r="AH2" s="25"/>
      <c r="AI2" s="25"/>
      <c r="AJ2" s="25" t="s">
        <v>30</v>
      </c>
      <c r="AK2" s="25"/>
      <c r="AL2" s="25"/>
      <c r="AM2" s="25" t="s">
        <v>29</v>
      </c>
      <c r="AN2" s="25"/>
      <c r="AO2" s="25"/>
      <c r="AP2" s="25" t="s">
        <v>30</v>
      </c>
      <c r="AQ2" s="25"/>
      <c r="AR2" s="25"/>
      <c r="AS2" s="25" t="s">
        <v>29</v>
      </c>
      <c r="AT2" s="25"/>
      <c r="AU2" s="25"/>
      <c r="AV2" s="25" t="s">
        <v>30</v>
      </c>
      <c r="AW2" s="25"/>
      <c r="AX2" s="25"/>
      <c r="AY2" s="25" t="s">
        <v>29</v>
      </c>
      <c r="AZ2" s="25"/>
      <c r="BA2" s="25"/>
      <c r="BB2" s="25" t="s">
        <v>30</v>
      </c>
      <c r="BC2" s="25"/>
      <c r="BD2" s="25"/>
      <c r="BE2" s="25" t="s">
        <v>29</v>
      </c>
      <c r="BF2" s="25"/>
      <c r="BG2" s="25"/>
      <c r="BH2" s="25" t="s">
        <v>30</v>
      </c>
      <c r="BI2" s="25"/>
      <c r="BJ2" s="25"/>
      <c r="BK2" s="25" t="s">
        <v>29</v>
      </c>
      <c r="BL2" s="25"/>
      <c r="BM2" s="25"/>
      <c r="BN2" s="25" t="s">
        <v>30</v>
      </c>
      <c r="BO2" s="25"/>
      <c r="BP2" s="25"/>
    </row>
    <row r="3" spans="1:68" x14ac:dyDescent="0.2">
      <c r="A3" s="27" t="s">
        <v>2</v>
      </c>
      <c r="B3" s="27"/>
      <c r="C3" s="26">
        <v>12447</v>
      </c>
      <c r="D3" s="26"/>
      <c r="E3" s="26"/>
      <c r="F3" s="26">
        <v>12371</v>
      </c>
      <c r="G3" s="26"/>
      <c r="H3" s="26"/>
      <c r="I3" s="26">
        <v>3145</v>
      </c>
      <c r="J3" s="26"/>
      <c r="K3" s="26"/>
      <c r="L3" s="26">
        <v>3123</v>
      </c>
      <c r="M3" s="26"/>
      <c r="N3" s="26"/>
      <c r="O3" s="26">
        <v>3145</v>
      </c>
      <c r="P3" s="26"/>
      <c r="Q3" s="26"/>
      <c r="R3" s="26">
        <v>3123</v>
      </c>
      <c r="S3" s="26"/>
      <c r="T3" s="26"/>
      <c r="U3" s="26">
        <v>195</v>
      </c>
      <c r="V3" s="26"/>
      <c r="W3" s="26"/>
      <c r="X3" s="26">
        <v>191</v>
      </c>
      <c r="Y3" s="26"/>
      <c r="Z3" s="26"/>
      <c r="AA3" s="26">
        <v>190</v>
      </c>
      <c r="AB3" s="26"/>
      <c r="AC3" s="26"/>
      <c r="AD3" s="26">
        <v>186</v>
      </c>
      <c r="AE3" s="26"/>
      <c r="AF3" s="26"/>
      <c r="AG3" s="26">
        <v>888</v>
      </c>
      <c r="AH3" s="26"/>
      <c r="AI3" s="26"/>
      <c r="AJ3" s="26">
        <v>864</v>
      </c>
      <c r="AK3" s="26"/>
      <c r="AL3" s="26"/>
      <c r="AM3" s="26">
        <v>888</v>
      </c>
      <c r="AN3" s="26"/>
      <c r="AO3" s="26"/>
      <c r="AP3" s="26">
        <v>864</v>
      </c>
      <c r="AQ3" s="26"/>
      <c r="AR3" s="26"/>
      <c r="AS3" s="26">
        <v>4560</v>
      </c>
      <c r="AT3" s="26"/>
      <c r="AU3" s="26"/>
      <c r="AV3" s="26">
        <v>4530</v>
      </c>
      <c r="AW3" s="26"/>
      <c r="AX3" s="26"/>
      <c r="AY3" s="26">
        <v>4560</v>
      </c>
      <c r="AZ3" s="26"/>
      <c r="BA3" s="26"/>
      <c r="BB3" s="26">
        <v>4530</v>
      </c>
      <c r="BC3" s="26"/>
      <c r="BD3" s="26"/>
      <c r="BE3" s="26">
        <v>1078</v>
      </c>
      <c r="BF3" s="26"/>
      <c r="BG3" s="26"/>
      <c r="BH3" s="26">
        <v>1067</v>
      </c>
      <c r="BI3" s="26"/>
      <c r="BJ3" s="26"/>
      <c r="BK3" s="26">
        <v>1078</v>
      </c>
      <c r="BL3" s="26"/>
      <c r="BM3" s="26"/>
      <c r="BN3" s="26">
        <v>1067</v>
      </c>
      <c r="BO3" s="26"/>
      <c r="BP3" s="26"/>
    </row>
    <row r="4" spans="1:68" x14ac:dyDescent="0.2">
      <c r="A4" s="27" t="s">
        <v>3</v>
      </c>
      <c r="B4" s="27"/>
      <c r="C4" s="26">
        <v>61</v>
      </c>
      <c r="D4" s="26"/>
      <c r="E4" s="26"/>
      <c r="F4" s="26">
        <v>61</v>
      </c>
      <c r="G4" s="26"/>
      <c r="H4" s="26"/>
      <c r="I4" s="26">
        <v>15</v>
      </c>
      <c r="J4" s="26"/>
      <c r="K4" s="26"/>
      <c r="L4" s="26">
        <v>15</v>
      </c>
      <c r="M4" s="26"/>
      <c r="N4" s="26"/>
      <c r="O4" s="26">
        <v>15</v>
      </c>
      <c r="P4" s="26"/>
      <c r="Q4" s="26"/>
      <c r="R4" s="26">
        <v>15</v>
      </c>
      <c r="S4" s="26"/>
      <c r="T4" s="26"/>
      <c r="U4" s="26">
        <v>1</v>
      </c>
      <c r="V4" s="26"/>
      <c r="W4" s="26"/>
      <c r="X4" s="26">
        <v>1</v>
      </c>
      <c r="Y4" s="26"/>
      <c r="Z4" s="26"/>
      <c r="AA4" s="26">
        <v>1</v>
      </c>
      <c r="AB4" s="26"/>
      <c r="AC4" s="26"/>
      <c r="AD4" s="26">
        <v>1</v>
      </c>
      <c r="AE4" s="26"/>
      <c r="AF4" s="26"/>
      <c r="AG4" s="26">
        <v>5</v>
      </c>
      <c r="AH4" s="26"/>
      <c r="AI4" s="26"/>
      <c r="AJ4" s="26">
        <v>5</v>
      </c>
      <c r="AK4" s="26"/>
      <c r="AL4" s="26"/>
      <c r="AM4" s="26">
        <v>5</v>
      </c>
      <c r="AN4" s="26"/>
      <c r="AO4" s="26"/>
      <c r="AP4" s="26">
        <v>5</v>
      </c>
      <c r="AQ4" s="26"/>
      <c r="AR4" s="26"/>
      <c r="AS4" s="26">
        <v>22</v>
      </c>
      <c r="AT4" s="26"/>
      <c r="AU4" s="26"/>
      <c r="AV4" s="26">
        <v>22</v>
      </c>
      <c r="AW4" s="26"/>
      <c r="AX4" s="26"/>
      <c r="AY4" s="26">
        <v>22</v>
      </c>
      <c r="AZ4" s="26"/>
      <c r="BA4" s="26"/>
      <c r="BB4" s="26">
        <v>22</v>
      </c>
      <c r="BC4" s="26"/>
      <c r="BD4" s="26"/>
      <c r="BE4" s="26">
        <v>5</v>
      </c>
      <c r="BF4" s="26"/>
      <c r="BG4" s="26"/>
      <c r="BH4" s="26">
        <v>5</v>
      </c>
      <c r="BI4" s="26"/>
      <c r="BJ4" s="26"/>
      <c r="BK4" s="26">
        <v>5</v>
      </c>
      <c r="BL4" s="26"/>
      <c r="BM4" s="26"/>
      <c r="BN4" s="26">
        <v>5</v>
      </c>
      <c r="BO4" s="26"/>
      <c r="BP4" s="26"/>
    </row>
    <row r="5" spans="1:68" x14ac:dyDescent="0.2">
      <c r="A5" s="27" t="s">
        <v>4</v>
      </c>
      <c r="B5" s="2" t="s">
        <v>5</v>
      </c>
      <c r="C5" s="3">
        <v>189</v>
      </c>
      <c r="D5" s="4">
        <f>C5/12447</f>
        <v>1.5184381778741865E-2</v>
      </c>
      <c r="E5" s="4"/>
      <c r="F5" s="3">
        <v>1295</v>
      </c>
      <c r="G5" s="4">
        <f>F5/12371</f>
        <v>0.10468030070325762</v>
      </c>
      <c r="H5" s="4"/>
      <c r="I5" s="1">
        <v>36</v>
      </c>
      <c r="J5" s="7">
        <f>I5/3145</f>
        <v>1.1446740858505564E-2</v>
      </c>
      <c r="K5" s="8"/>
      <c r="L5" s="1">
        <v>237</v>
      </c>
      <c r="M5" s="9">
        <f>L5/3123</f>
        <v>7.5888568683957727E-2</v>
      </c>
      <c r="N5" s="3"/>
      <c r="O5" s="1">
        <v>15</v>
      </c>
      <c r="P5" s="7">
        <f>O5/3145</f>
        <v>4.7694753577106515E-3</v>
      </c>
      <c r="Q5" s="8"/>
      <c r="R5" s="1">
        <v>195</v>
      </c>
      <c r="S5" s="9">
        <f>R5/3123</f>
        <v>6.2439961575408258E-2</v>
      </c>
      <c r="T5" s="3"/>
      <c r="U5" s="3">
        <v>10</v>
      </c>
      <c r="V5" s="4">
        <f>U5/195</f>
        <v>5.128205128205128E-2</v>
      </c>
      <c r="W5" s="4"/>
      <c r="X5" s="3">
        <v>63</v>
      </c>
      <c r="Y5" s="4">
        <f>X5/191</f>
        <v>0.32984293193717279</v>
      </c>
      <c r="Z5" s="4"/>
      <c r="AA5" s="3">
        <v>10</v>
      </c>
      <c r="AB5" s="7">
        <f>AA5/190</f>
        <v>5.2631578947368418E-2</v>
      </c>
      <c r="AC5" s="8"/>
      <c r="AD5" s="3">
        <v>62</v>
      </c>
      <c r="AE5" s="9">
        <f>AD5/186</f>
        <v>0.33333333333333331</v>
      </c>
      <c r="AF5" s="3"/>
      <c r="AG5" s="1">
        <v>28</v>
      </c>
      <c r="AH5" s="7">
        <f>AG5/888</f>
        <v>3.1531531531531529E-2</v>
      </c>
      <c r="AI5" s="8"/>
      <c r="AJ5" s="1">
        <v>232</v>
      </c>
      <c r="AK5" s="9">
        <f>AJ5/864</f>
        <v>0.26851851851851855</v>
      </c>
      <c r="AL5" s="3"/>
      <c r="AM5" s="1">
        <v>13</v>
      </c>
      <c r="AN5" s="7">
        <f>AM5/888</f>
        <v>1.4639639639639639E-2</v>
      </c>
      <c r="AO5" s="8"/>
      <c r="AP5" s="1">
        <v>203</v>
      </c>
      <c r="AQ5" s="9">
        <f>AP5/864</f>
        <v>0.23495370370370369</v>
      </c>
      <c r="AR5" s="3"/>
      <c r="AS5" s="1">
        <v>92</v>
      </c>
      <c r="AT5" s="7">
        <f>AS5/4560</f>
        <v>2.0175438596491228E-2</v>
      </c>
      <c r="AU5" s="8"/>
      <c r="AV5" s="1">
        <v>478</v>
      </c>
      <c r="AW5" s="9">
        <f>AV5/4530</f>
        <v>0.1055187637969095</v>
      </c>
      <c r="AX5" s="3"/>
      <c r="AY5" s="1">
        <v>42</v>
      </c>
      <c r="AZ5" s="7">
        <f>AY5/4560</f>
        <v>9.2105263157894728E-3</v>
      </c>
      <c r="BA5" s="8"/>
      <c r="BB5" s="1">
        <v>388</v>
      </c>
      <c r="BC5" s="9">
        <f>BB5/4530</f>
        <v>8.5651214128035322E-2</v>
      </c>
      <c r="BD5" s="3"/>
      <c r="BE5" s="1">
        <v>22</v>
      </c>
      <c r="BF5" s="7">
        <f>BE5/1078</f>
        <v>2.0408163265306121E-2</v>
      </c>
      <c r="BG5" s="8"/>
      <c r="BH5" s="1">
        <v>100</v>
      </c>
      <c r="BI5" s="9">
        <f>BH5/1067</f>
        <v>9.3720712277413312E-2</v>
      </c>
      <c r="BJ5" s="3"/>
      <c r="BK5" s="1">
        <v>6</v>
      </c>
      <c r="BL5" s="7">
        <f>BK5/1078</f>
        <v>5.5658627087198514E-3</v>
      </c>
      <c r="BM5" s="8"/>
      <c r="BN5" s="1">
        <v>80</v>
      </c>
      <c r="BO5" s="9">
        <f>BN5/1067</f>
        <v>7.4976569821930641E-2</v>
      </c>
      <c r="BP5" s="3"/>
    </row>
    <row r="6" spans="1:68" x14ac:dyDescent="0.2">
      <c r="A6" s="27"/>
      <c r="B6" s="2" t="s">
        <v>6</v>
      </c>
      <c r="C6" s="3">
        <v>109</v>
      </c>
      <c r="D6" s="4">
        <f t="shared" ref="D6:D48" si="0">C6/12447</f>
        <v>8.7571302321844628E-3</v>
      </c>
      <c r="E6" s="4"/>
      <c r="F6" s="3">
        <v>355</v>
      </c>
      <c r="G6" s="4">
        <f t="shared" ref="G6:G48" si="1">F6/12371</f>
        <v>2.8696144208228924E-2</v>
      </c>
      <c r="H6" s="4"/>
      <c r="I6" s="1">
        <v>13</v>
      </c>
      <c r="J6" s="7">
        <f t="shared" ref="J6:J48" si="2">I6/3145</f>
        <v>4.1335453100158981E-3</v>
      </c>
      <c r="K6" s="8"/>
      <c r="L6" s="1">
        <v>52</v>
      </c>
      <c r="M6" s="9">
        <f t="shared" ref="M6:M48" si="3">L6/3123</f>
        <v>1.6650656420108871E-2</v>
      </c>
      <c r="N6" s="3"/>
      <c r="O6" s="1">
        <v>11</v>
      </c>
      <c r="P6" s="7">
        <f t="shared" ref="P6:P48" si="4">O6/3145</f>
        <v>3.4976152623211448E-3</v>
      </c>
      <c r="Q6" s="8"/>
      <c r="R6" s="1">
        <v>37</v>
      </c>
      <c r="S6" s="9">
        <f t="shared" ref="S6:S48" si="5">R6/3123</f>
        <v>1.1847582452769772E-2</v>
      </c>
      <c r="T6" s="3"/>
      <c r="U6" s="3">
        <v>4</v>
      </c>
      <c r="V6" s="4">
        <f t="shared" ref="V6:V48" si="6">U6/195</f>
        <v>2.0512820512820513E-2</v>
      </c>
      <c r="W6" s="4"/>
      <c r="X6" s="3">
        <v>12</v>
      </c>
      <c r="Y6" s="4">
        <f t="shared" ref="Y6:Y48" si="7">X6/191</f>
        <v>6.2827225130890049E-2</v>
      </c>
      <c r="Z6" s="4"/>
      <c r="AA6" s="3">
        <v>4</v>
      </c>
      <c r="AB6" s="7">
        <f t="shared" ref="AB6:AB48" si="8">AA6/190</f>
        <v>2.1052631578947368E-2</v>
      </c>
      <c r="AC6" s="8"/>
      <c r="AD6" s="3">
        <v>12</v>
      </c>
      <c r="AE6" s="9">
        <f t="shared" ref="AE6:AE48" si="9">AD6/186</f>
        <v>6.4516129032258063E-2</v>
      </c>
      <c r="AF6" s="3"/>
      <c r="AG6" s="1">
        <v>13</v>
      </c>
      <c r="AH6" s="7">
        <f t="shared" ref="AH6:AH48" si="10">AG6/888</f>
        <v>1.4639639639639639E-2</v>
      </c>
      <c r="AI6" s="8"/>
      <c r="AJ6" s="1">
        <v>54</v>
      </c>
      <c r="AK6" s="9">
        <f t="shared" ref="AK6:AK48" si="11">AJ6/864</f>
        <v>6.25E-2</v>
      </c>
      <c r="AL6" s="3"/>
      <c r="AM6" s="1">
        <v>10</v>
      </c>
      <c r="AN6" s="7">
        <f t="shared" ref="AN6:AN48" si="12">AM6/888</f>
        <v>1.1261261261261261E-2</v>
      </c>
      <c r="AO6" s="8"/>
      <c r="AP6" s="1">
        <v>34</v>
      </c>
      <c r="AQ6" s="9">
        <f t="shared" ref="AQ6:AQ48" si="13">AP6/864</f>
        <v>3.9351851851851853E-2</v>
      </c>
      <c r="AR6" s="3"/>
      <c r="AS6" s="1">
        <v>47</v>
      </c>
      <c r="AT6" s="7">
        <f t="shared" ref="AT6:AT48" si="14">AS6/4560</f>
        <v>1.030701754385965E-2</v>
      </c>
      <c r="AU6" s="8"/>
      <c r="AV6" s="1">
        <v>129</v>
      </c>
      <c r="AW6" s="9">
        <f t="shared" ref="AW6:AW48" si="15">AV6/4530</f>
        <v>2.8476821192052981E-2</v>
      </c>
      <c r="AX6" s="3"/>
      <c r="AY6" s="1">
        <v>26</v>
      </c>
      <c r="AZ6" s="7">
        <f t="shared" ref="AZ6:AZ48" si="16">AY6/4560</f>
        <v>5.7017543859649127E-3</v>
      </c>
      <c r="BA6" s="8"/>
      <c r="BB6" s="1">
        <v>79</v>
      </c>
      <c r="BC6" s="9">
        <f t="shared" ref="BC6:BC48" si="17">BB6/4530</f>
        <v>1.7439293598233995E-2</v>
      </c>
      <c r="BD6" s="3"/>
      <c r="BE6" s="1">
        <v>5</v>
      </c>
      <c r="BF6" s="7">
        <f t="shared" ref="BF6:BF48" si="18">BE6/1078</f>
        <v>4.6382189239332098E-3</v>
      </c>
      <c r="BG6" s="8"/>
      <c r="BH6" s="1">
        <v>20</v>
      </c>
      <c r="BI6" s="9">
        <f t="shared" ref="BI6:BI48" si="19">BH6/1067</f>
        <v>1.874414245548266E-2</v>
      </c>
      <c r="BJ6" s="3"/>
      <c r="BK6" s="1">
        <v>7</v>
      </c>
      <c r="BL6" s="7">
        <f t="shared" ref="BL6:BL48" si="20">BK6/1078</f>
        <v>6.4935064935064939E-3</v>
      </c>
      <c r="BM6" s="8"/>
      <c r="BN6" s="1">
        <v>14</v>
      </c>
      <c r="BO6" s="9">
        <f t="shared" ref="BO6:BO48" si="21">BN6/1067</f>
        <v>1.3120899718837863E-2</v>
      </c>
      <c r="BP6" s="3"/>
    </row>
    <row r="7" spans="1:68" x14ac:dyDescent="0.2">
      <c r="A7" s="27"/>
      <c r="B7" s="2" t="s">
        <v>7</v>
      </c>
      <c r="C7" s="3">
        <v>189</v>
      </c>
      <c r="D7" s="4">
        <f t="shared" si="0"/>
        <v>1.5184381778741865E-2</v>
      </c>
      <c r="E7" s="4"/>
      <c r="F7" s="3">
        <v>500</v>
      </c>
      <c r="G7" s="4">
        <f t="shared" si="1"/>
        <v>4.0417104518632285E-2</v>
      </c>
      <c r="H7" s="4"/>
      <c r="I7" s="1">
        <v>24</v>
      </c>
      <c r="J7" s="7">
        <f t="shared" si="2"/>
        <v>7.6311605723370429E-3</v>
      </c>
      <c r="K7" s="8"/>
      <c r="L7" s="1">
        <v>74</v>
      </c>
      <c r="M7" s="9">
        <f t="shared" si="3"/>
        <v>2.3695164905539544E-2</v>
      </c>
      <c r="N7" s="3"/>
      <c r="O7" s="1">
        <v>11</v>
      </c>
      <c r="P7" s="7">
        <f t="shared" si="4"/>
        <v>3.4976152623211448E-3</v>
      </c>
      <c r="Q7" s="8"/>
      <c r="R7" s="1">
        <v>51</v>
      </c>
      <c r="S7" s="9">
        <f t="shared" si="5"/>
        <v>1.633045148895293E-2</v>
      </c>
      <c r="T7" s="3"/>
      <c r="U7" s="3">
        <v>6</v>
      </c>
      <c r="V7" s="4">
        <f t="shared" si="6"/>
        <v>3.0769230769230771E-2</v>
      </c>
      <c r="W7" s="4"/>
      <c r="X7" s="3">
        <v>11</v>
      </c>
      <c r="Y7" s="4">
        <f t="shared" si="7"/>
        <v>5.7591623036649213E-2</v>
      </c>
      <c r="Z7" s="4"/>
      <c r="AA7" s="3">
        <v>6</v>
      </c>
      <c r="AB7" s="7">
        <f t="shared" si="8"/>
        <v>3.1578947368421054E-2</v>
      </c>
      <c r="AC7" s="8"/>
      <c r="AD7" s="3">
        <v>10</v>
      </c>
      <c r="AE7" s="9">
        <f t="shared" si="9"/>
        <v>5.3763440860215055E-2</v>
      </c>
      <c r="AF7" s="3"/>
      <c r="AG7" s="1">
        <v>19</v>
      </c>
      <c r="AH7" s="7">
        <f t="shared" si="10"/>
        <v>2.1396396396396396E-2</v>
      </c>
      <c r="AI7" s="8"/>
      <c r="AJ7" s="1">
        <v>48</v>
      </c>
      <c r="AK7" s="9">
        <f t="shared" si="11"/>
        <v>5.5555555555555552E-2</v>
      </c>
      <c r="AL7" s="3"/>
      <c r="AM7" s="1">
        <v>12</v>
      </c>
      <c r="AN7" s="7">
        <f t="shared" si="12"/>
        <v>1.3513513513513514E-2</v>
      </c>
      <c r="AO7" s="8"/>
      <c r="AP7" s="1">
        <v>47</v>
      </c>
      <c r="AQ7" s="9">
        <f t="shared" si="13"/>
        <v>5.4398148148148147E-2</v>
      </c>
      <c r="AR7" s="3"/>
      <c r="AS7" s="1">
        <v>68</v>
      </c>
      <c r="AT7" s="7">
        <f t="shared" si="14"/>
        <v>1.4912280701754385E-2</v>
      </c>
      <c r="AU7" s="8"/>
      <c r="AV7" s="1">
        <v>175</v>
      </c>
      <c r="AW7" s="9">
        <f t="shared" si="15"/>
        <v>3.8631346578366449E-2</v>
      </c>
      <c r="AX7" s="3"/>
      <c r="AY7" s="1">
        <v>43</v>
      </c>
      <c r="AZ7" s="7">
        <f t="shared" si="16"/>
        <v>9.4298245614035086E-3</v>
      </c>
      <c r="BA7" s="8"/>
      <c r="BB7" s="1">
        <v>115</v>
      </c>
      <c r="BC7" s="9">
        <f t="shared" si="17"/>
        <v>2.5386313465783666E-2</v>
      </c>
      <c r="BD7" s="3"/>
      <c r="BE7" s="1">
        <v>10</v>
      </c>
      <c r="BF7" s="7">
        <f t="shared" si="18"/>
        <v>9.2764378478664197E-3</v>
      </c>
      <c r="BG7" s="8"/>
      <c r="BH7" s="1">
        <v>27</v>
      </c>
      <c r="BI7" s="9">
        <f t="shared" si="19"/>
        <v>2.5304592314901592E-2</v>
      </c>
      <c r="BJ7" s="3"/>
      <c r="BK7" s="1">
        <v>6</v>
      </c>
      <c r="BL7" s="7">
        <f t="shared" si="20"/>
        <v>5.5658627087198514E-3</v>
      </c>
      <c r="BM7" s="8"/>
      <c r="BN7" s="1">
        <v>20</v>
      </c>
      <c r="BO7" s="9">
        <f t="shared" si="21"/>
        <v>1.874414245548266E-2</v>
      </c>
      <c r="BP7" s="3"/>
    </row>
    <row r="8" spans="1:68" x14ac:dyDescent="0.2">
      <c r="A8" s="27"/>
      <c r="B8" s="2" t="s">
        <v>8</v>
      </c>
      <c r="C8" s="3">
        <v>248</v>
      </c>
      <c r="D8" s="4">
        <f t="shared" si="0"/>
        <v>1.9924479794327949E-2</v>
      </c>
      <c r="E8" s="4"/>
      <c r="F8" s="3">
        <v>608</v>
      </c>
      <c r="G8" s="4">
        <f t="shared" si="1"/>
        <v>4.9147199094656861E-2</v>
      </c>
      <c r="H8" s="4"/>
      <c r="I8" s="1">
        <v>47</v>
      </c>
      <c r="J8" s="7">
        <f t="shared" si="2"/>
        <v>1.4944356120826709E-2</v>
      </c>
      <c r="K8" s="8"/>
      <c r="L8" s="1">
        <v>122</v>
      </c>
      <c r="M8" s="9">
        <f t="shared" si="3"/>
        <v>3.9065001601024656E-2</v>
      </c>
      <c r="N8" s="3"/>
      <c r="O8" s="1">
        <v>27</v>
      </c>
      <c r="P8" s="7">
        <f t="shared" si="4"/>
        <v>8.5850556438791734E-3</v>
      </c>
      <c r="Q8" s="8"/>
      <c r="R8" s="1">
        <v>66</v>
      </c>
      <c r="S8" s="9">
        <f t="shared" si="5"/>
        <v>2.1133525456292025E-2</v>
      </c>
      <c r="T8" s="3"/>
      <c r="U8" s="3">
        <v>8</v>
      </c>
      <c r="V8" s="4">
        <f t="shared" si="6"/>
        <v>4.1025641025641026E-2</v>
      </c>
      <c r="W8" s="4"/>
      <c r="X8" s="3">
        <v>10</v>
      </c>
      <c r="Y8" s="4">
        <f t="shared" si="7"/>
        <v>5.2356020942408377E-2</v>
      </c>
      <c r="Z8" s="4"/>
      <c r="AA8" s="3">
        <v>8</v>
      </c>
      <c r="AB8" s="7">
        <f t="shared" si="8"/>
        <v>4.2105263157894736E-2</v>
      </c>
      <c r="AC8" s="8"/>
      <c r="AD8" s="3">
        <v>10</v>
      </c>
      <c r="AE8" s="9">
        <f t="shared" si="9"/>
        <v>5.3763440860215055E-2</v>
      </c>
      <c r="AF8" s="3"/>
      <c r="AG8" s="1">
        <v>28</v>
      </c>
      <c r="AH8" s="7">
        <f t="shared" si="10"/>
        <v>3.1531531531531529E-2</v>
      </c>
      <c r="AI8" s="8"/>
      <c r="AJ8" s="1">
        <v>51</v>
      </c>
      <c r="AK8" s="9">
        <f t="shared" si="11"/>
        <v>5.9027777777777776E-2</v>
      </c>
      <c r="AL8" s="3"/>
      <c r="AM8" s="1">
        <v>21</v>
      </c>
      <c r="AN8" s="7">
        <f t="shared" si="12"/>
        <v>2.364864864864865E-2</v>
      </c>
      <c r="AO8" s="8"/>
      <c r="AP8" s="1">
        <v>51</v>
      </c>
      <c r="AQ8" s="9">
        <f t="shared" si="13"/>
        <v>5.9027777777777776E-2</v>
      </c>
      <c r="AR8" s="3"/>
      <c r="AS8" s="1">
        <v>105</v>
      </c>
      <c r="AT8" s="7">
        <f t="shared" si="14"/>
        <v>2.3026315789473683E-2</v>
      </c>
      <c r="AU8" s="8"/>
      <c r="AV8" s="1">
        <v>220</v>
      </c>
      <c r="AW8" s="9">
        <f t="shared" si="15"/>
        <v>4.856512141280353E-2</v>
      </c>
      <c r="AX8" s="3"/>
      <c r="AY8" s="1">
        <v>61</v>
      </c>
      <c r="AZ8" s="7">
        <f t="shared" si="16"/>
        <v>1.337719298245614E-2</v>
      </c>
      <c r="BA8" s="8"/>
      <c r="BB8" s="1">
        <v>163</v>
      </c>
      <c r="BC8" s="9">
        <f t="shared" si="17"/>
        <v>3.5982339955849887E-2</v>
      </c>
      <c r="BD8" s="3"/>
      <c r="BE8" s="1">
        <v>22</v>
      </c>
      <c r="BF8" s="7">
        <f t="shared" si="18"/>
        <v>2.0408163265306121E-2</v>
      </c>
      <c r="BG8" s="8"/>
      <c r="BH8" s="1">
        <v>44</v>
      </c>
      <c r="BI8" s="9">
        <f t="shared" si="19"/>
        <v>4.1237113402061855E-2</v>
      </c>
      <c r="BJ8" s="3"/>
      <c r="BK8" s="1">
        <v>15</v>
      </c>
      <c r="BL8" s="7">
        <f t="shared" si="20"/>
        <v>1.3914656771799629E-2</v>
      </c>
      <c r="BM8" s="8"/>
      <c r="BN8" s="1">
        <v>26</v>
      </c>
      <c r="BO8" s="9">
        <f t="shared" si="21"/>
        <v>2.4367385192127462E-2</v>
      </c>
      <c r="BP8" s="3"/>
    </row>
    <row r="9" spans="1:68" x14ac:dyDescent="0.2">
      <c r="A9" s="27"/>
      <c r="B9" s="2" t="s">
        <v>9</v>
      </c>
      <c r="C9" s="3">
        <v>421</v>
      </c>
      <c r="D9" s="4">
        <f t="shared" si="0"/>
        <v>3.3823411263758332E-2</v>
      </c>
      <c r="E9" s="4"/>
      <c r="F9" s="3">
        <v>770</v>
      </c>
      <c r="G9" s="4">
        <f t="shared" si="1"/>
        <v>6.2242340958693722E-2</v>
      </c>
      <c r="H9" s="4"/>
      <c r="I9" s="1">
        <v>80</v>
      </c>
      <c r="J9" s="7">
        <f t="shared" si="2"/>
        <v>2.5437201907790145E-2</v>
      </c>
      <c r="K9" s="8"/>
      <c r="L9" s="1">
        <v>128</v>
      </c>
      <c r="M9" s="9">
        <f t="shared" si="3"/>
        <v>4.0986231187960291E-2</v>
      </c>
      <c r="N9" s="3"/>
      <c r="O9" s="1">
        <v>34</v>
      </c>
      <c r="P9" s="7">
        <f t="shared" si="4"/>
        <v>1.0810810810810811E-2</v>
      </c>
      <c r="Q9" s="8"/>
      <c r="R9" s="1">
        <v>101</v>
      </c>
      <c r="S9" s="9">
        <f t="shared" si="5"/>
        <v>3.2340698046749917E-2</v>
      </c>
      <c r="T9" s="3"/>
      <c r="U9" s="3">
        <v>11</v>
      </c>
      <c r="V9" s="4">
        <f t="shared" si="6"/>
        <v>5.6410256410256411E-2</v>
      </c>
      <c r="W9" s="4"/>
      <c r="X9" s="3">
        <v>17</v>
      </c>
      <c r="Y9" s="4">
        <f t="shared" si="7"/>
        <v>8.9005235602094238E-2</v>
      </c>
      <c r="Z9" s="4"/>
      <c r="AA9" s="3">
        <v>11</v>
      </c>
      <c r="AB9" s="7">
        <f t="shared" si="8"/>
        <v>5.7894736842105263E-2</v>
      </c>
      <c r="AC9" s="8"/>
      <c r="AD9" s="3">
        <v>17</v>
      </c>
      <c r="AE9" s="9">
        <f t="shared" si="9"/>
        <v>9.1397849462365593E-2</v>
      </c>
      <c r="AF9" s="3"/>
      <c r="AG9" s="1">
        <v>48</v>
      </c>
      <c r="AH9" s="7">
        <f t="shared" si="10"/>
        <v>5.4054054054054057E-2</v>
      </c>
      <c r="AI9" s="8"/>
      <c r="AJ9" s="1">
        <v>57</v>
      </c>
      <c r="AK9" s="9">
        <f t="shared" si="11"/>
        <v>6.5972222222222224E-2</v>
      </c>
      <c r="AL9" s="3"/>
      <c r="AM9" s="1">
        <v>26</v>
      </c>
      <c r="AN9" s="7">
        <f t="shared" si="12"/>
        <v>2.9279279279279279E-2</v>
      </c>
      <c r="AO9" s="8"/>
      <c r="AP9" s="1">
        <v>48</v>
      </c>
      <c r="AQ9" s="9">
        <f t="shared" si="13"/>
        <v>5.5555555555555552E-2</v>
      </c>
      <c r="AR9" s="3"/>
      <c r="AS9" s="1">
        <v>174</v>
      </c>
      <c r="AT9" s="7">
        <f t="shared" si="14"/>
        <v>3.8157894736842106E-2</v>
      </c>
      <c r="AU9" s="8"/>
      <c r="AV9" s="1">
        <v>295</v>
      </c>
      <c r="AW9" s="9">
        <f t="shared" si="15"/>
        <v>6.5121412803532008E-2</v>
      </c>
      <c r="AX9" s="3"/>
      <c r="AY9" s="1">
        <v>90</v>
      </c>
      <c r="AZ9" s="7">
        <f t="shared" si="16"/>
        <v>1.9736842105263157E-2</v>
      </c>
      <c r="BA9" s="8"/>
      <c r="BB9" s="1">
        <v>214</v>
      </c>
      <c r="BC9" s="9">
        <f t="shared" si="17"/>
        <v>4.7240618101545256E-2</v>
      </c>
      <c r="BD9" s="3"/>
      <c r="BE9" s="1">
        <v>40</v>
      </c>
      <c r="BF9" s="7">
        <f t="shared" si="18"/>
        <v>3.7105751391465679E-2</v>
      </c>
      <c r="BG9" s="8"/>
      <c r="BH9" s="1">
        <v>48</v>
      </c>
      <c r="BI9" s="9">
        <f t="shared" si="19"/>
        <v>4.4985941893158389E-2</v>
      </c>
      <c r="BJ9" s="3"/>
      <c r="BK9" s="1">
        <v>19</v>
      </c>
      <c r="BL9" s="7">
        <f t="shared" si="20"/>
        <v>1.7625231910946195E-2</v>
      </c>
      <c r="BM9" s="8"/>
      <c r="BN9" s="1">
        <v>39</v>
      </c>
      <c r="BO9" s="9">
        <f t="shared" si="21"/>
        <v>3.6551077788191187E-2</v>
      </c>
      <c r="BP9" s="3"/>
    </row>
    <row r="10" spans="1:68" x14ac:dyDescent="0.2">
      <c r="A10" s="27"/>
      <c r="B10" s="2" t="s">
        <v>10</v>
      </c>
      <c r="C10" s="3">
        <v>649</v>
      </c>
      <c r="D10" s="4">
        <f t="shared" si="0"/>
        <v>5.2141078171446933E-2</v>
      </c>
      <c r="E10" s="4"/>
      <c r="F10" s="3">
        <v>998</v>
      </c>
      <c r="G10" s="4">
        <f t="shared" si="1"/>
        <v>8.0672540619190047E-2</v>
      </c>
      <c r="H10" s="4"/>
      <c r="I10" s="1">
        <v>123</v>
      </c>
      <c r="J10" s="7">
        <f t="shared" si="2"/>
        <v>3.9109697933227348E-2</v>
      </c>
      <c r="K10" s="8"/>
      <c r="L10" s="1">
        <v>203</v>
      </c>
      <c r="M10" s="9">
        <f t="shared" si="3"/>
        <v>6.5001601024655783E-2</v>
      </c>
      <c r="N10" s="3"/>
      <c r="O10" s="1">
        <v>61</v>
      </c>
      <c r="P10" s="7">
        <f t="shared" si="4"/>
        <v>1.9395866454689985E-2</v>
      </c>
      <c r="Q10" s="8"/>
      <c r="R10" s="1">
        <v>127</v>
      </c>
      <c r="S10" s="9">
        <f t="shared" si="5"/>
        <v>4.0666026256804357E-2</v>
      </c>
      <c r="T10" s="3"/>
      <c r="U10" s="3">
        <v>10</v>
      </c>
      <c r="V10" s="4">
        <f t="shared" si="6"/>
        <v>5.128205128205128E-2</v>
      </c>
      <c r="W10" s="4"/>
      <c r="X10" s="3">
        <v>14</v>
      </c>
      <c r="Y10" s="4">
        <f t="shared" si="7"/>
        <v>7.3298429319371722E-2</v>
      </c>
      <c r="Z10" s="4"/>
      <c r="AA10" s="3">
        <v>10</v>
      </c>
      <c r="AB10" s="7">
        <f t="shared" si="8"/>
        <v>5.2631578947368418E-2</v>
      </c>
      <c r="AC10" s="8"/>
      <c r="AD10" s="3">
        <v>13</v>
      </c>
      <c r="AE10" s="9">
        <f t="shared" si="9"/>
        <v>6.9892473118279563E-2</v>
      </c>
      <c r="AF10" s="3"/>
      <c r="AG10" s="1">
        <v>56</v>
      </c>
      <c r="AH10" s="7">
        <f t="shared" si="10"/>
        <v>6.3063063063063057E-2</v>
      </c>
      <c r="AI10" s="8"/>
      <c r="AJ10" s="1">
        <v>67</v>
      </c>
      <c r="AK10" s="9">
        <f t="shared" si="11"/>
        <v>7.7546296296296294E-2</v>
      </c>
      <c r="AL10" s="3"/>
      <c r="AM10" s="1">
        <v>38</v>
      </c>
      <c r="AN10" s="7">
        <f t="shared" si="12"/>
        <v>4.2792792792792793E-2</v>
      </c>
      <c r="AO10" s="8"/>
      <c r="AP10" s="1">
        <v>60</v>
      </c>
      <c r="AQ10" s="9">
        <f t="shared" si="13"/>
        <v>6.9444444444444448E-2</v>
      </c>
      <c r="AR10" s="3"/>
      <c r="AS10" s="1">
        <v>256</v>
      </c>
      <c r="AT10" s="7">
        <f t="shared" si="14"/>
        <v>5.6140350877192984E-2</v>
      </c>
      <c r="AU10" s="8"/>
      <c r="AV10" s="1">
        <v>367</v>
      </c>
      <c r="AW10" s="9">
        <f t="shared" si="15"/>
        <v>8.101545253863135E-2</v>
      </c>
      <c r="AX10" s="3"/>
      <c r="AY10" s="1">
        <v>126</v>
      </c>
      <c r="AZ10" s="7">
        <f t="shared" si="16"/>
        <v>2.763157894736842E-2</v>
      </c>
      <c r="BA10" s="8"/>
      <c r="BB10" s="1">
        <v>269</v>
      </c>
      <c r="BC10" s="9">
        <f t="shared" si="17"/>
        <v>5.9381898454746139E-2</v>
      </c>
      <c r="BD10" s="3"/>
      <c r="BE10" s="1">
        <v>56</v>
      </c>
      <c r="BF10" s="7">
        <f t="shared" si="18"/>
        <v>5.1948051948051951E-2</v>
      </c>
      <c r="BG10" s="8"/>
      <c r="BH10" s="1">
        <v>80</v>
      </c>
      <c r="BI10" s="9">
        <f t="shared" si="19"/>
        <v>7.4976569821930641E-2</v>
      </c>
      <c r="BJ10" s="3"/>
      <c r="BK10" s="1">
        <v>27</v>
      </c>
      <c r="BL10" s="7">
        <f t="shared" si="20"/>
        <v>2.5046382189239332E-2</v>
      </c>
      <c r="BM10" s="8"/>
      <c r="BN10" s="1">
        <v>41</v>
      </c>
      <c r="BO10" s="9">
        <f t="shared" si="21"/>
        <v>3.8425492033739454E-2</v>
      </c>
      <c r="BP10" s="3"/>
    </row>
    <row r="11" spans="1:68" x14ac:dyDescent="0.2">
      <c r="A11" s="27"/>
      <c r="B11" s="2" t="s">
        <v>11</v>
      </c>
      <c r="C11" s="3">
        <v>967</v>
      </c>
      <c r="D11" s="4">
        <f t="shared" si="0"/>
        <v>7.7689403069012619E-2</v>
      </c>
      <c r="E11" s="4"/>
      <c r="F11" s="3">
        <v>1228</v>
      </c>
      <c r="G11" s="4">
        <f t="shared" si="1"/>
        <v>9.9264408697760889E-2</v>
      </c>
      <c r="H11" s="4"/>
      <c r="I11" s="1">
        <v>214</v>
      </c>
      <c r="J11" s="7">
        <f t="shared" si="2"/>
        <v>6.8044515103338629E-2</v>
      </c>
      <c r="K11" s="8"/>
      <c r="L11" s="1">
        <v>296</v>
      </c>
      <c r="M11" s="9">
        <f t="shared" si="3"/>
        <v>9.4780659622158175E-2</v>
      </c>
      <c r="N11" s="3"/>
      <c r="O11" s="1">
        <v>94</v>
      </c>
      <c r="P11" s="7">
        <f t="shared" si="4"/>
        <v>2.9888712241653417E-2</v>
      </c>
      <c r="Q11" s="8"/>
      <c r="R11" s="1">
        <v>173</v>
      </c>
      <c r="S11" s="9">
        <f t="shared" si="5"/>
        <v>5.5395453089977585E-2</v>
      </c>
      <c r="T11" s="3"/>
      <c r="U11" s="3">
        <v>16</v>
      </c>
      <c r="V11" s="4">
        <f t="shared" si="6"/>
        <v>8.2051282051282051E-2</v>
      </c>
      <c r="W11" s="4"/>
      <c r="X11" s="3">
        <v>9</v>
      </c>
      <c r="Y11" s="4">
        <f t="shared" si="7"/>
        <v>4.712041884816754E-2</v>
      </c>
      <c r="Z11" s="4"/>
      <c r="AA11" s="3">
        <v>15</v>
      </c>
      <c r="AB11" s="7">
        <f t="shared" si="8"/>
        <v>7.8947368421052627E-2</v>
      </c>
      <c r="AC11" s="8"/>
      <c r="AD11" s="3">
        <v>9</v>
      </c>
      <c r="AE11" s="9">
        <f t="shared" si="9"/>
        <v>4.8387096774193547E-2</v>
      </c>
      <c r="AF11" s="3"/>
      <c r="AG11" s="1">
        <v>87</v>
      </c>
      <c r="AH11" s="7">
        <f t="shared" si="10"/>
        <v>9.7972972972972971E-2</v>
      </c>
      <c r="AI11" s="8"/>
      <c r="AJ11" s="1">
        <v>73</v>
      </c>
      <c r="AK11" s="9">
        <f t="shared" si="11"/>
        <v>8.4490740740740741E-2</v>
      </c>
      <c r="AL11" s="3"/>
      <c r="AM11" s="1">
        <v>62</v>
      </c>
      <c r="AN11" s="7">
        <f t="shared" si="12"/>
        <v>6.9819819819819814E-2</v>
      </c>
      <c r="AO11" s="8"/>
      <c r="AP11" s="1">
        <v>73</v>
      </c>
      <c r="AQ11" s="9">
        <f t="shared" si="13"/>
        <v>8.4490740740740741E-2</v>
      </c>
      <c r="AR11" s="3"/>
      <c r="AS11" s="1">
        <v>374</v>
      </c>
      <c r="AT11" s="7">
        <f t="shared" si="14"/>
        <v>8.2017543859649128E-2</v>
      </c>
      <c r="AU11" s="8"/>
      <c r="AV11" s="1">
        <v>459</v>
      </c>
      <c r="AW11" s="9">
        <f t="shared" si="15"/>
        <v>0.10132450331125828</v>
      </c>
      <c r="AX11" s="3"/>
      <c r="AY11" s="1">
        <v>227</v>
      </c>
      <c r="AZ11" s="7">
        <f t="shared" si="16"/>
        <v>4.9780701754385967E-2</v>
      </c>
      <c r="BA11" s="8"/>
      <c r="BB11" s="1">
        <v>348</v>
      </c>
      <c r="BC11" s="9">
        <f t="shared" si="17"/>
        <v>7.6821192052980131E-2</v>
      </c>
      <c r="BD11" s="3"/>
      <c r="BE11" s="1">
        <v>82</v>
      </c>
      <c r="BF11" s="7">
        <f t="shared" si="18"/>
        <v>7.6066790352504632E-2</v>
      </c>
      <c r="BG11" s="8"/>
      <c r="BH11" s="1">
        <v>94</v>
      </c>
      <c r="BI11" s="9">
        <f t="shared" si="19"/>
        <v>8.8097469540768511E-2</v>
      </c>
      <c r="BJ11" s="3"/>
      <c r="BK11" s="1">
        <v>40</v>
      </c>
      <c r="BL11" s="7">
        <f t="shared" si="20"/>
        <v>3.7105751391465679E-2</v>
      </c>
      <c r="BM11" s="8"/>
      <c r="BN11" s="1">
        <v>61</v>
      </c>
      <c r="BO11" s="9">
        <f t="shared" si="21"/>
        <v>5.7169634489222118E-2</v>
      </c>
      <c r="BP11" s="3"/>
    </row>
    <row r="12" spans="1:68" x14ac:dyDescent="0.2">
      <c r="A12" s="27"/>
      <c r="B12" s="2" t="s">
        <v>12</v>
      </c>
      <c r="C12" s="3">
        <v>1400</v>
      </c>
      <c r="D12" s="4">
        <f t="shared" si="0"/>
        <v>0.11247690206475455</v>
      </c>
      <c r="E12" s="4"/>
      <c r="F12" s="3">
        <v>1441</v>
      </c>
      <c r="G12" s="4">
        <f t="shared" si="1"/>
        <v>0.11648209522269824</v>
      </c>
      <c r="H12" s="4"/>
      <c r="I12" s="1">
        <v>350</v>
      </c>
      <c r="J12" s="7">
        <f t="shared" si="2"/>
        <v>0.11128775834658187</v>
      </c>
      <c r="K12" s="8"/>
      <c r="L12" s="1">
        <v>390</v>
      </c>
      <c r="M12" s="9">
        <f t="shared" si="3"/>
        <v>0.12487992315081652</v>
      </c>
      <c r="N12" s="3"/>
      <c r="O12" s="1">
        <v>159</v>
      </c>
      <c r="P12" s="7">
        <f t="shared" si="4"/>
        <v>5.0556438791732911E-2</v>
      </c>
      <c r="Q12" s="8"/>
      <c r="R12" s="1">
        <v>259</v>
      </c>
      <c r="S12" s="9">
        <f t="shared" si="5"/>
        <v>8.2933077169388414E-2</v>
      </c>
      <c r="T12" s="3"/>
      <c r="U12" s="3">
        <v>18</v>
      </c>
      <c r="V12" s="4">
        <f t="shared" si="6"/>
        <v>9.2307692307692313E-2</v>
      </c>
      <c r="W12" s="4"/>
      <c r="X12" s="3">
        <v>15</v>
      </c>
      <c r="Y12" s="4">
        <f t="shared" si="7"/>
        <v>7.8534031413612565E-2</v>
      </c>
      <c r="Z12" s="4"/>
      <c r="AA12" s="3">
        <v>17</v>
      </c>
      <c r="AB12" s="7">
        <f t="shared" si="8"/>
        <v>8.9473684210526316E-2</v>
      </c>
      <c r="AC12" s="8"/>
      <c r="AD12" s="3">
        <v>15</v>
      </c>
      <c r="AE12" s="9">
        <f t="shared" si="9"/>
        <v>8.0645161290322578E-2</v>
      </c>
      <c r="AF12" s="3"/>
      <c r="AG12" s="1">
        <v>94</v>
      </c>
      <c r="AH12" s="7">
        <f t="shared" si="10"/>
        <v>0.10585585585585586</v>
      </c>
      <c r="AI12" s="8"/>
      <c r="AJ12" s="1">
        <v>70</v>
      </c>
      <c r="AK12" s="9">
        <f t="shared" si="11"/>
        <v>8.1018518518518517E-2</v>
      </c>
      <c r="AL12" s="3"/>
      <c r="AM12" s="1">
        <v>72</v>
      </c>
      <c r="AN12" s="7">
        <f t="shared" si="12"/>
        <v>8.1081081081081086E-2</v>
      </c>
      <c r="AO12" s="8"/>
      <c r="AP12" s="1">
        <v>53</v>
      </c>
      <c r="AQ12" s="9">
        <f t="shared" si="13"/>
        <v>6.1342592592592594E-2</v>
      </c>
      <c r="AR12" s="3"/>
      <c r="AS12" s="1">
        <v>516</v>
      </c>
      <c r="AT12" s="7">
        <f t="shared" si="14"/>
        <v>0.11315789473684211</v>
      </c>
      <c r="AU12" s="8"/>
      <c r="AV12" s="1">
        <v>528</v>
      </c>
      <c r="AW12" s="9">
        <f t="shared" si="15"/>
        <v>0.11655629139072848</v>
      </c>
      <c r="AX12" s="3"/>
      <c r="AY12" s="1">
        <v>361</v>
      </c>
      <c r="AZ12" s="7">
        <f t="shared" si="16"/>
        <v>7.9166666666666663E-2</v>
      </c>
      <c r="BA12" s="8"/>
      <c r="BB12" s="1">
        <v>498</v>
      </c>
      <c r="BC12" s="9">
        <f t="shared" si="17"/>
        <v>0.10993377483443709</v>
      </c>
      <c r="BD12" s="3"/>
      <c r="BE12" s="1">
        <v>141</v>
      </c>
      <c r="BF12" s="7">
        <f t="shared" si="18"/>
        <v>0.13079777365491652</v>
      </c>
      <c r="BG12" s="8"/>
      <c r="BH12" s="1">
        <v>155</v>
      </c>
      <c r="BI12" s="9">
        <f t="shared" si="19"/>
        <v>0.14526710402999063</v>
      </c>
      <c r="BJ12" s="3"/>
      <c r="BK12" s="1">
        <v>77</v>
      </c>
      <c r="BL12" s="7">
        <f t="shared" si="20"/>
        <v>7.1428571428571425E-2</v>
      </c>
      <c r="BM12" s="8"/>
      <c r="BN12" s="1">
        <v>117</v>
      </c>
      <c r="BO12" s="9">
        <f t="shared" si="21"/>
        <v>0.10965323336457357</v>
      </c>
      <c r="BP12" s="3"/>
    </row>
    <row r="13" spans="1:68" x14ac:dyDescent="0.2">
      <c r="A13" s="27"/>
      <c r="B13" s="2" t="s">
        <v>13</v>
      </c>
      <c r="C13" s="3">
        <v>1917</v>
      </c>
      <c r="D13" s="4">
        <f t="shared" si="0"/>
        <v>0.15401301518438179</v>
      </c>
      <c r="E13" s="4"/>
      <c r="F13" s="3">
        <v>1592</v>
      </c>
      <c r="G13" s="4">
        <f t="shared" si="1"/>
        <v>0.1286880607873252</v>
      </c>
      <c r="H13" s="4"/>
      <c r="I13" s="1">
        <v>609</v>
      </c>
      <c r="J13" s="7">
        <f t="shared" si="2"/>
        <v>0.19364069952305246</v>
      </c>
      <c r="K13" s="8"/>
      <c r="L13" s="1">
        <v>509</v>
      </c>
      <c r="M13" s="9">
        <f t="shared" si="3"/>
        <v>0.16298430995837335</v>
      </c>
      <c r="N13" s="3"/>
      <c r="O13" s="1">
        <v>283</v>
      </c>
      <c r="P13" s="7">
        <f t="shared" si="4"/>
        <v>8.9984101748807638E-2</v>
      </c>
      <c r="Q13" s="8"/>
      <c r="R13" s="1">
        <v>355</v>
      </c>
      <c r="S13" s="9">
        <f t="shared" si="5"/>
        <v>0.11367275056035862</v>
      </c>
      <c r="T13" s="3"/>
      <c r="U13" s="3">
        <v>26</v>
      </c>
      <c r="V13" s="4">
        <f t="shared" si="6"/>
        <v>0.13333333333333333</v>
      </c>
      <c r="W13" s="4"/>
      <c r="X13" s="3">
        <v>12</v>
      </c>
      <c r="Y13" s="4">
        <f t="shared" si="7"/>
        <v>6.2827225130890049E-2</v>
      </c>
      <c r="Z13" s="4"/>
      <c r="AA13" s="3">
        <v>26</v>
      </c>
      <c r="AB13" s="7">
        <f t="shared" si="8"/>
        <v>0.1368421052631579</v>
      </c>
      <c r="AC13" s="8"/>
      <c r="AD13" s="3">
        <v>12</v>
      </c>
      <c r="AE13" s="9">
        <f t="shared" si="9"/>
        <v>6.4516129032258063E-2</v>
      </c>
      <c r="AF13" s="3"/>
      <c r="AG13" s="1">
        <v>121</v>
      </c>
      <c r="AH13" s="7">
        <f t="shared" si="10"/>
        <v>0.13626126126126126</v>
      </c>
      <c r="AI13" s="8"/>
      <c r="AJ13" s="1">
        <v>65</v>
      </c>
      <c r="AK13" s="9">
        <f t="shared" si="11"/>
        <v>7.5231481481481483E-2</v>
      </c>
      <c r="AL13" s="3"/>
      <c r="AM13" s="1">
        <v>101</v>
      </c>
      <c r="AN13" s="7">
        <f t="shared" si="12"/>
        <v>0.11373873873873874</v>
      </c>
      <c r="AO13" s="8"/>
      <c r="AP13" s="1">
        <v>74</v>
      </c>
      <c r="AQ13" s="9">
        <f t="shared" si="13"/>
        <v>8.5648148148148154E-2</v>
      </c>
      <c r="AR13" s="3"/>
      <c r="AS13" s="1">
        <v>619</v>
      </c>
      <c r="AT13" s="7">
        <f t="shared" si="14"/>
        <v>0.13574561403508772</v>
      </c>
      <c r="AU13" s="8"/>
      <c r="AV13" s="1">
        <v>525</v>
      </c>
      <c r="AW13" s="9">
        <f t="shared" si="15"/>
        <v>0.11589403973509933</v>
      </c>
      <c r="AX13" s="3"/>
      <c r="AY13" s="1">
        <v>468</v>
      </c>
      <c r="AZ13" s="7">
        <f t="shared" si="16"/>
        <v>0.10263157894736842</v>
      </c>
      <c r="BA13" s="8"/>
      <c r="BB13" s="1">
        <v>526</v>
      </c>
      <c r="BC13" s="9">
        <f t="shared" si="17"/>
        <v>0.11611479028697572</v>
      </c>
      <c r="BD13" s="3"/>
      <c r="BE13" s="1">
        <v>181</v>
      </c>
      <c r="BF13" s="7">
        <f t="shared" si="18"/>
        <v>0.1679035250463822</v>
      </c>
      <c r="BG13" s="8"/>
      <c r="BH13" s="1">
        <v>142</v>
      </c>
      <c r="BI13" s="9">
        <f t="shared" si="19"/>
        <v>0.13308341143392691</v>
      </c>
      <c r="BJ13" s="3"/>
      <c r="BK13" s="1">
        <v>118</v>
      </c>
      <c r="BL13" s="7">
        <f t="shared" si="20"/>
        <v>0.10946196660482375</v>
      </c>
      <c r="BM13" s="8"/>
      <c r="BN13" s="1">
        <v>119</v>
      </c>
      <c r="BO13" s="9">
        <f t="shared" si="21"/>
        <v>0.11152764761012184</v>
      </c>
      <c r="BP13" s="3"/>
    </row>
    <row r="14" spans="1:68" x14ac:dyDescent="0.2">
      <c r="A14" s="27"/>
      <c r="B14" s="2" t="s">
        <v>14</v>
      </c>
      <c r="C14" s="3">
        <v>2251</v>
      </c>
      <c r="D14" s="4">
        <f t="shared" si="0"/>
        <v>0.18084679039125895</v>
      </c>
      <c r="E14" s="4"/>
      <c r="F14" s="3">
        <v>1476</v>
      </c>
      <c r="G14" s="4">
        <f t="shared" si="1"/>
        <v>0.11931129253900251</v>
      </c>
      <c r="H14" s="4"/>
      <c r="I14" s="1">
        <v>699</v>
      </c>
      <c r="J14" s="7">
        <f t="shared" si="2"/>
        <v>0.22225755166931638</v>
      </c>
      <c r="K14" s="8"/>
      <c r="L14" s="1">
        <v>474</v>
      </c>
      <c r="M14" s="9">
        <f t="shared" si="3"/>
        <v>0.15177713736791545</v>
      </c>
      <c r="N14" s="3"/>
      <c r="O14" s="1">
        <v>718</v>
      </c>
      <c r="P14" s="7">
        <f t="shared" si="4"/>
        <v>0.22829888712241653</v>
      </c>
      <c r="Q14" s="8"/>
      <c r="R14" s="1">
        <v>619</v>
      </c>
      <c r="S14" s="9">
        <f t="shared" si="5"/>
        <v>0.19820685238552674</v>
      </c>
      <c r="T14" s="3"/>
      <c r="U14" s="3">
        <v>38</v>
      </c>
      <c r="V14" s="4">
        <f t="shared" si="6"/>
        <v>0.19487179487179487</v>
      </c>
      <c r="W14" s="4"/>
      <c r="X14" s="3">
        <v>10</v>
      </c>
      <c r="Y14" s="4">
        <f t="shared" si="7"/>
        <v>5.2356020942408377E-2</v>
      </c>
      <c r="Z14" s="4"/>
      <c r="AA14" s="3">
        <v>37</v>
      </c>
      <c r="AB14" s="7">
        <f t="shared" si="8"/>
        <v>0.19473684210526315</v>
      </c>
      <c r="AC14" s="8"/>
      <c r="AD14" s="3">
        <v>9</v>
      </c>
      <c r="AE14" s="9">
        <f t="shared" si="9"/>
        <v>4.8387096774193547E-2</v>
      </c>
      <c r="AF14" s="3"/>
      <c r="AG14" s="1">
        <v>131</v>
      </c>
      <c r="AH14" s="7">
        <f t="shared" si="10"/>
        <v>0.14752252252252251</v>
      </c>
      <c r="AI14" s="8"/>
      <c r="AJ14" s="1">
        <v>53</v>
      </c>
      <c r="AK14" s="9">
        <f t="shared" si="11"/>
        <v>6.1342592592592594E-2</v>
      </c>
      <c r="AL14" s="3"/>
      <c r="AM14" s="1">
        <v>128</v>
      </c>
      <c r="AN14" s="7">
        <f t="shared" si="12"/>
        <v>0.14414414414414414</v>
      </c>
      <c r="AO14" s="8"/>
      <c r="AP14" s="1">
        <v>73</v>
      </c>
      <c r="AQ14" s="9">
        <f t="shared" si="13"/>
        <v>8.4490740740740741E-2</v>
      </c>
      <c r="AR14" s="3"/>
      <c r="AS14" s="1">
        <v>716</v>
      </c>
      <c r="AT14" s="7">
        <f t="shared" si="14"/>
        <v>0.15701754385964911</v>
      </c>
      <c r="AU14" s="8"/>
      <c r="AV14" s="1">
        <v>496</v>
      </c>
      <c r="AW14" s="9">
        <f t="shared" si="15"/>
        <v>0.10949227373068433</v>
      </c>
      <c r="AX14" s="3"/>
      <c r="AY14" s="1">
        <v>764</v>
      </c>
      <c r="AZ14" s="7">
        <f t="shared" si="16"/>
        <v>0.1675438596491228</v>
      </c>
      <c r="BA14" s="8"/>
      <c r="BB14" s="1">
        <v>641</v>
      </c>
      <c r="BC14" s="9">
        <f t="shared" si="17"/>
        <v>0.14150110375275937</v>
      </c>
      <c r="BD14" s="3"/>
      <c r="BE14" s="1">
        <v>195</v>
      </c>
      <c r="BF14" s="7">
        <f t="shared" si="18"/>
        <v>0.18089053803339517</v>
      </c>
      <c r="BG14" s="8"/>
      <c r="BH14" s="1">
        <v>127</v>
      </c>
      <c r="BI14" s="9">
        <f t="shared" si="19"/>
        <v>0.1190253045923149</v>
      </c>
      <c r="BJ14" s="3"/>
      <c r="BK14" s="1">
        <v>234</v>
      </c>
      <c r="BL14" s="7">
        <f t="shared" si="20"/>
        <v>0.21706864564007422</v>
      </c>
      <c r="BM14" s="8"/>
      <c r="BN14" s="1">
        <v>194</v>
      </c>
      <c r="BO14" s="9">
        <f t="shared" si="21"/>
        <v>0.18181818181818182</v>
      </c>
      <c r="BP14" s="3"/>
    </row>
    <row r="15" spans="1:68" x14ac:dyDescent="0.2">
      <c r="A15" s="27"/>
      <c r="B15" s="2" t="s">
        <v>15</v>
      </c>
      <c r="C15" s="3">
        <v>2058</v>
      </c>
      <c r="D15" s="4">
        <f t="shared" si="0"/>
        <v>0.1653410460351892</v>
      </c>
      <c r="E15" s="4"/>
      <c r="F15" s="3">
        <v>1093</v>
      </c>
      <c r="G15" s="4">
        <f t="shared" si="1"/>
        <v>8.8351790477730174E-2</v>
      </c>
      <c r="H15" s="4"/>
      <c r="I15" s="1">
        <v>469</v>
      </c>
      <c r="J15" s="7">
        <f t="shared" si="2"/>
        <v>0.1491255961844197</v>
      </c>
      <c r="K15" s="8"/>
      <c r="L15" s="1">
        <v>322</v>
      </c>
      <c r="M15" s="9">
        <f t="shared" si="3"/>
        <v>0.10310598783221261</v>
      </c>
      <c r="N15" s="3"/>
      <c r="O15" s="1">
        <v>826</v>
      </c>
      <c r="P15" s="7">
        <f t="shared" si="4"/>
        <v>0.26263910969793325</v>
      </c>
      <c r="Q15" s="8"/>
      <c r="R15" s="1">
        <v>560</v>
      </c>
      <c r="S15" s="9">
        <f t="shared" si="5"/>
        <v>0.17931476144732628</v>
      </c>
      <c r="T15" s="3"/>
      <c r="U15" s="3">
        <v>19</v>
      </c>
      <c r="V15" s="4">
        <f t="shared" si="6"/>
        <v>9.7435897435897437E-2</v>
      </c>
      <c r="W15" s="4"/>
      <c r="X15" s="3">
        <v>9</v>
      </c>
      <c r="Y15" s="4">
        <f t="shared" si="7"/>
        <v>4.712041884816754E-2</v>
      </c>
      <c r="Z15" s="4"/>
      <c r="AA15" s="3">
        <v>18</v>
      </c>
      <c r="AB15" s="7">
        <f t="shared" si="8"/>
        <v>9.4736842105263161E-2</v>
      </c>
      <c r="AC15" s="8"/>
      <c r="AD15" s="3">
        <v>8</v>
      </c>
      <c r="AE15" s="9">
        <f t="shared" si="9"/>
        <v>4.3010752688172046E-2</v>
      </c>
      <c r="AF15" s="3"/>
      <c r="AG15" s="1">
        <v>118</v>
      </c>
      <c r="AH15" s="7">
        <f t="shared" si="10"/>
        <v>0.13288288288288289</v>
      </c>
      <c r="AI15" s="8"/>
      <c r="AJ15" s="1">
        <v>39</v>
      </c>
      <c r="AK15" s="9">
        <f t="shared" si="11"/>
        <v>4.5138888888888888E-2</v>
      </c>
      <c r="AL15" s="3"/>
      <c r="AM15" s="1">
        <v>131</v>
      </c>
      <c r="AN15" s="7">
        <f t="shared" si="12"/>
        <v>0.14752252252252251</v>
      </c>
      <c r="AO15" s="8"/>
      <c r="AP15" s="1">
        <v>40</v>
      </c>
      <c r="AQ15" s="9">
        <f t="shared" si="13"/>
        <v>4.6296296296296294E-2</v>
      </c>
      <c r="AR15" s="3"/>
      <c r="AS15" s="1">
        <v>735</v>
      </c>
      <c r="AT15" s="7">
        <f t="shared" si="14"/>
        <v>0.16118421052631579</v>
      </c>
      <c r="AU15" s="8"/>
      <c r="AV15" s="1">
        <v>434</v>
      </c>
      <c r="AW15" s="9">
        <f t="shared" si="15"/>
        <v>9.5805739514348787E-2</v>
      </c>
      <c r="AX15" s="3"/>
      <c r="AY15" s="1">
        <v>945</v>
      </c>
      <c r="AZ15" s="7">
        <f t="shared" si="16"/>
        <v>0.20723684210526316</v>
      </c>
      <c r="BA15" s="8"/>
      <c r="BB15" s="1">
        <v>576</v>
      </c>
      <c r="BC15" s="9">
        <f t="shared" si="17"/>
        <v>0.1271523178807947</v>
      </c>
      <c r="BD15" s="3"/>
      <c r="BE15" s="1">
        <v>147</v>
      </c>
      <c r="BF15" s="7">
        <f t="shared" si="18"/>
        <v>0.13636363636363635</v>
      </c>
      <c r="BG15" s="8"/>
      <c r="BH15" s="1">
        <v>116</v>
      </c>
      <c r="BI15" s="9">
        <f t="shared" si="19"/>
        <v>0.10871602624179943</v>
      </c>
      <c r="BJ15" s="3"/>
      <c r="BK15" s="1">
        <v>211</v>
      </c>
      <c r="BL15" s="7">
        <f t="shared" si="20"/>
        <v>0.19573283858998144</v>
      </c>
      <c r="BM15" s="8"/>
      <c r="BN15" s="1">
        <v>154</v>
      </c>
      <c r="BO15" s="9">
        <f t="shared" si="21"/>
        <v>0.14432989690721648</v>
      </c>
      <c r="BP15" s="3"/>
    </row>
    <row r="16" spans="1:68" x14ac:dyDescent="0.2">
      <c r="A16" s="27"/>
      <c r="B16" s="2" t="s">
        <v>16</v>
      </c>
      <c r="C16" s="3">
        <v>1332</v>
      </c>
      <c r="D16" s="4">
        <f t="shared" si="0"/>
        <v>0.10701373825018076</v>
      </c>
      <c r="E16" s="4"/>
      <c r="F16" s="3">
        <v>650</v>
      </c>
      <c r="G16" s="4">
        <f t="shared" si="1"/>
        <v>5.2542235874221972E-2</v>
      </c>
      <c r="H16" s="4"/>
      <c r="I16" s="1">
        <v>314</v>
      </c>
      <c r="J16" s="7">
        <f t="shared" si="2"/>
        <v>9.9841017488076306E-2</v>
      </c>
      <c r="K16" s="8"/>
      <c r="L16" s="1">
        <v>203</v>
      </c>
      <c r="M16" s="9">
        <f t="shared" si="3"/>
        <v>6.5001601024655783E-2</v>
      </c>
      <c r="N16" s="3"/>
      <c r="O16" s="1">
        <v>571</v>
      </c>
      <c r="P16" s="7">
        <f t="shared" si="4"/>
        <v>0.18155802861685214</v>
      </c>
      <c r="Q16" s="8"/>
      <c r="R16" s="1">
        <v>359</v>
      </c>
      <c r="S16" s="9">
        <f t="shared" si="5"/>
        <v>0.11495357028498239</v>
      </c>
      <c r="T16" s="3"/>
      <c r="U16" s="3">
        <v>9</v>
      </c>
      <c r="V16" s="4">
        <f t="shared" si="6"/>
        <v>4.6153846153846156E-2</v>
      </c>
      <c r="W16" s="4"/>
      <c r="X16" s="3">
        <v>2</v>
      </c>
      <c r="Y16" s="4">
        <f t="shared" si="7"/>
        <v>1.0471204188481676E-2</v>
      </c>
      <c r="Z16" s="4"/>
      <c r="AA16" s="3">
        <v>9</v>
      </c>
      <c r="AB16" s="7">
        <f t="shared" si="8"/>
        <v>4.736842105263158E-2</v>
      </c>
      <c r="AC16" s="8"/>
      <c r="AD16" s="3">
        <v>2</v>
      </c>
      <c r="AE16" s="9">
        <f t="shared" si="9"/>
        <v>1.0752688172043012E-2</v>
      </c>
      <c r="AF16" s="3"/>
      <c r="AG16" s="1">
        <v>89</v>
      </c>
      <c r="AH16" s="7">
        <f t="shared" si="10"/>
        <v>0.10022522522522523</v>
      </c>
      <c r="AI16" s="8"/>
      <c r="AJ16" s="1">
        <v>33</v>
      </c>
      <c r="AK16" s="9">
        <f t="shared" si="11"/>
        <v>3.8194444444444448E-2</v>
      </c>
      <c r="AL16" s="3"/>
      <c r="AM16" s="1">
        <v>160</v>
      </c>
      <c r="AN16" s="7">
        <f t="shared" si="12"/>
        <v>0.18018018018018017</v>
      </c>
      <c r="AO16" s="8"/>
      <c r="AP16" s="1">
        <v>57</v>
      </c>
      <c r="AQ16" s="9">
        <f t="shared" si="13"/>
        <v>6.5972222222222224E-2</v>
      </c>
      <c r="AR16" s="3"/>
      <c r="AS16" s="1">
        <v>531</v>
      </c>
      <c r="AT16" s="7">
        <f t="shared" si="14"/>
        <v>0.11644736842105263</v>
      </c>
      <c r="AU16" s="8"/>
      <c r="AV16" s="1">
        <v>264</v>
      </c>
      <c r="AW16" s="9">
        <f t="shared" si="15"/>
        <v>5.8278145695364242E-2</v>
      </c>
      <c r="AX16" s="3"/>
      <c r="AY16" s="1">
        <v>831</v>
      </c>
      <c r="AZ16" s="7">
        <f t="shared" si="16"/>
        <v>0.18223684210526317</v>
      </c>
      <c r="BA16" s="8"/>
      <c r="BB16" s="1">
        <v>428</v>
      </c>
      <c r="BC16" s="9">
        <f t="shared" si="17"/>
        <v>9.4481236203090513E-2</v>
      </c>
      <c r="BD16" s="3"/>
      <c r="BE16" s="1">
        <v>98</v>
      </c>
      <c r="BF16" s="7">
        <f t="shared" si="18"/>
        <v>9.0909090909090912E-2</v>
      </c>
      <c r="BG16" s="8"/>
      <c r="BH16" s="1">
        <v>67</v>
      </c>
      <c r="BI16" s="9">
        <f t="shared" si="19"/>
        <v>6.2792877225866919E-2</v>
      </c>
      <c r="BJ16" s="3"/>
      <c r="BK16" s="1">
        <v>186</v>
      </c>
      <c r="BL16" s="7">
        <f t="shared" si="20"/>
        <v>0.17254174397031541</v>
      </c>
      <c r="BM16" s="8"/>
      <c r="BN16" s="1">
        <v>120</v>
      </c>
      <c r="BO16" s="9">
        <f t="shared" si="21"/>
        <v>0.11246485473289597</v>
      </c>
      <c r="BP16" s="3"/>
    </row>
    <row r="17" spans="1:68" x14ac:dyDescent="0.2">
      <c r="A17" s="27"/>
      <c r="B17" s="2" t="s">
        <v>17</v>
      </c>
      <c r="C17" s="3">
        <v>424</v>
      </c>
      <c r="D17" s="4">
        <f t="shared" si="0"/>
        <v>3.4064433196754236E-2</v>
      </c>
      <c r="E17" s="4"/>
      <c r="F17" s="3">
        <v>224</v>
      </c>
      <c r="G17" s="4">
        <f t="shared" si="1"/>
        <v>1.8106862824347265E-2</v>
      </c>
      <c r="H17" s="4"/>
      <c r="I17" s="1">
        <v>104</v>
      </c>
      <c r="J17" s="7">
        <f t="shared" si="2"/>
        <v>3.3068362480127185E-2</v>
      </c>
      <c r="K17" s="8"/>
      <c r="L17" s="1">
        <v>75</v>
      </c>
      <c r="M17" s="9">
        <f t="shared" si="3"/>
        <v>2.4015369836695485E-2</v>
      </c>
      <c r="N17" s="3"/>
      <c r="O17" s="1">
        <v>216</v>
      </c>
      <c r="P17" s="7">
        <f t="shared" si="4"/>
        <v>6.8680445151033387E-2</v>
      </c>
      <c r="Q17" s="8"/>
      <c r="R17" s="1">
        <v>146</v>
      </c>
      <c r="S17" s="9">
        <f t="shared" si="5"/>
        <v>4.6749919948767212E-2</v>
      </c>
      <c r="T17" s="3"/>
      <c r="U17" s="3">
        <v>6</v>
      </c>
      <c r="V17" s="4">
        <f t="shared" si="6"/>
        <v>3.0769230769230771E-2</v>
      </c>
      <c r="W17" s="4"/>
      <c r="X17" s="3">
        <v>2</v>
      </c>
      <c r="Y17" s="4">
        <f t="shared" si="7"/>
        <v>1.0471204188481676E-2</v>
      </c>
      <c r="Z17" s="4"/>
      <c r="AA17" s="3">
        <v>6</v>
      </c>
      <c r="AB17" s="7">
        <f t="shared" si="8"/>
        <v>3.1578947368421054E-2</v>
      </c>
      <c r="AC17" s="8"/>
      <c r="AD17" s="3">
        <v>2</v>
      </c>
      <c r="AE17" s="9">
        <f t="shared" si="9"/>
        <v>1.0752688172043012E-2</v>
      </c>
      <c r="AF17" s="3"/>
      <c r="AG17" s="1">
        <v>37</v>
      </c>
      <c r="AH17" s="7">
        <f t="shared" si="10"/>
        <v>4.1666666666666664E-2</v>
      </c>
      <c r="AI17" s="8"/>
      <c r="AJ17" s="1">
        <v>12</v>
      </c>
      <c r="AK17" s="9">
        <f t="shared" si="11"/>
        <v>1.3888888888888888E-2</v>
      </c>
      <c r="AL17" s="3"/>
      <c r="AM17" s="1">
        <v>74</v>
      </c>
      <c r="AN17" s="7">
        <f t="shared" si="12"/>
        <v>8.3333333333333329E-2</v>
      </c>
      <c r="AO17" s="8"/>
      <c r="AP17" s="1">
        <v>33</v>
      </c>
      <c r="AQ17" s="9">
        <f t="shared" si="13"/>
        <v>3.8194444444444448E-2</v>
      </c>
      <c r="AR17" s="3"/>
      <c r="AS17" s="1">
        <v>189</v>
      </c>
      <c r="AT17" s="7">
        <f t="shared" si="14"/>
        <v>4.1447368421052629E-2</v>
      </c>
      <c r="AU17" s="8"/>
      <c r="AV17" s="1">
        <v>97</v>
      </c>
      <c r="AW17" s="9">
        <f t="shared" si="15"/>
        <v>2.141280353200883E-2</v>
      </c>
      <c r="AX17" s="3"/>
      <c r="AY17" s="1">
        <v>342</v>
      </c>
      <c r="AZ17" s="7">
        <f t="shared" si="16"/>
        <v>7.4999999999999997E-2</v>
      </c>
      <c r="BA17" s="8"/>
      <c r="BB17" s="1">
        <v>169</v>
      </c>
      <c r="BC17" s="9">
        <f t="shared" si="17"/>
        <v>3.7306843267108168E-2</v>
      </c>
      <c r="BD17" s="3"/>
      <c r="BE17" s="1">
        <v>52</v>
      </c>
      <c r="BF17" s="7">
        <f t="shared" si="18"/>
        <v>4.8237476808905382E-2</v>
      </c>
      <c r="BG17" s="8"/>
      <c r="BH17" s="1">
        <v>32</v>
      </c>
      <c r="BI17" s="9">
        <f t="shared" si="19"/>
        <v>2.9990627928772259E-2</v>
      </c>
      <c r="BJ17" s="3"/>
      <c r="BK17" s="1">
        <v>75</v>
      </c>
      <c r="BL17" s="7">
        <f t="shared" si="20"/>
        <v>6.957328385899815E-2</v>
      </c>
      <c r="BM17" s="8"/>
      <c r="BN17" s="1">
        <v>49</v>
      </c>
      <c r="BO17" s="9">
        <f t="shared" si="21"/>
        <v>4.5923149015932523E-2</v>
      </c>
      <c r="BP17" s="3"/>
    </row>
    <row r="18" spans="1:68" x14ac:dyDescent="0.2">
      <c r="A18" s="27"/>
      <c r="B18" s="2" t="s">
        <v>18</v>
      </c>
      <c r="C18" s="3">
        <v>152</v>
      </c>
      <c r="D18" s="4">
        <f t="shared" si="0"/>
        <v>1.2211777938459066E-2</v>
      </c>
      <c r="E18" s="4"/>
      <c r="F18" s="3">
        <v>82</v>
      </c>
      <c r="G18" s="4">
        <f t="shared" si="1"/>
        <v>6.6284051410556944E-3</v>
      </c>
      <c r="H18" s="4"/>
      <c r="I18" s="1">
        <v>36</v>
      </c>
      <c r="J18" s="7">
        <f t="shared" si="2"/>
        <v>1.1446740858505564E-2</v>
      </c>
      <c r="K18" s="8"/>
      <c r="L18" s="1">
        <v>21</v>
      </c>
      <c r="M18" s="9">
        <f t="shared" si="3"/>
        <v>6.7243035542747355E-3</v>
      </c>
      <c r="N18" s="3"/>
      <c r="O18" s="1">
        <v>69</v>
      </c>
      <c r="P18" s="7">
        <f t="shared" si="4"/>
        <v>2.1939586645468998E-2</v>
      </c>
      <c r="Q18" s="8"/>
      <c r="R18" s="1">
        <v>38</v>
      </c>
      <c r="S18" s="9">
        <f t="shared" si="5"/>
        <v>1.2167787383925712E-2</v>
      </c>
      <c r="T18" s="3"/>
      <c r="U18" s="3">
        <v>5</v>
      </c>
      <c r="V18" s="4">
        <f t="shared" si="6"/>
        <v>2.564102564102564E-2</v>
      </c>
      <c r="W18" s="4"/>
      <c r="X18" s="3">
        <v>1</v>
      </c>
      <c r="Y18" s="4">
        <f t="shared" si="7"/>
        <v>5.235602094240838E-3</v>
      </c>
      <c r="Z18" s="4"/>
      <c r="AA18" s="3">
        <v>4</v>
      </c>
      <c r="AB18" s="7">
        <f t="shared" si="8"/>
        <v>2.1052631578947368E-2</v>
      </c>
      <c r="AC18" s="8"/>
      <c r="AD18" s="3">
        <v>1</v>
      </c>
      <c r="AE18" s="9">
        <f t="shared" si="9"/>
        <v>5.3763440860215058E-3</v>
      </c>
      <c r="AF18" s="3"/>
      <c r="AG18" s="1">
        <v>9</v>
      </c>
      <c r="AH18" s="7">
        <f t="shared" si="10"/>
        <v>1.0135135135135136E-2</v>
      </c>
      <c r="AI18" s="8"/>
      <c r="AJ18" s="1">
        <v>2</v>
      </c>
      <c r="AK18" s="9">
        <f t="shared" si="11"/>
        <v>2.3148148148148147E-3</v>
      </c>
      <c r="AL18" s="3"/>
      <c r="AM18" s="1">
        <v>24</v>
      </c>
      <c r="AN18" s="7">
        <f t="shared" si="12"/>
        <v>2.7027027027027029E-2</v>
      </c>
      <c r="AO18" s="8"/>
      <c r="AP18" s="1">
        <v>7</v>
      </c>
      <c r="AQ18" s="9">
        <f t="shared" si="13"/>
        <v>8.1018518518518514E-3</v>
      </c>
      <c r="AR18" s="3"/>
      <c r="AS18" s="1">
        <v>71</v>
      </c>
      <c r="AT18" s="7">
        <f t="shared" si="14"/>
        <v>1.5570175438596491E-2</v>
      </c>
      <c r="AU18" s="8"/>
      <c r="AV18" s="1">
        <v>38</v>
      </c>
      <c r="AW18" s="9">
        <f t="shared" si="15"/>
        <v>8.3885209713024291E-3</v>
      </c>
      <c r="AX18" s="3"/>
      <c r="AY18" s="1">
        <v>136</v>
      </c>
      <c r="AZ18" s="7">
        <f t="shared" si="16"/>
        <v>2.9824561403508771E-2</v>
      </c>
      <c r="BA18" s="8"/>
      <c r="BB18" s="1">
        <v>69</v>
      </c>
      <c r="BC18" s="9">
        <f t="shared" si="17"/>
        <v>1.5231788079470199E-2</v>
      </c>
      <c r="BD18" s="3"/>
      <c r="BE18" s="1">
        <v>13</v>
      </c>
      <c r="BF18" s="7">
        <f t="shared" si="18"/>
        <v>1.2059369202226345E-2</v>
      </c>
      <c r="BG18" s="8"/>
      <c r="BH18" s="1">
        <v>8</v>
      </c>
      <c r="BI18" s="9">
        <f t="shared" si="19"/>
        <v>7.4976569821930648E-3</v>
      </c>
      <c r="BJ18" s="3"/>
      <c r="BK18" s="1">
        <v>35</v>
      </c>
      <c r="BL18" s="7">
        <f t="shared" si="20"/>
        <v>3.2467532467532464E-2</v>
      </c>
      <c r="BM18" s="8"/>
      <c r="BN18" s="1">
        <v>18</v>
      </c>
      <c r="BO18" s="9">
        <f t="shared" si="21"/>
        <v>1.6869728209934397E-2</v>
      </c>
      <c r="BP18" s="3"/>
    </row>
    <row r="19" spans="1:68" x14ac:dyDescent="0.2">
      <c r="A19" s="27"/>
      <c r="B19" s="2" t="s">
        <v>19</v>
      </c>
      <c r="C19" s="3">
        <v>80</v>
      </c>
      <c r="D19" s="4">
        <f t="shared" si="0"/>
        <v>6.4272515465574036E-3</v>
      </c>
      <c r="E19" s="4"/>
      <c r="F19" s="3">
        <v>34</v>
      </c>
      <c r="G19" s="4">
        <f t="shared" si="1"/>
        <v>2.7483631072669954E-3</v>
      </c>
      <c r="H19" s="4"/>
      <c r="I19" s="1">
        <v>14</v>
      </c>
      <c r="J19" s="7">
        <f t="shared" si="2"/>
        <v>4.4515103338632752E-3</v>
      </c>
      <c r="K19" s="8"/>
      <c r="L19" s="1">
        <v>10</v>
      </c>
      <c r="M19" s="9">
        <f t="shared" si="3"/>
        <v>3.2020493115593979E-3</v>
      </c>
      <c r="N19" s="3"/>
      <c r="O19" s="1">
        <v>28</v>
      </c>
      <c r="P19" s="7">
        <f t="shared" si="4"/>
        <v>8.9030206677265505E-3</v>
      </c>
      <c r="Q19" s="8"/>
      <c r="R19" s="1">
        <v>22</v>
      </c>
      <c r="S19" s="9">
        <f t="shared" si="5"/>
        <v>7.0445084854306754E-3</v>
      </c>
      <c r="T19" s="3"/>
      <c r="U19" s="3">
        <v>2</v>
      </c>
      <c r="V19" s="4">
        <f t="shared" si="6"/>
        <v>1.0256410256410256E-2</v>
      </c>
      <c r="W19" s="4"/>
      <c r="X19" s="3">
        <v>1</v>
      </c>
      <c r="Y19" s="4">
        <f t="shared" si="7"/>
        <v>5.235602094240838E-3</v>
      </c>
      <c r="Z19" s="4"/>
      <c r="AA19" s="3">
        <v>2</v>
      </c>
      <c r="AB19" s="7">
        <f t="shared" si="8"/>
        <v>1.0526315789473684E-2</v>
      </c>
      <c r="AC19" s="8"/>
      <c r="AD19" s="3">
        <v>1</v>
      </c>
      <c r="AE19" s="9">
        <f t="shared" si="9"/>
        <v>5.3763440860215058E-3</v>
      </c>
      <c r="AF19" s="3"/>
      <c r="AG19" s="1">
        <v>5</v>
      </c>
      <c r="AH19" s="7">
        <f t="shared" si="10"/>
        <v>5.6306306306306304E-3</v>
      </c>
      <c r="AI19" s="8"/>
      <c r="AJ19" s="1">
        <v>6</v>
      </c>
      <c r="AK19" s="9">
        <f t="shared" si="11"/>
        <v>6.9444444444444441E-3</v>
      </c>
      <c r="AL19" s="3"/>
      <c r="AM19" s="1">
        <v>9</v>
      </c>
      <c r="AN19" s="7">
        <f t="shared" si="12"/>
        <v>1.0135135135135136E-2</v>
      </c>
      <c r="AO19" s="8"/>
      <c r="AP19" s="1">
        <v>5</v>
      </c>
      <c r="AQ19" s="9">
        <f t="shared" si="13"/>
        <v>5.7870370370370367E-3</v>
      </c>
      <c r="AR19" s="3"/>
      <c r="AS19" s="1">
        <v>35</v>
      </c>
      <c r="AT19" s="7">
        <f t="shared" si="14"/>
        <v>7.6754385964912276E-3</v>
      </c>
      <c r="AU19" s="8"/>
      <c r="AV19" s="1">
        <v>15</v>
      </c>
      <c r="AW19" s="9">
        <f t="shared" si="15"/>
        <v>3.3112582781456954E-3</v>
      </c>
      <c r="AX19" s="3"/>
      <c r="AY19" s="1">
        <v>53</v>
      </c>
      <c r="AZ19" s="7">
        <f t="shared" si="16"/>
        <v>1.1622807017543859E-2</v>
      </c>
      <c r="BA19" s="8"/>
      <c r="BB19" s="1">
        <v>31</v>
      </c>
      <c r="BC19" s="9">
        <f t="shared" si="17"/>
        <v>6.8432671081677708E-3</v>
      </c>
      <c r="BD19" s="3"/>
      <c r="BE19" s="1">
        <v>6</v>
      </c>
      <c r="BF19" s="7">
        <f t="shared" si="18"/>
        <v>5.5658627087198514E-3</v>
      </c>
      <c r="BG19" s="8"/>
      <c r="BH19" s="1">
        <v>4</v>
      </c>
      <c r="BI19" s="9">
        <f t="shared" si="19"/>
        <v>3.7488284910965324E-3</v>
      </c>
      <c r="BJ19" s="3"/>
      <c r="BK19" s="1">
        <v>12</v>
      </c>
      <c r="BL19" s="7">
        <f t="shared" si="20"/>
        <v>1.1131725417439703E-2</v>
      </c>
      <c r="BM19" s="8"/>
      <c r="BN19" s="1">
        <v>9</v>
      </c>
      <c r="BO19" s="9">
        <f t="shared" si="21"/>
        <v>8.4348641049671984E-3</v>
      </c>
      <c r="BP19" s="3"/>
    </row>
    <row r="20" spans="1:68" x14ac:dyDescent="0.2">
      <c r="A20" s="27"/>
      <c r="B20" s="2" t="s">
        <v>20</v>
      </c>
      <c r="C20" s="3">
        <v>26</v>
      </c>
      <c r="D20" s="4">
        <f t="shared" si="0"/>
        <v>2.0888567526311562E-3</v>
      </c>
      <c r="E20" s="4"/>
      <c r="F20" s="3">
        <v>15</v>
      </c>
      <c r="G20" s="4">
        <f t="shared" si="1"/>
        <v>1.2125131355589685E-3</v>
      </c>
      <c r="H20" s="4"/>
      <c r="I20" s="1">
        <v>4</v>
      </c>
      <c r="J20" s="7">
        <f t="shared" si="2"/>
        <v>1.2718600953895071E-3</v>
      </c>
      <c r="K20" s="8"/>
      <c r="L20" s="1">
        <v>2</v>
      </c>
      <c r="M20" s="9">
        <f t="shared" si="3"/>
        <v>6.4040986231187955E-4</v>
      </c>
      <c r="N20" s="3"/>
      <c r="O20" s="1">
        <v>9</v>
      </c>
      <c r="P20" s="7">
        <f t="shared" si="4"/>
        <v>2.861685214626391E-3</v>
      </c>
      <c r="Q20" s="8"/>
      <c r="R20" s="1">
        <v>7</v>
      </c>
      <c r="S20" s="9">
        <f t="shared" si="5"/>
        <v>2.2414345180915788E-3</v>
      </c>
      <c r="T20" s="3"/>
      <c r="U20" s="3">
        <v>3</v>
      </c>
      <c r="V20" s="4">
        <f t="shared" si="6"/>
        <v>1.5384615384615385E-2</v>
      </c>
      <c r="W20" s="4"/>
      <c r="X20" s="3">
        <v>2</v>
      </c>
      <c r="Y20" s="4">
        <f t="shared" si="7"/>
        <v>1.0471204188481676E-2</v>
      </c>
      <c r="Z20" s="4"/>
      <c r="AA20" s="3">
        <v>3</v>
      </c>
      <c r="AB20" s="7">
        <f t="shared" si="8"/>
        <v>1.5789473684210527E-2</v>
      </c>
      <c r="AC20" s="8"/>
      <c r="AD20" s="3">
        <v>2</v>
      </c>
      <c r="AE20" s="9">
        <f t="shared" si="9"/>
        <v>1.0752688172043012E-2</v>
      </c>
      <c r="AF20" s="3"/>
      <c r="AG20" s="1">
        <v>2</v>
      </c>
      <c r="AH20" s="7">
        <f t="shared" si="10"/>
        <v>2.2522522522522522E-3</v>
      </c>
      <c r="AI20" s="8"/>
      <c r="AJ20" s="1">
        <v>2</v>
      </c>
      <c r="AK20" s="9">
        <f t="shared" si="11"/>
        <v>2.3148148148148147E-3</v>
      </c>
      <c r="AL20" s="3"/>
      <c r="AM20" s="1">
        <v>2</v>
      </c>
      <c r="AN20" s="7">
        <f t="shared" si="12"/>
        <v>2.2522522522522522E-3</v>
      </c>
      <c r="AO20" s="8"/>
      <c r="AP20" s="1">
        <v>4</v>
      </c>
      <c r="AQ20" s="9">
        <f t="shared" si="13"/>
        <v>4.6296296296296294E-3</v>
      </c>
      <c r="AR20" s="3"/>
      <c r="AS20" s="1">
        <v>17</v>
      </c>
      <c r="AT20" s="7">
        <f t="shared" si="14"/>
        <v>3.7280701754385964E-3</v>
      </c>
      <c r="AU20" s="8"/>
      <c r="AV20" s="1">
        <v>6</v>
      </c>
      <c r="AW20" s="9">
        <f t="shared" si="15"/>
        <v>1.3245033112582781E-3</v>
      </c>
      <c r="AX20" s="3"/>
      <c r="AY20" s="1">
        <v>23</v>
      </c>
      <c r="AZ20" s="7">
        <f t="shared" si="16"/>
        <v>5.0438596491228071E-3</v>
      </c>
      <c r="BA20" s="8"/>
      <c r="BB20" s="1">
        <v>7</v>
      </c>
      <c r="BC20" s="9">
        <f t="shared" si="17"/>
        <v>1.5452538631346578E-3</v>
      </c>
      <c r="BD20" s="3"/>
      <c r="BE20" s="1">
        <v>4</v>
      </c>
      <c r="BF20" s="7">
        <f t="shared" si="18"/>
        <v>3.7105751391465678E-3</v>
      </c>
      <c r="BG20" s="8"/>
      <c r="BH20" s="1">
        <v>2</v>
      </c>
      <c r="BI20" s="9">
        <f t="shared" si="19"/>
        <v>1.8744142455482662E-3</v>
      </c>
      <c r="BJ20" s="3"/>
      <c r="BK20" s="1">
        <v>4</v>
      </c>
      <c r="BL20" s="7">
        <f t="shared" si="20"/>
        <v>3.7105751391465678E-3</v>
      </c>
      <c r="BM20" s="8"/>
      <c r="BN20" s="1">
        <v>3</v>
      </c>
      <c r="BO20" s="9">
        <f t="shared" si="21"/>
        <v>2.8116213683223993E-3</v>
      </c>
      <c r="BP20" s="3"/>
    </row>
    <row r="21" spans="1:68" x14ac:dyDescent="0.2">
      <c r="A21" s="27"/>
      <c r="B21" s="2" t="s">
        <v>21</v>
      </c>
      <c r="C21" s="3">
        <v>21</v>
      </c>
      <c r="D21" s="4">
        <f t="shared" si="0"/>
        <v>1.6871535309713184E-3</v>
      </c>
      <c r="E21" s="4"/>
      <c r="F21" s="3">
        <v>6</v>
      </c>
      <c r="G21" s="4">
        <f t="shared" si="1"/>
        <v>4.8500525422358744E-4</v>
      </c>
      <c r="H21" s="4"/>
      <c r="I21" s="1">
        <v>5</v>
      </c>
      <c r="J21" s="7">
        <f t="shared" si="2"/>
        <v>1.589825119236884E-3</v>
      </c>
      <c r="K21" s="8"/>
      <c r="L21" s="1">
        <v>3</v>
      </c>
      <c r="M21" s="9">
        <f t="shared" si="3"/>
        <v>9.6061479346781938E-4</v>
      </c>
      <c r="N21" s="3"/>
      <c r="O21" s="1">
        <v>7</v>
      </c>
      <c r="P21" s="7">
        <f t="shared" si="4"/>
        <v>2.2257551669316376E-3</v>
      </c>
      <c r="Q21" s="8"/>
      <c r="R21" s="1">
        <v>5</v>
      </c>
      <c r="S21" s="9">
        <f t="shared" si="5"/>
        <v>1.6010246557796989E-3</v>
      </c>
      <c r="T21" s="3"/>
      <c r="U21" s="3">
        <v>2</v>
      </c>
      <c r="V21" s="4">
        <f t="shared" si="6"/>
        <v>1.0256410256410256E-2</v>
      </c>
      <c r="W21" s="4"/>
      <c r="X21" s="3">
        <v>1</v>
      </c>
      <c r="Y21" s="4">
        <f t="shared" si="7"/>
        <v>5.235602094240838E-3</v>
      </c>
      <c r="Z21" s="4"/>
      <c r="AA21" s="3">
        <v>2</v>
      </c>
      <c r="AB21" s="7">
        <f t="shared" si="8"/>
        <v>1.0526315789473684E-2</v>
      </c>
      <c r="AC21" s="8"/>
      <c r="AD21" s="3">
        <v>1</v>
      </c>
      <c r="AE21" s="9">
        <f t="shared" si="9"/>
        <v>5.3763440860215058E-3</v>
      </c>
      <c r="AF21" s="3"/>
      <c r="AG21" s="1">
        <v>1</v>
      </c>
      <c r="AH21" s="7">
        <f t="shared" si="10"/>
        <v>1.1261261261261261E-3</v>
      </c>
      <c r="AI21" s="8"/>
      <c r="AJ21" s="1">
        <v>0</v>
      </c>
      <c r="AK21" s="9">
        <f t="shared" si="11"/>
        <v>0</v>
      </c>
      <c r="AL21" s="3"/>
      <c r="AM21" s="1">
        <v>2</v>
      </c>
      <c r="AN21" s="7">
        <f t="shared" si="12"/>
        <v>2.2522522522522522E-3</v>
      </c>
      <c r="AO21" s="8"/>
      <c r="AP21" s="1">
        <v>1</v>
      </c>
      <c r="AQ21" s="9">
        <f t="shared" si="13"/>
        <v>1.1574074074074073E-3</v>
      </c>
      <c r="AR21" s="3"/>
      <c r="AS21" s="1">
        <v>10</v>
      </c>
      <c r="AT21" s="7">
        <f t="shared" si="14"/>
        <v>2.1929824561403508E-3</v>
      </c>
      <c r="AU21" s="8"/>
      <c r="AV21" s="1">
        <v>3</v>
      </c>
      <c r="AW21" s="9">
        <f t="shared" si="15"/>
        <v>6.6225165562913907E-4</v>
      </c>
      <c r="AX21" s="3"/>
      <c r="AY21" s="1">
        <v>12</v>
      </c>
      <c r="AZ21" s="7">
        <f t="shared" si="16"/>
        <v>2.631578947368421E-3</v>
      </c>
      <c r="BA21" s="8"/>
      <c r="BB21" s="1">
        <v>5</v>
      </c>
      <c r="BC21" s="9">
        <f t="shared" si="17"/>
        <v>1.1037527593818985E-3</v>
      </c>
      <c r="BD21" s="3"/>
      <c r="BE21" s="1">
        <v>2</v>
      </c>
      <c r="BF21" s="7">
        <f t="shared" si="18"/>
        <v>1.8552875695732839E-3</v>
      </c>
      <c r="BG21" s="8"/>
      <c r="BH21" s="1">
        <v>1</v>
      </c>
      <c r="BI21" s="9">
        <f t="shared" si="19"/>
        <v>9.372071227741331E-4</v>
      </c>
      <c r="BJ21" s="3"/>
      <c r="BK21" s="1">
        <v>3</v>
      </c>
      <c r="BL21" s="7">
        <f t="shared" si="20"/>
        <v>2.7829313543599257E-3</v>
      </c>
      <c r="BM21" s="8"/>
      <c r="BN21" s="1">
        <v>2</v>
      </c>
      <c r="BO21" s="9">
        <f t="shared" si="21"/>
        <v>1.8744142455482662E-3</v>
      </c>
      <c r="BP21" s="3"/>
    </row>
    <row r="22" spans="1:68" x14ac:dyDescent="0.2">
      <c r="A22" s="27"/>
      <c r="B22" s="2" t="s">
        <v>22</v>
      </c>
      <c r="C22" s="3">
        <v>9</v>
      </c>
      <c r="D22" s="4">
        <f t="shared" si="0"/>
        <v>7.2306579898770787E-4</v>
      </c>
      <c r="E22" s="4"/>
      <c r="F22" s="3">
        <v>3</v>
      </c>
      <c r="G22" s="4">
        <f t="shared" si="1"/>
        <v>2.4250262711179372E-4</v>
      </c>
      <c r="H22" s="4"/>
      <c r="I22" s="1">
        <v>3</v>
      </c>
      <c r="J22" s="7">
        <f t="shared" si="2"/>
        <v>9.5389507154213036E-4</v>
      </c>
      <c r="K22" s="8"/>
      <c r="L22" s="1">
        <v>2</v>
      </c>
      <c r="M22" s="9">
        <f t="shared" si="3"/>
        <v>6.4040986231187955E-4</v>
      </c>
      <c r="N22" s="3"/>
      <c r="O22" s="1">
        <v>4</v>
      </c>
      <c r="P22" s="7">
        <f t="shared" si="4"/>
        <v>1.2718600953895071E-3</v>
      </c>
      <c r="Q22" s="8"/>
      <c r="R22" s="1">
        <v>2</v>
      </c>
      <c r="S22" s="9">
        <f t="shared" si="5"/>
        <v>6.4040986231187955E-4</v>
      </c>
      <c r="T22" s="3"/>
      <c r="U22" s="3">
        <v>1</v>
      </c>
      <c r="V22" s="4">
        <f t="shared" si="6"/>
        <v>5.1282051282051282E-3</v>
      </c>
      <c r="W22" s="4"/>
      <c r="X22" s="3">
        <v>0</v>
      </c>
      <c r="Y22" s="4">
        <f t="shared" si="7"/>
        <v>0</v>
      </c>
      <c r="Z22" s="4"/>
      <c r="AA22" s="3">
        <v>1</v>
      </c>
      <c r="AB22" s="7">
        <f t="shared" si="8"/>
        <v>5.263157894736842E-3</v>
      </c>
      <c r="AC22" s="8"/>
      <c r="AD22" s="3">
        <v>0</v>
      </c>
      <c r="AE22" s="9">
        <f t="shared" si="9"/>
        <v>0</v>
      </c>
      <c r="AF22" s="3"/>
      <c r="AG22" s="1">
        <v>1</v>
      </c>
      <c r="AH22" s="7">
        <f t="shared" si="10"/>
        <v>1.1261261261261261E-3</v>
      </c>
      <c r="AI22" s="8"/>
      <c r="AJ22" s="1">
        <v>0</v>
      </c>
      <c r="AK22" s="9">
        <f t="shared" si="11"/>
        <v>0</v>
      </c>
      <c r="AL22" s="3"/>
      <c r="AM22" s="1">
        <v>1</v>
      </c>
      <c r="AN22" s="7">
        <f t="shared" si="12"/>
        <v>1.1261261261261261E-3</v>
      </c>
      <c r="AO22" s="8"/>
      <c r="AP22" s="1">
        <v>0</v>
      </c>
      <c r="AQ22" s="9">
        <f t="shared" si="13"/>
        <v>0</v>
      </c>
      <c r="AR22" s="3"/>
      <c r="AS22" s="1">
        <v>2</v>
      </c>
      <c r="AT22" s="7">
        <f t="shared" si="14"/>
        <v>4.3859649122807018E-4</v>
      </c>
      <c r="AU22" s="8"/>
      <c r="AV22" s="1">
        <v>0</v>
      </c>
      <c r="AW22" s="9">
        <f t="shared" si="15"/>
        <v>0</v>
      </c>
      <c r="AX22" s="3"/>
      <c r="AY22" s="1">
        <v>4</v>
      </c>
      <c r="AZ22" s="7">
        <f t="shared" si="16"/>
        <v>8.7719298245614037E-4</v>
      </c>
      <c r="BA22" s="8"/>
      <c r="BB22" s="1">
        <v>2</v>
      </c>
      <c r="BC22" s="9">
        <f t="shared" si="17"/>
        <v>4.4150110375275938E-4</v>
      </c>
      <c r="BD22" s="3"/>
      <c r="BE22" s="1">
        <v>1</v>
      </c>
      <c r="BF22" s="7">
        <f t="shared" si="18"/>
        <v>9.2764378478664194E-4</v>
      </c>
      <c r="BG22" s="8"/>
      <c r="BH22" s="1">
        <v>0</v>
      </c>
      <c r="BI22" s="9">
        <f t="shared" si="19"/>
        <v>0</v>
      </c>
      <c r="BJ22" s="3"/>
      <c r="BK22" s="1">
        <v>1</v>
      </c>
      <c r="BL22" s="7">
        <f t="shared" si="20"/>
        <v>9.2764378478664194E-4</v>
      </c>
      <c r="BM22" s="8"/>
      <c r="BN22" s="1">
        <v>0</v>
      </c>
      <c r="BO22" s="9">
        <f t="shared" si="21"/>
        <v>0</v>
      </c>
      <c r="BP22" s="3"/>
    </row>
    <row r="23" spans="1:68" x14ac:dyDescent="0.2">
      <c r="A23" s="27"/>
      <c r="B23" s="2" t="s">
        <v>23</v>
      </c>
      <c r="C23" s="3">
        <v>2</v>
      </c>
      <c r="D23" s="4">
        <f t="shared" si="0"/>
        <v>1.606812886639351E-4</v>
      </c>
      <c r="E23" s="4"/>
      <c r="F23" s="3">
        <v>0</v>
      </c>
      <c r="G23" s="4">
        <f t="shared" si="1"/>
        <v>0</v>
      </c>
      <c r="H23" s="4"/>
      <c r="I23" s="1">
        <v>1</v>
      </c>
      <c r="J23" s="7">
        <f t="shared" si="2"/>
        <v>3.1796502384737679E-4</v>
      </c>
      <c r="K23" s="8"/>
      <c r="L23" s="1">
        <v>0</v>
      </c>
      <c r="M23" s="9">
        <f t="shared" si="3"/>
        <v>0</v>
      </c>
      <c r="N23" s="3"/>
      <c r="O23" s="1">
        <v>1</v>
      </c>
      <c r="P23" s="7">
        <f t="shared" si="4"/>
        <v>3.1796502384737679E-4</v>
      </c>
      <c r="Q23" s="8"/>
      <c r="R23" s="1">
        <v>1</v>
      </c>
      <c r="S23" s="9">
        <f t="shared" si="5"/>
        <v>3.2020493115593977E-4</v>
      </c>
      <c r="T23" s="3"/>
      <c r="U23" s="3">
        <v>0</v>
      </c>
      <c r="V23" s="4">
        <f t="shared" si="6"/>
        <v>0</v>
      </c>
      <c r="W23" s="4"/>
      <c r="X23" s="3">
        <v>0</v>
      </c>
      <c r="Y23" s="4">
        <f t="shared" si="7"/>
        <v>0</v>
      </c>
      <c r="Z23" s="4"/>
      <c r="AA23" s="3">
        <v>0</v>
      </c>
      <c r="AB23" s="7">
        <f t="shared" si="8"/>
        <v>0</v>
      </c>
      <c r="AC23" s="8"/>
      <c r="AD23" s="3">
        <v>0</v>
      </c>
      <c r="AE23" s="9">
        <f t="shared" si="9"/>
        <v>0</v>
      </c>
      <c r="AF23" s="3"/>
      <c r="AG23" s="1">
        <v>1</v>
      </c>
      <c r="AH23" s="7">
        <f t="shared" si="10"/>
        <v>1.1261261261261261E-3</v>
      </c>
      <c r="AI23" s="8"/>
      <c r="AJ23" s="1">
        <v>0</v>
      </c>
      <c r="AK23" s="9">
        <f t="shared" si="11"/>
        <v>0</v>
      </c>
      <c r="AL23" s="3"/>
      <c r="AM23" s="1">
        <v>1</v>
      </c>
      <c r="AN23" s="7">
        <f t="shared" si="12"/>
        <v>1.1261261261261261E-3</v>
      </c>
      <c r="AO23" s="8"/>
      <c r="AP23" s="1">
        <v>1</v>
      </c>
      <c r="AQ23" s="9">
        <f t="shared" si="13"/>
        <v>1.1574074074074073E-3</v>
      </c>
      <c r="AR23" s="3"/>
      <c r="AS23" s="1">
        <v>1</v>
      </c>
      <c r="AT23" s="7">
        <f t="shared" si="14"/>
        <v>2.1929824561403509E-4</v>
      </c>
      <c r="AU23" s="8"/>
      <c r="AV23" s="1">
        <v>0</v>
      </c>
      <c r="AW23" s="9">
        <f t="shared" si="15"/>
        <v>0</v>
      </c>
      <c r="AX23" s="3"/>
      <c r="AY23" s="1">
        <v>2</v>
      </c>
      <c r="AZ23" s="7">
        <f t="shared" si="16"/>
        <v>4.3859649122807018E-4</v>
      </c>
      <c r="BA23" s="8"/>
      <c r="BB23" s="1">
        <v>1</v>
      </c>
      <c r="BC23" s="9">
        <f t="shared" si="17"/>
        <v>2.2075055187637969E-4</v>
      </c>
      <c r="BD23" s="3"/>
      <c r="BE23" s="1">
        <v>1</v>
      </c>
      <c r="BF23" s="7">
        <f t="shared" si="18"/>
        <v>9.2764378478664194E-4</v>
      </c>
      <c r="BG23" s="8"/>
      <c r="BH23" s="1">
        <v>0</v>
      </c>
      <c r="BI23" s="9">
        <f t="shared" si="19"/>
        <v>0</v>
      </c>
      <c r="BJ23" s="3"/>
      <c r="BK23" s="1">
        <v>1</v>
      </c>
      <c r="BL23" s="7">
        <f t="shared" si="20"/>
        <v>9.2764378478664194E-4</v>
      </c>
      <c r="BM23" s="8"/>
      <c r="BN23" s="1">
        <v>1</v>
      </c>
      <c r="BO23" s="9">
        <f t="shared" si="21"/>
        <v>9.372071227741331E-4</v>
      </c>
      <c r="BP23" s="3"/>
    </row>
    <row r="24" spans="1:68" x14ac:dyDescent="0.2">
      <c r="A24" s="27"/>
      <c r="B24" s="2" t="s">
        <v>24</v>
      </c>
      <c r="C24" s="3">
        <v>2</v>
      </c>
      <c r="D24" s="4">
        <f t="shared" si="0"/>
        <v>1.606812886639351E-4</v>
      </c>
      <c r="E24" s="4"/>
      <c r="F24" s="3">
        <v>1</v>
      </c>
      <c r="G24" s="4">
        <f t="shared" si="1"/>
        <v>8.0834209037264568E-5</v>
      </c>
      <c r="H24" s="4"/>
      <c r="I24" s="1">
        <v>0</v>
      </c>
      <c r="J24" s="7">
        <f t="shared" si="2"/>
        <v>0</v>
      </c>
      <c r="K24" s="8"/>
      <c r="L24" s="1">
        <v>0</v>
      </c>
      <c r="M24" s="9">
        <f t="shared" si="3"/>
        <v>0</v>
      </c>
      <c r="N24" s="3"/>
      <c r="O24" s="1">
        <v>1</v>
      </c>
      <c r="P24" s="7">
        <f t="shared" si="4"/>
        <v>3.1796502384737679E-4</v>
      </c>
      <c r="Q24" s="8"/>
      <c r="R24" s="1">
        <v>0</v>
      </c>
      <c r="S24" s="9">
        <f t="shared" si="5"/>
        <v>0</v>
      </c>
      <c r="T24" s="3"/>
      <c r="U24" s="3">
        <v>1</v>
      </c>
      <c r="V24" s="4">
        <f t="shared" si="6"/>
        <v>5.1282051282051282E-3</v>
      </c>
      <c r="W24" s="4"/>
      <c r="X24" s="3">
        <v>0</v>
      </c>
      <c r="Y24" s="4">
        <f t="shared" si="7"/>
        <v>0</v>
      </c>
      <c r="Z24" s="4"/>
      <c r="AA24" s="3">
        <v>1</v>
      </c>
      <c r="AB24" s="7">
        <f t="shared" si="8"/>
        <v>5.263157894736842E-3</v>
      </c>
      <c r="AC24" s="8"/>
      <c r="AD24" s="3">
        <v>0</v>
      </c>
      <c r="AE24" s="9">
        <f t="shared" si="9"/>
        <v>0</v>
      </c>
      <c r="AF24" s="3"/>
      <c r="AG24" s="1">
        <v>0</v>
      </c>
      <c r="AH24" s="7">
        <f t="shared" si="10"/>
        <v>0</v>
      </c>
      <c r="AI24" s="8"/>
      <c r="AJ24" s="1">
        <v>0</v>
      </c>
      <c r="AK24" s="9">
        <f t="shared" si="11"/>
        <v>0</v>
      </c>
      <c r="AL24" s="3"/>
      <c r="AM24" s="1">
        <v>1</v>
      </c>
      <c r="AN24" s="7">
        <f t="shared" si="12"/>
        <v>1.1261261261261261E-3</v>
      </c>
      <c r="AO24" s="8"/>
      <c r="AP24" s="1">
        <v>0</v>
      </c>
      <c r="AQ24" s="9">
        <f t="shared" si="13"/>
        <v>0</v>
      </c>
      <c r="AR24" s="3"/>
      <c r="AS24" s="1">
        <v>2</v>
      </c>
      <c r="AT24" s="7">
        <f t="shared" si="14"/>
        <v>4.3859649122807018E-4</v>
      </c>
      <c r="AU24" s="8"/>
      <c r="AV24" s="1">
        <v>1</v>
      </c>
      <c r="AW24" s="9">
        <f t="shared" si="15"/>
        <v>2.2075055187637969E-4</v>
      </c>
      <c r="AX24" s="3"/>
      <c r="AY24" s="1">
        <v>2</v>
      </c>
      <c r="AZ24" s="7">
        <f t="shared" si="16"/>
        <v>4.3859649122807018E-4</v>
      </c>
      <c r="BA24" s="8"/>
      <c r="BB24" s="1">
        <v>0</v>
      </c>
      <c r="BC24" s="9">
        <f t="shared" si="17"/>
        <v>0</v>
      </c>
      <c r="BD24" s="3"/>
      <c r="BE24" s="1">
        <v>0</v>
      </c>
      <c r="BF24" s="7">
        <f t="shared" si="18"/>
        <v>0</v>
      </c>
      <c r="BG24" s="8"/>
      <c r="BH24" s="1">
        <v>0</v>
      </c>
      <c r="BI24" s="9">
        <f t="shared" si="19"/>
        <v>0</v>
      </c>
      <c r="BJ24" s="3"/>
      <c r="BK24" s="1">
        <v>1</v>
      </c>
      <c r="BL24" s="7">
        <f t="shared" si="20"/>
        <v>9.2764378478664194E-4</v>
      </c>
      <c r="BM24" s="8"/>
      <c r="BN24" s="1">
        <v>0</v>
      </c>
      <c r="BO24" s="9">
        <f t="shared" si="21"/>
        <v>0</v>
      </c>
      <c r="BP24" s="3"/>
    </row>
    <row r="25" spans="1:68" x14ac:dyDescent="0.2">
      <c r="A25" s="27"/>
      <c r="B25" s="2" t="s">
        <v>25</v>
      </c>
      <c r="C25" s="3">
        <v>0</v>
      </c>
      <c r="D25" s="4">
        <f t="shared" si="0"/>
        <v>0</v>
      </c>
      <c r="E25" s="4"/>
      <c r="F25" s="3">
        <v>0</v>
      </c>
      <c r="G25" s="4">
        <f t="shared" si="1"/>
        <v>0</v>
      </c>
      <c r="H25" s="4"/>
      <c r="I25" s="1">
        <v>0</v>
      </c>
      <c r="J25" s="7">
        <f t="shared" si="2"/>
        <v>0</v>
      </c>
      <c r="K25" s="8"/>
      <c r="L25" s="1">
        <v>0</v>
      </c>
      <c r="M25" s="9">
        <f t="shared" si="3"/>
        <v>0</v>
      </c>
      <c r="N25" s="3"/>
      <c r="O25" s="1">
        <v>0</v>
      </c>
      <c r="P25" s="7">
        <f t="shared" si="4"/>
        <v>0</v>
      </c>
      <c r="Q25" s="8"/>
      <c r="R25" s="1">
        <v>0</v>
      </c>
      <c r="S25" s="9">
        <f t="shared" si="5"/>
        <v>0</v>
      </c>
      <c r="T25" s="3"/>
      <c r="U25" s="3">
        <v>0</v>
      </c>
      <c r="V25" s="4">
        <f t="shared" si="6"/>
        <v>0</v>
      </c>
      <c r="W25" s="4"/>
      <c r="X25" s="3">
        <v>0</v>
      </c>
      <c r="Y25" s="4">
        <f t="shared" si="7"/>
        <v>0</v>
      </c>
      <c r="Z25" s="4"/>
      <c r="AA25" s="3">
        <v>0</v>
      </c>
      <c r="AB25" s="7">
        <f t="shared" si="8"/>
        <v>0</v>
      </c>
      <c r="AC25" s="8"/>
      <c r="AD25" s="3">
        <v>0</v>
      </c>
      <c r="AE25" s="9">
        <f t="shared" si="9"/>
        <v>0</v>
      </c>
      <c r="AF25" s="3"/>
      <c r="AG25" s="1">
        <v>0</v>
      </c>
      <c r="AH25" s="7">
        <f t="shared" si="10"/>
        <v>0</v>
      </c>
      <c r="AI25" s="8"/>
      <c r="AJ25" s="1">
        <v>0</v>
      </c>
      <c r="AK25" s="9">
        <f t="shared" si="11"/>
        <v>0</v>
      </c>
      <c r="AL25" s="3"/>
      <c r="AM25" s="1">
        <v>0</v>
      </c>
      <c r="AN25" s="7">
        <f t="shared" si="12"/>
        <v>0</v>
      </c>
      <c r="AO25" s="8"/>
      <c r="AP25" s="1">
        <v>0</v>
      </c>
      <c r="AQ25" s="9">
        <f t="shared" si="13"/>
        <v>0</v>
      </c>
      <c r="AR25" s="3"/>
      <c r="AS25" s="1">
        <v>0</v>
      </c>
      <c r="AT25" s="7">
        <f t="shared" si="14"/>
        <v>0</v>
      </c>
      <c r="AU25" s="8"/>
      <c r="AV25" s="1">
        <v>0</v>
      </c>
      <c r="AW25" s="9">
        <f t="shared" si="15"/>
        <v>0</v>
      </c>
      <c r="AX25" s="3"/>
      <c r="AY25" s="1">
        <v>1</v>
      </c>
      <c r="AZ25" s="7">
        <f t="shared" si="16"/>
        <v>2.1929824561403509E-4</v>
      </c>
      <c r="BA25" s="8"/>
      <c r="BB25" s="1">
        <v>1</v>
      </c>
      <c r="BC25" s="9">
        <f t="shared" si="17"/>
        <v>2.2075055187637969E-4</v>
      </c>
      <c r="BD25" s="3"/>
      <c r="BE25" s="1">
        <v>0</v>
      </c>
      <c r="BF25" s="7">
        <f t="shared" si="18"/>
        <v>0</v>
      </c>
      <c r="BG25" s="8"/>
      <c r="BH25" s="1">
        <v>0</v>
      </c>
      <c r="BI25" s="9">
        <f t="shared" si="19"/>
        <v>0</v>
      </c>
      <c r="BJ25" s="3"/>
      <c r="BK25" s="1">
        <v>0</v>
      </c>
      <c r="BL25" s="7">
        <f t="shared" si="20"/>
        <v>0</v>
      </c>
      <c r="BM25" s="8"/>
      <c r="BN25" s="1">
        <v>0</v>
      </c>
      <c r="BO25" s="9">
        <f t="shared" si="21"/>
        <v>0</v>
      </c>
      <c r="BP25" s="3"/>
    </row>
    <row r="26" spans="1:68" x14ac:dyDescent="0.2">
      <c r="A26" s="27"/>
      <c r="B26" s="2" t="s">
        <v>26</v>
      </c>
      <c r="C26" s="3">
        <v>1</v>
      </c>
      <c r="D26" s="4">
        <f t="shared" si="0"/>
        <v>8.0340644331967548E-5</v>
      </c>
      <c r="E26" s="4"/>
      <c r="F26" s="3">
        <v>0</v>
      </c>
      <c r="G26" s="4">
        <f t="shared" si="1"/>
        <v>0</v>
      </c>
      <c r="H26" s="4"/>
      <c r="I26" s="1">
        <v>0</v>
      </c>
      <c r="J26" s="7">
        <f t="shared" si="2"/>
        <v>0</v>
      </c>
      <c r="K26" s="8"/>
      <c r="L26" s="1">
        <v>0</v>
      </c>
      <c r="M26" s="9">
        <f t="shared" si="3"/>
        <v>0</v>
      </c>
      <c r="N26" s="3"/>
      <c r="O26" s="1">
        <v>0</v>
      </c>
      <c r="P26" s="7">
        <f t="shared" si="4"/>
        <v>0</v>
      </c>
      <c r="Q26" s="8"/>
      <c r="R26" s="1">
        <v>0</v>
      </c>
      <c r="S26" s="9">
        <f t="shared" si="5"/>
        <v>0</v>
      </c>
      <c r="T26" s="3"/>
      <c r="U26" s="3">
        <v>0</v>
      </c>
      <c r="V26" s="4">
        <f t="shared" si="6"/>
        <v>0</v>
      </c>
      <c r="W26" s="4"/>
      <c r="X26" s="3">
        <v>0</v>
      </c>
      <c r="Y26" s="4">
        <f t="shared" si="7"/>
        <v>0</v>
      </c>
      <c r="Z26" s="4"/>
      <c r="AA26" s="3">
        <v>0</v>
      </c>
      <c r="AB26" s="7">
        <f t="shared" si="8"/>
        <v>0</v>
      </c>
      <c r="AC26" s="8"/>
      <c r="AD26" s="3">
        <v>0</v>
      </c>
      <c r="AE26" s="9">
        <f t="shared" si="9"/>
        <v>0</v>
      </c>
      <c r="AF26" s="3"/>
      <c r="AG26" s="1">
        <v>0</v>
      </c>
      <c r="AH26" s="7">
        <f t="shared" si="10"/>
        <v>0</v>
      </c>
      <c r="AI26" s="8"/>
      <c r="AJ26" s="1">
        <v>0</v>
      </c>
      <c r="AK26" s="9">
        <f t="shared" si="11"/>
        <v>0</v>
      </c>
      <c r="AL26" s="3"/>
      <c r="AM26" s="1">
        <v>0</v>
      </c>
      <c r="AN26" s="7">
        <f t="shared" si="12"/>
        <v>0</v>
      </c>
      <c r="AO26" s="8"/>
      <c r="AP26" s="1">
        <v>0</v>
      </c>
      <c r="AQ26" s="9">
        <f t="shared" si="13"/>
        <v>0</v>
      </c>
      <c r="AR26" s="3"/>
      <c r="AS26" s="1">
        <v>0</v>
      </c>
      <c r="AT26" s="7">
        <f t="shared" si="14"/>
        <v>0</v>
      </c>
      <c r="AU26" s="8"/>
      <c r="AV26" s="1">
        <v>0</v>
      </c>
      <c r="AW26" s="9">
        <f t="shared" si="15"/>
        <v>0</v>
      </c>
      <c r="AX26" s="3"/>
      <c r="AY26" s="1">
        <v>1</v>
      </c>
      <c r="AZ26" s="7">
        <f t="shared" si="16"/>
        <v>2.1929824561403509E-4</v>
      </c>
      <c r="BA26" s="8"/>
      <c r="BB26" s="1">
        <v>0</v>
      </c>
      <c r="BC26" s="9">
        <f t="shared" si="17"/>
        <v>0</v>
      </c>
      <c r="BD26" s="3"/>
      <c r="BE26" s="1">
        <v>0</v>
      </c>
      <c r="BF26" s="7">
        <f t="shared" si="18"/>
        <v>0</v>
      </c>
      <c r="BG26" s="8"/>
      <c r="BH26" s="1">
        <v>0</v>
      </c>
      <c r="BI26" s="9">
        <f t="shared" si="19"/>
        <v>0</v>
      </c>
      <c r="BJ26" s="3"/>
      <c r="BK26" s="1">
        <v>0</v>
      </c>
      <c r="BL26" s="7">
        <f t="shared" si="20"/>
        <v>0</v>
      </c>
      <c r="BM26" s="8"/>
      <c r="BN26" s="1">
        <v>0</v>
      </c>
      <c r="BO26" s="9">
        <f t="shared" si="21"/>
        <v>0</v>
      </c>
      <c r="BP26" s="3"/>
    </row>
    <row r="27" spans="1:68" x14ac:dyDescent="0.2">
      <c r="A27" s="27" t="s">
        <v>27</v>
      </c>
      <c r="B27" s="2" t="s">
        <v>5</v>
      </c>
      <c r="C27" s="3">
        <v>1</v>
      </c>
      <c r="D27" s="4">
        <f t="shared" si="0"/>
        <v>8.0340644331967548E-5</v>
      </c>
      <c r="E27" s="5"/>
      <c r="F27" s="3">
        <v>1</v>
      </c>
      <c r="G27" s="4">
        <f t="shared" si="1"/>
        <v>8.0834209037264568E-5</v>
      </c>
      <c r="H27" s="5"/>
      <c r="I27" s="1">
        <v>0</v>
      </c>
      <c r="J27" s="7">
        <f t="shared" si="2"/>
        <v>0</v>
      </c>
      <c r="K27" s="8"/>
      <c r="L27" s="1">
        <v>0</v>
      </c>
      <c r="M27" s="9">
        <f t="shared" si="3"/>
        <v>0</v>
      </c>
      <c r="N27" s="3"/>
      <c r="O27" s="1">
        <v>0</v>
      </c>
      <c r="P27" s="7">
        <f t="shared" si="4"/>
        <v>0</v>
      </c>
      <c r="Q27" s="8"/>
      <c r="R27" s="1">
        <v>0</v>
      </c>
      <c r="S27" s="9">
        <f t="shared" si="5"/>
        <v>0</v>
      </c>
      <c r="T27" s="3"/>
      <c r="U27" s="3">
        <v>0</v>
      </c>
      <c r="V27" s="4">
        <f t="shared" si="6"/>
        <v>0</v>
      </c>
      <c r="W27" s="5"/>
      <c r="X27" s="3">
        <v>0</v>
      </c>
      <c r="Y27" s="4">
        <f t="shared" si="7"/>
        <v>0</v>
      </c>
      <c r="Z27" s="5"/>
      <c r="AA27" s="3">
        <v>0</v>
      </c>
      <c r="AB27" s="7">
        <f t="shared" si="8"/>
        <v>0</v>
      </c>
      <c r="AC27" s="8"/>
      <c r="AD27" s="3">
        <v>0</v>
      </c>
      <c r="AE27" s="9">
        <f t="shared" si="9"/>
        <v>0</v>
      </c>
      <c r="AF27" s="3"/>
      <c r="AG27" s="1">
        <v>0</v>
      </c>
      <c r="AH27" s="7">
        <f t="shared" si="10"/>
        <v>0</v>
      </c>
      <c r="AI27" s="8"/>
      <c r="AJ27" s="1">
        <v>0</v>
      </c>
      <c r="AK27" s="9">
        <f t="shared" si="11"/>
        <v>0</v>
      </c>
      <c r="AL27" s="3"/>
      <c r="AM27" s="1">
        <v>0</v>
      </c>
      <c r="AN27" s="7">
        <f t="shared" si="12"/>
        <v>0</v>
      </c>
      <c r="AO27" s="8"/>
      <c r="AP27" s="1">
        <v>0</v>
      </c>
      <c r="AQ27" s="9">
        <f t="shared" si="13"/>
        <v>0</v>
      </c>
      <c r="AR27" s="3"/>
      <c r="AS27" s="1">
        <v>1</v>
      </c>
      <c r="AT27" s="7">
        <f t="shared" si="14"/>
        <v>2.1929824561403509E-4</v>
      </c>
      <c r="AU27" s="8"/>
      <c r="AV27" s="1">
        <v>1</v>
      </c>
      <c r="AW27" s="9">
        <f t="shared" si="15"/>
        <v>2.2075055187637969E-4</v>
      </c>
      <c r="AX27" s="3"/>
      <c r="AY27" s="1">
        <v>1</v>
      </c>
      <c r="AZ27" s="7">
        <f t="shared" si="16"/>
        <v>2.1929824561403509E-4</v>
      </c>
      <c r="BA27" s="8"/>
      <c r="BB27" s="1">
        <v>1</v>
      </c>
      <c r="BC27" s="9">
        <f t="shared" si="17"/>
        <v>2.2075055187637969E-4</v>
      </c>
      <c r="BD27" s="3"/>
      <c r="BE27" s="1">
        <v>0</v>
      </c>
      <c r="BF27" s="7">
        <f t="shared" si="18"/>
        <v>0</v>
      </c>
      <c r="BG27" s="8"/>
      <c r="BH27" s="1">
        <v>0</v>
      </c>
      <c r="BI27" s="9">
        <f t="shared" si="19"/>
        <v>0</v>
      </c>
      <c r="BJ27" s="3"/>
      <c r="BK27" s="1">
        <v>0</v>
      </c>
      <c r="BL27" s="7">
        <f t="shared" si="20"/>
        <v>0</v>
      </c>
      <c r="BM27" s="8"/>
      <c r="BN27" s="1">
        <v>0</v>
      </c>
      <c r="BO27" s="9">
        <f t="shared" si="21"/>
        <v>0</v>
      </c>
      <c r="BP27" s="3"/>
    </row>
    <row r="28" spans="1:68" x14ac:dyDescent="0.2">
      <c r="A28" s="27"/>
      <c r="B28" s="2" t="s">
        <v>6</v>
      </c>
      <c r="C28" s="3">
        <v>1</v>
      </c>
      <c r="D28" s="4">
        <f t="shared" si="0"/>
        <v>8.0340644331967548E-5</v>
      </c>
      <c r="E28" s="5"/>
      <c r="F28" s="3">
        <v>1</v>
      </c>
      <c r="G28" s="4">
        <f t="shared" si="1"/>
        <v>8.0834209037264568E-5</v>
      </c>
      <c r="H28" s="5"/>
      <c r="I28" s="1">
        <v>0</v>
      </c>
      <c r="J28" s="7">
        <f t="shared" si="2"/>
        <v>0</v>
      </c>
      <c r="K28" s="8"/>
      <c r="L28" s="1">
        <v>0</v>
      </c>
      <c r="M28" s="9">
        <f t="shared" si="3"/>
        <v>0</v>
      </c>
      <c r="N28" s="3"/>
      <c r="O28" s="1">
        <v>0</v>
      </c>
      <c r="P28" s="7">
        <f t="shared" si="4"/>
        <v>0</v>
      </c>
      <c r="Q28" s="8"/>
      <c r="R28" s="1">
        <v>0</v>
      </c>
      <c r="S28" s="9">
        <f t="shared" si="5"/>
        <v>0</v>
      </c>
      <c r="T28" s="3"/>
      <c r="U28" s="3">
        <v>0</v>
      </c>
      <c r="V28" s="4">
        <f t="shared" si="6"/>
        <v>0</v>
      </c>
      <c r="W28" s="5"/>
      <c r="X28" s="3">
        <v>0</v>
      </c>
      <c r="Y28" s="4">
        <f t="shared" si="7"/>
        <v>0</v>
      </c>
      <c r="Z28" s="5"/>
      <c r="AA28" s="3">
        <v>0</v>
      </c>
      <c r="AB28" s="7">
        <f t="shared" si="8"/>
        <v>0</v>
      </c>
      <c r="AC28" s="8"/>
      <c r="AD28" s="3">
        <v>0</v>
      </c>
      <c r="AE28" s="9">
        <f t="shared" si="9"/>
        <v>0</v>
      </c>
      <c r="AF28" s="3"/>
      <c r="AG28" s="1">
        <v>0</v>
      </c>
      <c r="AH28" s="7">
        <f t="shared" si="10"/>
        <v>0</v>
      </c>
      <c r="AI28" s="8"/>
      <c r="AJ28" s="1">
        <v>0</v>
      </c>
      <c r="AK28" s="9">
        <f t="shared" si="11"/>
        <v>0</v>
      </c>
      <c r="AL28" s="3"/>
      <c r="AM28" s="1">
        <v>0</v>
      </c>
      <c r="AN28" s="7">
        <f t="shared" si="12"/>
        <v>0</v>
      </c>
      <c r="AO28" s="8"/>
      <c r="AP28" s="1">
        <v>0</v>
      </c>
      <c r="AQ28" s="9">
        <f t="shared" si="13"/>
        <v>0</v>
      </c>
      <c r="AR28" s="3"/>
      <c r="AS28" s="1">
        <v>0</v>
      </c>
      <c r="AT28" s="7">
        <f t="shared" si="14"/>
        <v>0</v>
      </c>
      <c r="AU28" s="8"/>
      <c r="AV28" s="1">
        <v>0</v>
      </c>
      <c r="AW28" s="9">
        <f t="shared" si="15"/>
        <v>0</v>
      </c>
      <c r="AX28" s="3"/>
      <c r="AY28" s="1">
        <v>0</v>
      </c>
      <c r="AZ28" s="7">
        <f t="shared" si="16"/>
        <v>0</v>
      </c>
      <c r="BA28" s="8"/>
      <c r="BB28" s="1">
        <v>0</v>
      </c>
      <c r="BC28" s="9">
        <f t="shared" si="17"/>
        <v>0</v>
      </c>
      <c r="BD28" s="3"/>
      <c r="BE28" s="1">
        <v>0</v>
      </c>
      <c r="BF28" s="7">
        <f t="shared" si="18"/>
        <v>0</v>
      </c>
      <c r="BG28" s="8"/>
      <c r="BH28" s="1">
        <v>0</v>
      </c>
      <c r="BI28" s="9">
        <f t="shared" si="19"/>
        <v>0</v>
      </c>
      <c r="BJ28" s="3"/>
      <c r="BK28" s="1">
        <v>0</v>
      </c>
      <c r="BL28" s="7">
        <f t="shared" si="20"/>
        <v>0</v>
      </c>
      <c r="BM28" s="8"/>
      <c r="BN28" s="1">
        <v>0</v>
      </c>
      <c r="BO28" s="9">
        <f t="shared" si="21"/>
        <v>0</v>
      </c>
      <c r="BP28" s="3"/>
    </row>
    <row r="29" spans="1:68" x14ac:dyDescent="0.2">
      <c r="A29" s="27"/>
      <c r="B29" s="2" t="s">
        <v>7</v>
      </c>
      <c r="C29" s="3">
        <v>3</v>
      </c>
      <c r="D29" s="4">
        <f t="shared" si="0"/>
        <v>2.4102193299590263E-4</v>
      </c>
      <c r="E29" s="5"/>
      <c r="F29" s="3">
        <v>2</v>
      </c>
      <c r="G29" s="4">
        <f t="shared" si="1"/>
        <v>1.6166841807452914E-4</v>
      </c>
      <c r="H29" s="5"/>
      <c r="I29" s="1">
        <v>0</v>
      </c>
      <c r="J29" s="7">
        <f t="shared" si="2"/>
        <v>0</v>
      </c>
      <c r="K29" s="8"/>
      <c r="L29" s="1">
        <v>0</v>
      </c>
      <c r="M29" s="9">
        <f t="shared" si="3"/>
        <v>0</v>
      </c>
      <c r="N29" s="3"/>
      <c r="O29" s="1">
        <v>0</v>
      </c>
      <c r="P29" s="7">
        <f t="shared" si="4"/>
        <v>0</v>
      </c>
      <c r="Q29" s="8"/>
      <c r="R29" s="1">
        <v>0</v>
      </c>
      <c r="S29" s="9">
        <f t="shared" si="5"/>
        <v>0</v>
      </c>
      <c r="T29" s="3"/>
      <c r="U29" s="3">
        <v>0</v>
      </c>
      <c r="V29" s="4">
        <f t="shared" si="6"/>
        <v>0</v>
      </c>
      <c r="W29" s="5"/>
      <c r="X29" s="3">
        <v>0</v>
      </c>
      <c r="Y29" s="4">
        <f t="shared" si="7"/>
        <v>0</v>
      </c>
      <c r="Z29" s="5"/>
      <c r="AA29" s="3">
        <v>0</v>
      </c>
      <c r="AB29" s="7">
        <f t="shared" si="8"/>
        <v>0</v>
      </c>
      <c r="AC29" s="8"/>
      <c r="AD29" s="3">
        <v>0</v>
      </c>
      <c r="AE29" s="9">
        <f t="shared" si="9"/>
        <v>0</v>
      </c>
      <c r="AF29" s="3"/>
      <c r="AG29" s="1">
        <v>0</v>
      </c>
      <c r="AH29" s="7">
        <f t="shared" si="10"/>
        <v>0</v>
      </c>
      <c r="AI29" s="8"/>
      <c r="AJ29" s="1">
        <v>0</v>
      </c>
      <c r="AK29" s="9">
        <f t="shared" si="11"/>
        <v>0</v>
      </c>
      <c r="AL29" s="3"/>
      <c r="AM29" s="1">
        <v>0</v>
      </c>
      <c r="AN29" s="7">
        <f t="shared" si="12"/>
        <v>0</v>
      </c>
      <c r="AO29" s="8"/>
      <c r="AP29" s="1">
        <v>0</v>
      </c>
      <c r="AQ29" s="9">
        <f t="shared" si="13"/>
        <v>0</v>
      </c>
      <c r="AR29" s="3"/>
      <c r="AS29" s="1">
        <v>2</v>
      </c>
      <c r="AT29" s="7">
        <f t="shared" si="14"/>
        <v>4.3859649122807018E-4</v>
      </c>
      <c r="AU29" s="8"/>
      <c r="AV29" s="1">
        <v>1</v>
      </c>
      <c r="AW29" s="9">
        <f t="shared" si="15"/>
        <v>2.2075055187637969E-4</v>
      </c>
      <c r="AX29" s="3"/>
      <c r="AY29" s="1">
        <v>0</v>
      </c>
      <c r="AZ29" s="7">
        <f t="shared" si="16"/>
        <v>0</v>
      </c>
      <c r="BA29" s="8"/>
      <c r="BB29" s="1">
        <v>0</v>
      </c>
      <c r="BC29" s="9">
        <f t="shared" si="17"/>
        <v>0</v>
      </c>
      <c r="BD29" s="3"/>
      <c r="BE29" s="1">
        <v>0</v>
      </c>
      <c r="BF29" s="7">
        <f t="shared" si="18"/>
        <v>0</v>
      </c>
      <c r="BG29" s="8"/>
      <c r="BH29" s="1">
        <v>0</v>
      </c>
      <c r="BI29" s="9">
        <f t="shared" si="19"/>
        <v>0</v>
      </c>
      <c r="BJ29" s="3"/>
      <c r="BK29" s="1">
        <v>0</v>
      </c>
      <c r="BL29" s="7">
        <f t="shared" si="20"/>
        <v>0</v>
      </c>
      <c r="BM29" s="8"/>
      <c r="BN29" s="1">
        <v>0</v>
      </c>
      <c r="BO29" s="9">
        <f t="shared" si="21"/>
        <v>0</v>
      </c>
      <c r="BP29" s="3"/>
    </row>
    <row r="30" spans="1:68" x14ac:dyDescent="0.2">
      <c r="A30" s="27"/>
      <c r="B30" s="2" t="s">
        <v>8</v>
      </c>
      <c r="C30" s="3">
        <v>1</v>
      </c>
      <c r="D30" s="4">
        <f t="shared" si="0"/>
        <v>8.0340644331967548E-5</v>
      </c>
      <c r="E30" s="5"/>
      <c r="F30" s="3">
        <v>1</v>
      </c>
      <c r="G30" s="4">
        <f t="shared" si="1"/>
        <v>8.0834209037264568E-5</v>
      </c>
      <c r="H30" s="5"/>
      <c r="I30" s="1">
        <v>0</v>
      </c>
      <c r="J30" s="7">
        <f t="shared" si="2"/>
        <v>0</v>
      </c>
      <c r="K30" s="8"/>
      <c r="L30" s="1">
        <v>0</v>
      </c>
      <c r="M30" s="9">
        <f t="shared" si="3"/>
        <v>0</v>
      </c>
      <c r="N30" s="3"/>
      <c r="O30" s="1">
        <v>0</v>
      </c>
      <c r="P30" s="7">
        <f t="shared" si="4"/>
        <v>0</v>
      </c>
      <c r="Q30" s="8"/>
      <c r="R30" s="1">
        <v>0</v>
      </c>
      <c r="S30" s="9">
        <f t="shared" si="5"/>
        <v>0</v>
      </c>
      <c r="T30" s="3"/>
      <c r="U30" s="3">
        <v>0</v>
      </c>
      <c r="V30" s="4">
        <f t="shared" si="6"/>
        <v>0</v>
      </c>
      <c r="W30" s="5"/>
      <c r="X30" s="3">
        <v>0</v>
      </c>
      <c r="Y30" s="4">
        <f t="shared" si="7"/>
        <v>0</v>
      </c>
      <c r="Z30" s="5"/>
      <c r="AA30" s="3">
        <v>0</v>
      </c>
      <c r="AB30" s="7">
        <f t="shared" si="8"/>
        <v>0</v>
      </c>
      <c r="AC30" s="8"/>
      <c r="AD30" s="3">
        <v>0</v>
      </c>
      <c r="AE30" s="9">
        <f t="shared" si="9"/>
        <v>0</v>
      </c>
      <c r="AF30" s="3"/>
      <c r="AG30" s="1">
        <v>0</v>
      </c>
      <c r="AH30" s="7">
        <f t="shared" si="10"/>
        <v>0</v>
      </c>
      <c r="AI30" s="8"/>
      <c r="AJ30" s="1">
        <v>0</v>
      </c>
      <c r="AK30" s="9">
        <f t="shared" si="11"/>
        <v>0</v>
      </c>
      <c r="AL30" s="3"/>
      <c r="AM30" s="1">
        <v>0</v>
      </c>
      <c r="AN30" s="7">
        <f t="shared" si="12"/>
        <v>0</v>
      </c>
      <c r="AO30" s="8"/>
      <c r="AP30" s="1">
        <v>0</v>
      </c>
      <c r="AQ30" s="9">
        <f t="shared" si="13"/>
        <v>0</v>
      </c>
      <c r="AR30" s="3"/>
      <c r="AS30" s="1">
        <v>1</v>
      </c>
      <c r="AT30" s="7">
        <f t="shared" si="14"/>
        <v>2.1929824561403509E-4</v>
      </c>
      <c r="AU30" s="8"/>
      <c r="AV30" s="1">
        <v>1</v>
      </c>
      <c r="AW30" s="9">
        <f t="shared" si="15"/>
        <v>2.2075055187637969E-4</v>
      </c>
      <c r="AX30" s="3"/>
      <c r="AY30" s="1">
        <v>0</v>
      </c>
      <c r="AZ30" s="7">
        <f t="shared" si="16"/>
        <v>0</v>
      </c>
      <c r="BA30" s="8"/>
      <c r="BB30" s="1">
        <v>0</v>
      </c>
      <c r="BC30" s="9">
        <f t="shared" si="17"/>
        <v>0</v>
      </c>
      <c r="BD30" s="3"/>
      <c r="BE30" s="1">
        <v>0</v>
      </c>
      <c r="BF30" s="7">
        <f t="shared" si="18"/>
        <v>0</v>
      </c>
      <c r="BG30" s="8"/>
      <c r="BH30" s="1">
        <v>0</v>
      </c>
      <c r="BI30" s="9">
        <f t="shared" si="19"/>
        <v>0</v>
      </c>
      <c r="BJ30" s="3"/>
      <c r="BK30" s="1">
        <v>0</v>
      </c>
      <c r="BL30" s="7">
        <f t="shared" si="20"/>
        <v>0</v>
      </c>
      <c r="BM30" s="8"/>
      <c r="BN30" s="1">
        <v>0</v>
      </c>
      <c r="BO30" s="9">
        <f t="shared" si="21"/>
        <v>0</v>
      </c>
      <c r="BP30" s="3"/>
    </row>
    <row r="31" spans="1:68" x14ac:dyDescent="0.2">
      <c r="A31" s="27"/>
      <c r="B31" s="2" t="s">
        <v>9</v>
      </c>
      <c r="C31" s="3">
        <v>6</v>
      </c>
      <c r="D31" s="4">
        <f t="shared" si="0"/>
        <v>4.8204386599180526E-4</v>
      </c>
      <c r="E31" s="5"/>
      <c r="F31" s="3">
        <v>2</v>
      </c>
      <c r="G31" s="4">
        <f t="shared" si="1"/>
        <v>1.6166841807452914E-4</v>
      </c>
      <c r="H31" s="5"/>
      <c r="I31" s="1">
        <v>1</v>
      </c>
      <c r="J31" s="7">
        <f t="shared" si="2"/>
        <v>3.1796502384737679E-4</v>
      </c>
      <c r="K31" s="8"/>
      <c r="L31" s="1">
        <v>1</v>
      </c>
      <c r="M31" s="9">
        <f t="shared" si="3"/>
        <v>3.2020493115593977E-4</v>
      </c>
      <c r="N31" s="3"/>
      <c r="O31" s="1">
        <v>0</v>
      </c>
      <c r="P31" s="7">
        <f t="shared" si="4"/>
        <v>0</v>
      </c>
      <c r="Q31" s="8"/>
      <c r="R31" s="1">
        <v>0</v>
      </c>
      <c r="S31" s="9">
        <f t="shared" si="5"/>
        <v>0</v>
      </c>
      <c r="T31" s="3"/>
      <c r="U31" s="3">
        <v>0</v>
      </c>
      <c r="V31" s="4">
        <f t="shared" si="6"/>
        <v>0</v>
      </c>
      <c r="W31" s="5"/>
      <c r="X31" s="3">
        <v>0</v>
      </c>
      <c r="Y31" s="4">
        <f t="shared" si="7"/>
        <v>0</v>
      </c>
      <c r="Z31" s="5"/>
      <c r="AA31" s="3">
        <v>0</v>
      </c>
      <c r="AB31" s="7">
        <f t="shared" si="8"/>
        <v>0</v>
      </c>
      <c r="AC31" s="8"/>
      <c r="AD31" s="3">
        <v>0</v>
      </c>
      <c r="AE31" s="9">
        <f t="shared" si="9"/>
        <v>0</v>
      </c>
      <c r="AF31" s="3"/>
      <c r="AG31" s="1">
        <v>0</v>
      </c>
      <c r="AH31" s="7">
        <f t="shared" si="10"/>
        <v>0</v>
      </c>
      <c r="AI31" s="8"/>
      <c r="AJ31" s="1">
        <v>0</v>
      </c>
      <c r="AK31" s="9">
        <f t="shared" si="11"/>
        <v>0</v>
      </c>
      <c r="AL31" s="3"/>
      <c r="AM31" s="1">
        <v>0</v>
      </c>
      <c r="AN31" s="7">
        <f t="shared" si="12"/>
        <v>0</v>
      </c>
      <c r="AO31" s="8"/>
      <c r="AP31" s="1">
        <v>0</v>
      </c>
      <c r="AQ31" s="9">
        <f t="shared" si="13"/>
        <v>0</v>
      </c>
      <c r="AR31" s="3"/>
      <c r="AS31" s="1">
        <v>3</v>
      </c>
      <c r="AT31" s="7">
        <f t="shared" si="14"/>
        <v>6.5789473684210525E-4</v>
      </c>
      <c r="AU31" s="8"/>
      <c r="AV31" s="1">
        <v>1</v>
      </c>
      <c r="AW31" s="9">
        <f t="shared" si="15"/>
        <v>2.2075055187637969E-4</v>
      </c>
      <c r="AX31" s="3"/>
      <c r="AY31" s="1">
        <v>0</v>
      </c>
      <c r="AZ31" s="7">
        <f t="shared" si="16"/>
        <v>0</v>
      </c>
      <c r="BA31" s="8"/>
      <c r="BB31" s="1">
        <v>0</v>
      </c>
      <c r="BC31" s="9">
        <f t="shared" si="17"/>
        <v>0</v>
      </c>
      <c r="BD31" s="3"/>
      <c r="BE31" s="1">
        <v>1</v>
      </c>
      <c r="BF31" s="7">
        <f t="shared" si="18"/>
        <v>9.2764378478664194E-4</v>
      </c>
      <c r="BG31" s="8"/>
      <c r="BH31" s="1">
        <v>1</v>
      </c>
      <c r="BI31" s="9">
        <f t="shared" si="19"/>
        <v>9.372071227741331E-4</v>
      </c>
      <c r="BJ31" s="3"/>
      <c r="BK31" s="1">
        <v>0</v>
      </c>
      <c r="BL31" s="7">
        <f t="shared" si="20"/>
        <v>0</v>
      </c>
      <c r="BM31" s="8"/>
      <c r="BN31" s="1">
        <v>0</v>
      </c>
      <c r="BO31" s="9">
        <f t="shared" si="21"/>
        <v>0</v>
      </c>
      <c r="BP31" s="3"/>
    </row>
    <row r="32" spans="1:68" x14ac:dyDescent="0.2">
      <c r="A32" s="27"/>
      <c r="B32" s="2" t="s">
        <v>10</v>
      </c>
      <c r="C32" s="3">
        <v>9</v>
      </c>
      <c r="D32" s="4">
        <f t="shared" si="0"/>
        <v>7.2306579898770787E-4</v>
      </c>
      <c r="E32" s="5"/>
      <c r="F32" s="3">
        <v>3</v>
      </c>
      <c r="G32" s="4">
        <f t="shared" si="1"/>
        <v>2.4250262711179372E-4</v>
      </c>
      <c r="H32" s="5"/>
      <c r="I32" s="1">
        <v>3</v>
      </c>
      <c r="J32" s="7">
        <f t="shared" si="2"/>
        <v>9.5389507154213036E-4</v>
      </c>
      <c r="K32" s="8"/>
      <c r="L32" s="1">
        <v>0</v>
      </c>
      <c r="M32" s="9">
        <f t="shared" si="3"/>
        <v>0</v>
      </c>
      <c r="N32" s="3"/>
      <c r="O32" s="1">
        <v>0</v>
      </c>
      <c r="P32" s="7">
        <f t="shared" si="4"/>
        <v>0</v>
      </c>
      <c r="Q32" s="8"/>
      <c r="R32" s="1">
        <v>0</v>
      </c>
      <c r="S32" s="9">
        <f t="shared" si="5"/>
        <v>0</v>
      </c>
      <c r="T32" s="3"/>
      <c r="U32" s="3">
        <v>0</v>
      </c>
      <c r="V32" s="4">
        <f t="shared" si="6"/>
        <v>0</v>
      </c>
      <c r="W32" s="5"/>
      <c r="X32" s="3">
        <v>0</v>
      </c>
      <c r="Y32" s="4">
        <f t="shared" si="7"/>
        <v>0</v>
      </c>
      <c r="Z32" s="5"/>
      <c r="AA32" s="3">
        <v>0</v>
      </c>
      <c r="AB32" s="7">
        <f t="shared" si="8"/>
        <v>0</v>
      </c>
      <c r="AC32" s="8"/>
      <c r="AD32" s="3">
        <v>0</v>
      </c>
      <c r="AE32" s="9">
        <f t="shared" si="9"/>
        <v>0</v>
      </c>
      <c r="AF32" s="3"/>
      <c r="AG32" s="1">
        <v>4</v>
      </c>
      <c r="AH32" s="7">
        <f t="shared" si="10"/>
        <v>4.5045045045045045E-3</v>
      </c>
      <c r="AI32" s="8"/>
      <c r="AJ32" s="1">
        <v>1</v>
      </c>
      <c r="AK32" s="9">
        <f t="shared" si="11"/>
        <v>1.1574074074074073E-3</v>
      </c>
      <c r="AL32" s="3"/>
      <c r="AM32" s="1">
        <v>0</v>
      </c>
      <c r="AN32" s="7">
        <f t="shared" si="12"/>
        <v>0</v>
      </c>
      <c r="AO32" s="8"/>
      <c r="AP32" s="1">
        <v>0</v>
      </c>
      <c r="AQ32" s="9">
        <f t="shared" si="13"/>
        <v>0</v>
      </c>
      <c r="AR32" s="3"/>
      <c r="AS32" s="1">
        <v>4</v>
      </c>
      <c r="AT32" s="7">
        <f t="shared" si="14"/>
        <v>8.7719298245614037E-4</v>
      </c>
      <c r="AU32" s="8"/>
      <c r="AV32" s="1">
        <v>1</v>
      </c>
      <c r="AW32" s="9">
        <f t="shared" si="15"/>
        <v>2.2075055187637969E-4</v>
      </c>
      <c r="AX32" s="3"/>
      <c r="AY32" s="1">
        <v>1</v>
      </c>
      <c r="AZ32" s="7">
        <f t="shared" si="16"/>
        <v>2.1929824561403509E-4</v>
      </c>
      <c r="BA32" s="8"/>
      <c r="BB32" s="1">
        <v>1</v>
      </c>
      <c r="BC32" s="9">
        <f t="shared" si="17"/>
        <v>2.2075055187637969E-4</v>
      </c>
      <c r="BD32" s="3"/>
      <c r="BE32" s="1">
        <v>3</v>
      </c>
      <c r="BF32" s="7">
        <f t="shared" si="18"/>
        <v>2.7829313543599257E-3</v>
      </c>
      <c r="BG32" s="8"/>
      <c r="BH32" s="1">
        <v>0</v>
      </c>
      <c r="BI32" s="9">
        <f t="shared" si="19"/>
        <v>0</v>
      </c>
      <c r="BJ32" s="3"/>
      <c r="BK32" s="1">
        <v>0</v>
      </c>
      <c r="BL32" s="7">
        <f t="shared" si="20"/>
        <v>0</v>
      </c>
      <c r="BM32" s="8"/>
      <c r="BN32" s="1">
        <v>0</v>
      </c>
      <c r="BO32" s="9">
        <f t="shared" si="21"/>
        <v>0</v>
      </c>
      <c r="BP32" s="3"/>
    </row>
    <row r="33" spans="1:68" x14ac:dyDescent="0.2">
      <c r="A33" s="27"/>
      <c r="B33" s="2" t="s">
        <v>11</v>
      </c>
      <c r="C33" s="3">
        <v>23</v>
      </c>
      <c r="D33" s="4">
        <f t="shared" si="0"/>
        <v>1.8478348196352536E-3</v>
      </c>
      <c r="E33" s="5"/>
      <c r="F33" s="3">
        <v>6</v>
      </c>
      <c r="G33" s="4">
        <f t="shared" si="1"/>
        <v>4.8500525422358744E-4</v>
      </c>
      <c r="H33" s="5"/>
      <c r="I33" s="1">
        <v>5</v>
      </c>
      <c r="J33" s="7">
        <f t="shared" si="2"/>
        <v>1.589825119236884E-3</v>
      </c>
      <c r="K33" s="8"/>
      <c r="L33" s="1">
        <v>2</v>
      </c>
      <c r="M33" s="9">
        <f t="shared" si="3"/>
        <v>6.4040986231187955E-4</v>
      </c>
      <c r="N33" s="3"/>
      <c r="O33" s="1">
        <v>3</v>
      </c>
      <c r="P33" s="7">
        <f t="shared" si="4"/>
        <v>9.5389507154213036E-4</v>
      </c>
      <c r="Q33" s="8"/>
      <c r="R33" s="1">
        <v>2</v>
      </c>
      <c r="S33" s="9">
        <f t="shared" si="5"/>
        <v>6.4040986231187955E-4</v>
      </c>
      <c r="T33" s="3"/>
      <c r="U33" s="3">
        <v>0</v>
      </c>
      <c r="V33" s="4">
        <f t="shared" si="6"/>
        <v>0</v>
      </c>
      <c r="W33" s="5"/>
      <c r="X33" s="3">
        <v>0</v>
      </c>
      <c r="Y33" s="4">
        <f t="shared" si="7"/>
        <v>0</v>
      </c>
      <c r="Z33" s="5"/>
      <c r="AA33" s="3">
        <v>0</v>
      </c>
      <c r="AB33" s="7">
        <f t="shared" si="8"/>
        <v>0</v>
      </c>
      <c r="AC33" s="8"/>
      <c r="AD33" s="3">
        <v>0</v>
      </c>
      <c r="AE33" s="9">
        <f t="shared" si="9"/>
        <v>0</v>
      </c>
      <c r="AF33" s="3"/>
      <c r="AG33" s="1">
        <v>4</v>
      </c>
      <c r="AH33" s="7">
        <f t="shared" si="10"/>
        <v>4.5045045045045045E-3</v>
      </c>
      <c r="AI33" s="8"/>
      <c r="AJ33" s="1">
        <v>1</v>
      </c>
      <c r="AK33" s="9">
        <f t="shared" si="11"/>
        <v>1.1574074074074073E-3</v>
      </c>
      <c r="AL33" s="3"/>
      <c r="AM33" s="1">
        <v>2</v>
      </c>
      <c r="AN33" s="7">
        <f t="shared" si="12"/>
        <v>2.2522522522522522E-3</v>
      </c>
      <c r="AO33" s="8"/>
      <c r="AP33" s="1">
        <v>1</v>
      </c>
      <c r="AQ33" s="9">
        <f t="shared" si="13"/>
        <v>1.1574074074074073E-3</v>
      </c>
      <c r="AR33" s="3"/>
      <c r="AS33" s="1">
        <v>5</v>
      </c>
      <c r="AT33" s="7">
        <f t="shared" si="14"/>
        <v>1.0964912280701754E-3</v>
      </c>
      <c r="AU33" s="8"/>
      <c r="AV33" s="1">
        <v>0</v>
      </c>
      <c r="AW33" s="9">
        <f t="shared" si="15"/>
        <v>0</v>
      </c>
      <c r="AX33" s="3"/>
      <c r="AY33" s="1">
        <v>3</v>
      </c>
      <c r="AZ33" s="7">
        <f t="shared" si="16"/>
        <v>6.5789473684210525E-4</v>
      </c>
      <c r="BA33" s="8"/>
      <c r="BB33" s="1">
        <v>1</v>
      </c>
      <c r="BC33" s="9">
        <f t="shared" si="17"/>
        <v>2.2075055187637969E-4</v>
      </c>
      <c r="BD33" s="3"/>
      <c r="BE33" s="1">
        <v>2</v>
      </c>
      <c r="BF33" s="7">
        <f t="shared" si="18"/>
        <v>1.8552875695732839E-3</v>
      </c>
      <c r="BG33" s="8"/>
      <c r="BH33" s="1">
        <v>0</v>
      </c>
      <c r="BI33" s="9">
        <f t="shared" si="19"/>
        <v>0</v>
      </c>
      <c r="BJ33" s="3"/>
      <c r="BK33" s="1">
        <v>2</v>
      </c>
      <c r="BL33" s="7">
        <f t="shared" si="20"/>
        <v>1.8552875695732839E-3</v>
      </c>
      <c r="BM33" s="8"/>
      <c r="BN33" s="1">
        <v>1</v>
      </c>
      <c r="BO33" s="9">
        <f t="shared" si="21"/>
        <v>9.372071227741331E-4</v>
      </c>
      <c r="BP33" s="3"/>
    </row>
    <row r="34" spans="1:68" x14ac:dyDescent="0.2">
      <c r="A34" s="27"/>
      <c r="B34" s="2" t="s">
        <v>12</v>
      </c>
      <c r="C34" s="3">
        <v>65</v>
      </c>
      <c r="D34" s="4">
        <f t="shared" si="0"/>
        <v>5.2221418815778901E-3</v>
      </c>
      <c r="E34" s="5"/>
      <c r="F34" s="3">
        <v>29</v>
      </c>
      <c r="G34" s="4">
        <f t="shared" si="1"/>
        <v>2.3441920620806724E-3</v>
      </c>
      <c r="H34" s="5"/>
      <c r="I34" s="1">
        <v>7</v>
      </c>
      <c r="J34" s="7">
        <f t="shared" si="2"/>
        <v>2.2257551669316376E-3</v>
      </c>
      <c r="K34" s="8"/>
      <c r="L34" s="1">
        <v>4</v>
      </c>
      <c r="M34" s="9">
        <f t="shared" si="3"/>
        <v>1.2808197246237591E-3</v>
      </c>
      <c r="N34" s="3"/>
      <c r="O34" s="1">
        <v>1</v>
      </c>
      <c r="P34" s="7">
        <f t="shared" si="4"/>
        <v>3.1796502384737679E-4</v>
      </c>
      <c r="Q34" s="8"/>
      <c r="R34" s="1">
        <v>0</v>
      </c>
      <c r="S34" s="9">
        <f t="shared" si="5"/>
        <v>0</v>
      </c>
      <c r="T34" s="3"/>
      <c r="U34" s="3">
        <v>2</v>
      </c>
      <c r="V34" s="4">
        <f t="shared" si="6"/>
        <v>1.0256410256410256E-2</v>
      </c>
      <c r="W34" s="5"/>
      <c r="X34" s="3">
        <v>1</v>
      </c>
      <c r="Y34" s="4">
        <f t="shared" si="7"/>
        <v>5.235602094240838E-3</v>
      </c>
      <c r="Z34" s="5"/>
      <c r="AA34" s="3">
        <v>2</v>
      </c>
      <c r="AB34" s="7">
        <f t="shared" si="8"/>
        <v>1.0526315789473684E-2</v>
      </c>
      <c r="AC34" s="8"/>
      <c r="AD34" s="3">
        <v>1</v>
      </c>
      <c r="AE34" s="9">
        <f t="shared" si="9"/>
        <v>5.3763440860215058E-3</v>
      </c>
      <c r="AF34" s="3"/>
      <c r="AG34" s="1">
        <v>5</v>
      </c>
      <c r="AH34" s="7">
        <f t="shared" si="10"/>
        <v>5.6306306306306304E-3</v>
      </c>
      <c r="AI34" s="8"/>
      <c r="AJ34" s="1">
        <v>4</v>
      </c>
      <c r="AK34" s="9">
        <f t="shared" si="11"/>
        <v>4.6296296296296294E-3</v>
      </c>
      <c r="AL34" s="3"/>
      <c r="AM34" s="1">
        <v>1</v>
      </c>
      <c r="AN34" s="7">
        <f t="shared" si="12"/>
        <v>1.1261261261261261E-3</v>
      </c>
      <c r="AO34" s="8"/>
      <c r="AP34" s="1">
        <v>0</v>
      </c>
      <c r="AQ34" s="9">
        <f t="shared" si="13"/>
        <v>0</v>
      </c>
      <c r="AR34" s="3"/>
      <c r="AS34" s="1">
        <v>27</v>
      </c>
      <c r="AT34" s="7">
        <f t="shared" si="14"/>
        <v>5.9210526315789476E-3</v>
      </c>
      <c r="AU34" s="8"/>
      <c r="AV34" s="1">
        <v>12</v>
      </c>
      <c r="AW34" s="9">
        <f t="shared" si="15"/>
        <v>2.6490066225165563E-3</v>
      </c>
      <c r="AX34" s="3"/>
      <c r="AY34" s="1">
        <v>3</v>
      </c>
      <c r="AZ34" s="7">
        <f t="shared" si="16"/>
        <v>6.5789473684210525E-4</v>
      </c>
      <c r="BA34" s="8"/>
      <c r="BB34" s="1">
        <v>1</v>
      </c>
      <c r="BC34" s="9">
        <f t="shared" si="17"/>
        <v>2.2075055187637969E-4</v>
      </c>
      <c r="BD34" s="3"/>
      <c r="BE34" s="1">
        <v>6</v>
      </c>
      <c r="BF34" s="7">
        <f t="shared" si="18"/>
        <v>5.5658627087198514E-3</v>
      </c>
      <c r="BG34" s="8"/>
      <c r="BH34" s="1">
        <v>3</v>
      </c>
      <c r="BI34" s="9">
        <f t="shared" si="19"/>
        <v>2.8116213683223993E-3</v>
      </c>
      <c r="BJ34" s="3"/>
      <c r="BK34" s="1">
        <v>1</v>
      </c>
      <c r="BL34" s="7">
        <f t="shared" si="20"/>
        <v>9.2764378478664194E-4</v>
      </c>
      <c r="BM34" s="8"/>
      <c r="BN34" s="1">
        <v>0</v>
      </c>
      <c r="BO34" s="9">
        <f t="shared" si="21"/>
        <v>0</v>
      </c>
      <c r="BP34" s="3"/>
    </row>
    <row r="35" spans="1:68" x14ac:dyDescent="0.2">
      <c r="A35" s="27"/>
      <c r="B35" s="2" t="s">
        <v>13</v>
      </c>
      <c r="C35" s="3">
        <v>166</v>
      </c>
      <c r="D35" s="4">
        <f t="shared" si="0"/>
        <v>1.3336546959106611E-2</v>
      </c>
      <c r="E35" s="5"/>
      <c r="F35" s="3">
        <v>62</v>
      </c>
      <c r="G35" s="4">
        <f t="shared" si="1"/>
        <v>5.0117209603104031E-3</v>
      </c>
      <c r="H35" s="5"/>
      <c r="I35" s="1">
        <v>35</v>
      </c>
      <c r="J35" s="7">
        <f t="shared" si="2"/>
        <v>1.1128775834658187E-2</v>
      </c>
      <c r="K35" s="8"/>
      <c r="L35" s="1">
        <v>8</v>
      </c>
      <c r="M35" s="9">
        <f t="shared" si="3"/>
        <v>2.5616394492475182E-3</v>
      </c>
      <c r="N35" s="3"/>
      <c r="O35" s="1">
        <v>6</v>
      </c>
      <c r="P35" s="7">
        <f t="shared" si="4"/>
        <v>1.9077901430842607E-3</v>
      </c>
      <c r="Q35" s="8"/>
      <c r="R35" s="1">
        <v>4</v>
      </c>
      <c r="S35" s="9">
        <f t="shared" si="5"/>
        <v>1.2808197246237591E-3</v>
      </c>
      <c r="T35" s="3"/>
      <c r="U35" s="3">
        <v>8</v>
      </c>
      <c r="V35" s="4">
        <f t="shared" si="6"/>
        <v>4.1025641025641026E-2</v>
      </c>
      <c r="W35" s="5"/>
      <c r="X35" s="3">
        <v>3</v>
      </c>
      <c r="Y35" s="4">
        <f t="shared" si="7"/>
        <v>1.5706806282722512E-2</v>
      </c>
      <c r="Z35" s="5"/>
      <c r="AA35" s="3">
        <v>8</v>
      </c>
      <c r="AB35" s="7">
        <f t="shared" si="8"/>
        <v>4.2105263157894736E-2</v>
      </c>
      <c r="AC35" s="8"/>
      <c r="AD35" s="3">
        <v>3</v>
      </c>
      <c r="AE35" s="9">
        <f t="shared" si="9"/>
        <v>1.6129032258064516E-2</v>
      </c>
      <c r="AF35" s="3"/>
      <c r="AG35" s="1">
        <v>18</v>
      </c>
      <c r="AH35" s="7">
        <f t="shared" si="10"/>
        <v>2.0270270270270271E-2</v>
      </c>
      <c r="AI35" s="8"/>
      <c r="AJ35" s="1">
        <v>8</v>
      </c>
      <c r="AK35" s="9">
        <f t="shared" si="11"/>
        <v>9.2592592592592587E-3</v>
      </c>
      <c r="AL35" s="3"/>
      <c r="AM35" s="1">
        <v>7</v>
      </c>
      <c r="AN35" s="7">
        <f t="shared" si="12"/>
        <v>7.8828828828828822E-3</v>
      </c>
      <c r="AO35" s="8"/>
      <c r="AP35" s="1">
        <v>5</v>
      </c>
      <c r="AQ35" s="9">
        <f t="shared" si="13"/>
        <v>5.7870370370370367E-3</v>
      </c>
      <c r="AR35" s="3"/>
      <c r="AS35" s="1">
        <v>67</v>
      </c>
      <c r="AT35" s="7">
        <f t="shared" si="14"/>
        <v>1.4692982456140351E-2</v>
      </c>
      <c r="AU35" s="8"/>
      <c r="AV35" s="1">
        <v>23</v>
      </c>
      <c r="AW35" s="9">
        <f t="shared" si="15"/>
        <v>5.0772626931567333E-3</v>
      </c>
      <c r="AX35" s="3"/>
      <c r="AY35" s="1">
        <v>10</v>
      </c>
      <c r="AZ35" s="7">
        <f t="shared" si="16"/>
        <v>2.1929824561403508E-3</v>
      </c>
      <c r="BA35" s="8"/>
      <c r="BB35" s="1">
        <v>5</v>
      </c>
      <c r="BC35" s="9">
        <f t="shared" si="17"/>
        <v>1.1037527593818985E-3</v>
      </c>
      <c r="BD35" s="3"/>
      <c r="BE35" s="1">
        <v>16</v>
      </c>
      <c r="BF35" s="7">
        <f t="shared" si="18"/>
        <v>1.4842300556586271E-2</v>
      </c>
      <c r="BG35" s="8"/>
      <c r="BH35" s="1">
        <v>5</v>
      </c>
      <c r="BI35" s="9">
        <f t="shared" si="19"/>
        <v>4.6860356138706651E-3</v>
      </c>
      <c r="BJ35" s="3"/>
      <c r="BK35" s="1">
        <v>5</v>
      </c>
      <c r="BL35" s="7">
        <f t="shared" si="20"/>
        <v>4.6382189239332098E-3</v>
      </c>
      <c r="BM35" s="8"/>
      <c r="BN35" s="1">
        <v>3</v>
      </c>
      <c r="BO35" s="9">
        <f t="shared" si="21"/>
        <v>2.8116213683223993E-3</v>
      </c>
      <c r="BP35" s="3"/>
    </row>
    <row r="36" spans="1:68" x14ac:dyDescent="0.2">
      <c r="A36" s="27"/>
      <c r="B36" s="2" t="s">
        <v>14</v>
      </c>
      <c r="C36" s="3">
        <v>385</v>
      </c>
      <c r="D36" s="4">
        <f t="shared" si="0"/>
        <v>3.0931148067807505E-2</v>
      </c>
      <c r="E36" s="5"/>
      <c r="F36" s="3">
        <v>139</v>
      </c>
      <c r="G36" s="4">
        <f t="shared" si="1"/>
        <v>1.1235955056179775E-2</v>
      </c>
      <c r="H36" s="5"/>
      <c r="I36" s="1">
        <v>50</v>
      </c>
      <c r="J36" s="7">
        <f t="shared" si="2"/>
        <v>1.5898251192368838E-2</v>
      </c>
      <c r="K36" s="8"/>
      <c r="L36" s="1">
        <v>18</v>
      </c>
      <c r="M36" s="9">
        <f t="shared" si="3"/>
        <v>5.763688760806916E-3</v>
      </c>
      <c r="N36" s="3"/>
      <c r="O36" s="1">
        <v>7</v>
      </c>
      <c r="P36" s="7">
        <f t="shared" si="4"/>
        <v>2.2257551669316376E-3</v>
      </c>
      <c r="Q36" s="8"/>
      <c r="R36" s="1">
        <v>4</v>
      </c>
      <c r="S36" s="9">
        <f t="shared" si="5"/>
        <v>1.2808197246237591E-3</v>
      </c>
      <c r="T36" s="3"/>
      <c r="U36" s="3">
        <v>5</v>
      </c>
      <c r="V36" s="4">
        <f t="shared" si="6"/>
        <v>2.564102564102564E-2</v>
      </c>
      <c r="W36" s="5"/>
      <c r="X36" s="3">
        <v>4</v>
      </c>
      <c r="Y36" s="4">
        <f t="shared" si="7"/>
        <v>2.0942408376963352E-2</v>
      </c>
      <c r="Z36" s="5"/>
      <c r="AA36" s="3">
        <v>5</v>
      </c>
      <c r="AB36" s="7">
        <f t="shared" si="8"/>
        <v>2.6315789473684209E-2</v>
      </c>
      <c r="AC36" s="8"/>
      <c r="AD36" s="3">
        <v>4</v>
      </c>
      <c r="AE36" s="9">
        <f t="shared" si="9"/>
        <v>2.1505376344086023E-2</v>
      </c>
      <c r="AF36" s="3"/>
      <c r="AG36" s="1">
        <v>37</v>
      </c>
      <c r="AH36" s="7">
        <f t="shared" si="10"/>
        <v>4.1666666666666664E-2</v>
      </c>
      <c r="AI36" s="8"/>
      <c r="AJ36" s="1">
        <v>21</v>
      </c>
      <c r="AK36" s="9">
        <f t="shared" si="11"/>
        <v>2.4305555555555556E-2</v>
      </c>
      <c r="AL36" s="3"/>
      <c r="AM36" s="1">
        <v>6</v>
      </c>
      <c r="AN36" s="7">
        <f t="shared" si="12"/>
        <v>6.7567567567567571E-3</v>
      </c>
      <c r="AO36" s="8"/>
      <c r="AP36" s="1">
        <v>5</v>
      </c>
      <c r="AQ36" s="9">
        <f t="shared" si="13"/>
        <v>5.7870370370370367E-3</v>
      </c>
      <c r="AR36" s="3"/>
      <c r="AS36" s="1">
        <v>140</v>
      </c>
      <c r="AT36" s="7">
        <f t="shared" si="14"/>
        <v>3.0701754385964911E-2</v>
      </c>
      <c r="AU36" s="8"/>
      <c r="AV36" s="1">
        <v>59</v>
      </c>
      <c r="AW36" s="9">
        <f t="shared" si="15"/>
        <v>1.3024282560706401E-2</v>
      </c>
      <c r="AX36" s="3"/>
      <c r="AY36" s="1">
        <v>17</v>
      </c>
      <c r="AZ36" s="7">
        <f t="shared" si="16"/>
        <v>3.7280701754385964E-3</v>
      </c>
      <c r="BA36" s="8"/>
      <c r="BB36" s="1">
        <v>9</v>
      </c>
      <c r="BC36" s="9">
        <f t="shared" si="17"/>
        <v>1.9867549668874172E-3</v>
      </c>
      <c r="BD36" s="3"/>
      <c r="BE36" s="1">
        <v>21</v>
      </c>
      <c r="BF36" s="7">
        <f t="shared" si="18"/>
        <v>1.948051948051948E-2</v>
      </c>
      <c r="BG36" s="8"/>
      <c r="BH36" s="1">
        <v>10</v>
      </c>
      <c r="BI36" s="9">
        <f t="shared" si="19"/>
        <v>9.3720712277413302E-3</v>
      </c>
      <c r="BJ36" s="3"/>
      <c r="BK36" s="1">
        <v>6</v>
      </c>
      <c r="BL36" s="7">
        <f t="shared" si="20"/>
        <v>5.5658627087198514E-3</v>
      </c>
      <c r="BM36" s="8"/>
      <c r="BN36" s="1">
        <v>4</v>
      </c>
      <c r="BO36" s="9">
        <f t="shared" si="21"/>
        <v>3.7488284910965324E-3</v>
      </c>
      <c r="BP36" s="3"/>
    </row>
    <row r="37" spans="1:68" x14ac:dyDescent="0.2">
      <c r="A37" s="27"/>
      <c r="B37" s="2" t="s">
        <v>15</v>
      </c>
      <c r="C37" s="3">
        <v>1039</v>
      </c>
      <c r="D37" s="4">
        <f t="shared" si="0"/>
        <v>8.3473929460914281E-2</v>
      </c>
      <c r="E37" s="5"/>
      <c r="F37" s="3">
        <v>356</v>
      </c>
      <c r="G37" s="4">
        <f t="shared" si="1"/>
        <v>2.8776978417266189E-2</v>
      </c>
      <c r="H37" s="5"/>
      <c r="I37" s="1">
        <v>202</v>
      </c>
      <c r="J37" s="7">
        <f t="shared" si="2"/>
        <v>6.4228934817170111E-2</v>
      </c>
      <c r="K37" s="8"/>
      <c r="L37" s="1">
        <v>54</v>
      </c>
      <c r="M37" s="9">
        <f t="shared" si="3"/>
        <v>1.7291066282420751E-2</v>
      </c>
      <c r="N37" s="3"/>
      <c r="O37" s="1">
        <v>22</v>
      </c>
      <c r="P37" s="7">
        <f t="shared" si="4"/>
        <v>6.9952305246422895E-3</v>
      </c>
      <c r="Q37" s="8"/>
      <c r="R37" s="1">
        <v>5</v>
      </c>
      <c r="S37" s="9">
        <f t="shared" si="5"/>
        <v>1.6010246557796989E-3</v>
      </c>
      <c r="T37" s="3"/>
      <c r="U37" s="3">
        <v>22</v>
      </c>
      <c r="V37" s="4">
        <f t="shared" si="6"/>
        <v>0.11282051282051282</v>
      </c>
      <c r="W37" s="5"/>
      <c r="X37" s="3">
        <v>8</v>
      </c>
      <c r="Y37" s="4">
        <f t="shared" si="7"/>
        <v>4.1884816753926704E-2</v>
      </c>
      <c r="Z37" s="5"/>
      <c r="AA37" s="3">
        <v>21</v>
      </c>
      <c r="AB37" s="7">
        <f t="shared" si="8"/>
        <v>0.11052631578947368</v>
      </c>
      <c r="AC37" s="8"/>
      <c r="AD37" s="3">
        <v>8</v>
      </c>
      <c r="AE37" s="9">
        <f t="shared" si="9"/>
        <v>4.3010752688172046E-2</v>
      </c>
      <c r="AF37" s="3"/>
      <c r="AG37" s="1">
        <v>93</v>
      </c>
      <c r="AH37" s="7">
        <f t="shared" si="10"/>
        <v>0.10472972972972973</v>
      </c>
      <c r="AI37" s="8"/>
      <c r="AJ37" s="1">
        <v>56</v>
      </c>
      <c r="AK37" s="9">
        <f t="shared" si="11"/>
        <v>6.4814814814814811E-2</v>
      </c>
      <c r="AL37" s="3"/>
      <c r="AM37" s="1">
        <v>12</v>
      </c>
      <c r="AN37" s="7">
        <f t="shared" si="12"/>
        <v>1.3513513513513514E-2</v>
      </c>
      <c r="AO37" s="8"/>
      <c r="AP37" s="1">
        <v>4</v>
      </c>
      <c r="AQ37" s="9">
        <f t="shared" si="13"/>
        <v>4.6296296296296294E-3</v>
      </c>
      <c r="AR37" s="3"/>
      <c r="AS37" s="1">
        <v>353</v>
      </c>
      <c r="AT37" s="7">
        <f t="shared" si="14"/>
        <v>7.7412280701754391E-2</v>
      </c>
      <c r="AU37" s="8"/>
      <c r="AV37" s="1">
        <v>127</v>
      </c>
      <c r="AW37" s="9">
        <f t="shared" si="15"/>
        <v>2.803532008830022E-2</v>
      </c>
      <c r="AX37" s="3"/>
      <c r="AY37" s="1">
        <v>43</v>
      </c>
      <c r="AZ37" s="7">
        <f t="shared" si="16"/>
        <v>9.4298245614035086E-3</v>
      </c>
      <c r="BA37" s="8"/>
      <c r="BB37" s="1">
        <v>18</v>
      </c>
      <c r="BC37" s="9">
        <f t="shared" si="17"/>
        <v>3.9735099337748344E-3</v>
      </c>
      <c r="BD37" s="3"/>
      <c r="BE37" s="1">
        <v>78</v>
      </c>
      <c r="BF37" s="7">
        <f t="shared" si="18"/>
        <v>7.2356215213358069E-2</v>
      </c>
      <c r="BG37" s="8"/>
      <c r="BH37" s="1">
        <v>26</v>
      </c>
      <c r="BI37" s="9">
        <f t="shared" si="19"/>
        <v>2.4367385192127462E-2</v>
      </c>
      <c r="BJ37" s="3"/>
      <c r="BK37" s="1">
        <v>9</v>
      </c>
      <c r="BL37" s="7">
        <f t="shared" si="20"/>
        <v>8.3487940630797772E-3</v>
      </c>
      <c r="BM37" s="8"/>
      <c r="BN37" s="1">
        <v>3</v>
      </c>
      <c r="BO37" s="9">
        <f t="shared" si="21"/>
        <v>2.8116213683223993E-3</v>
      </c>
      <c r="BP37" s="3"/>
    </row>
    <row r="38" spans="1:68" x14ac:dyDescent="0.2">
      <c r="A38" s="27"/>
      <c r="B38" s="2" t="s">
        <v>16</v>
      </c>
      <c r="C38" s="3">
        <v>1711</v>
      </c>
      <c r="D38" s="4">
        <f t="shared" si="0"/>
        <v>0.13746284245199647</v>
      </c>
      <c r="E38" s="5"/>
      <c r="F38" s="3">
        <v>754</v>
      </c>
      <c r="G38" s="4">
        <f t="shared" si="1"/>
        <v>6.0948993614097488E-2</v>
      </c>
      <c r="H38" s="5"/>
      <c r="I38" s="1">
        <v>365</v>
      </c>
      <c r="J38" s="7">
        <f t="shared" si="2"/>
        <v>0.11605723370429252</v>
      </c>
      <c r="K38" s="8"/>
      <c r="L38" s="1">
        <v>122</v>
      </c>
      <c r="M38" s="9">
        <f t="shared" si="3"/>
        <v>3.9065001601024656E-2</v>
      </c>
      <c r="N38" s="3"/>
      <c r="O38" s="1">
        <v>127</v>
      </c>
      <c r="P38" s="7">
        <f t="shared" si="4"/>
        <v>4.038155802861685E-2</v>
      </c>
      <c r="Q38" s="8"/>
      <c r="R38" s="1">
        <v>35</v>
      </c>
      <c r="S38" s="9">
        <f t="shared" si="5"/>
        <v>1.1207172590457892E-2</v>
      </c>
      <c r="T38" s="3"/>
      <c r="U38" s="3">
        <v>30</v>
      </c>
      <c r="V38" s="4">
        <f t="shared" si="6"/>
        <v>0.15384615384615385</v>
      </c>
      <c r="W38" s="5"/>
      <c r="X38" s="3">
        <v>24</v>
      </c>
      <c r="Y38" s="4">
        <f t="shared" si="7"/>
        <v>0.1256544502617801</v>
      </c>
      <c r="Z38" s="5"/>
      <c r="AA38" s="3">
        <v>30</v>
      </c>
      <c r="AB38" s="7">
        <f t="shared" si="8"/>
        <v>0.15789473684210525</v>
      </c>
      <c r="AC38" s="8"/>
      <c r="AD38" s="3">
        <v>23</v>
      </c>
      <c r="AE38" s="9">
        <f t="shared" si="9"/>
        <v>0.12365591397849462</v>
      </c>
      <c r="AF38" s="3"/>
      <c r="AG38" s="1">
        <v>147</v>
      </c>
      <c r="AH38" s="7">
        <f t="shared" si="10"/>
        <v>0.16554054054054054</v>
      </c>
      <c r="AI38" s="8"/>
      <c r="AJ38" s="1">
        <v>94</v>
      </c>
      <c r="AK38" s="9">
        <f t="shared" si="11"/>
        <v>0.10879629629629629</v>
      </c>
      <c r="AL38" s="3"/>
      <c r="AM38" s="1">
        <v>110</v>
      </c>
      <c r="AN38" s="7">
        <f t="shared" si="12"/>
        <v>0.12387387387387387</v>
      </c>
      <c r="AO38" s="8"/>
      <c r="AP38" s="1">
        <v>58</v>
      </c>
      <c r="AQ38" s="9">
        <f t="shared" si="13"/>
        <v>6.7129629629629636E-2</v>
      </c>
      <c r="AR38" s="3"/>
      <c r="AS38" s="1">
        <v>576</v>
      </c>
      <c r="AT38" s="7">
        <f t="shared" si="14"/>
        <v>0.12631578947368421</v>
      </c>
      <c r="AU38" s="8"/>
      <c r="AV38" s="1">
        <v>222</v>
      </c>
      <c r="AW38" s="9">
        <f t="shared" si="15"/>
        <v>4.900662251655629E-2</v>
      </c>
      <c r="AX38" s="3"/>
      <c r="AY38" s="1">
        <v>281</v>
      </c>
      <c r="AZ38" s="7">
        <f t="shared" si="16"/>
        <v>6.1622807017543857E-2</v>
      </c>
      <c r="BA38" s="8"/>
      <c r="BB38" s="1">
        <v>102</v>
      </c>
      <c r="BC38" s="9">
        <f t="shared" si="17"/>
        <v>2.2516556291390728E-2</v>
      </c>
      <c r="BD38" s="3"/>
      <c r="BE38" s="1">
        <v>128</v>
      </c>
      <c r="BF38" s="7">
        <f t="shared" si="18"/>
        <v>0.11873840445269017</v>
      </c>
      <c r="BG38" s="8"/>
      <c r="BH38" s="1">
        <v>34</v>
      </c>
      <c r="BI38" s="9">
        <f t="shared" si="19"/>
        <v>3.1865042174320526E-2</v>
      </c>
      <c r="BJ38" s="3"/>
      <c r="BK38" s="1">
        <v>45</v>
      </c>
      <c r="BL38" s="7">
        <f t="shared" si="20"/>
        <v>4.1743970315398886E-2</v>
      </c>
      <c r="BM38" s="8"/>
      <c r="BN38" s="1">
        <v>17</v>
      </c>
      <c r="BO38" s="9">
        <f t="shared" si="21"/>
        <v>1.5932521087160263E-2</v>
      </c>
      <c r="BP38" s="3"/>
    </row>
    <row r="39" spans="1:68" x14ac:dyDescent="0.2">
      <c r="A39" s="27"/>
      <c r="B39" s="2" t="s">
        <v>17</v>
      </c>
      <c r="C39" s="3">
        <v>2020</v>
      </c>
      <c r="D39" s="4">
        <f t="shared" si="0"/>
        <v>0.16228810155057444</v>
      </c>
      <c r="E39" s="24">
        <v>0.72604000000000002</v>
      </c>
      <c r="F39" s="3">
        <v>1080</v>
      </c>
      <c r="G39" s="4">
        <f t="shared" si="1"/>
        <v>8.7300945760245732E-2</v>
      </c>
      <c r="H39" s="24">
        <v>0.89039000000000001</v>
      </c>
      <c r="I39" s="1">
        <v>556</v>
      </c>
      <c r="J39" s="7">
        <f t="shared" si="2"/>
        <v>0.1767885532591415</v>
      </c>
      <c r="K39" s="28">
        <v>0.78759999999999997</v>
      </c>
      <c r="L39" s="1">
        <v>229</v>
      </c>
      <c r="M39" s="9">
        <f t="shared" si="3"/>
        <v>7.3326929234710209E-2</v>
      </c>
      <c r="N39" s="29">
        <v>0.93352999999999997</v>
      </c>
      <c r="O39" s="1">
        <v>396</v>
      </c>
      <c r="P39" s="7">
        <f t="shared" si="4"/>
        <v>0.12591414944356122</v>
      </c>
      <c r="Q39" s="28">
        <v>0.94721999999999995</v>
      </c>
      <c r="R39" s="1">
        <v>109</v>
      </c>
      <c r="S39" s="9">
        <f t="shared" si="5"/>
        <v>3.4902337495997436E-2</v>
      </c>
      <c r="T39" s="29">
        <v>0.98399000000000003</v>
      </c>
      <c r="U39" s="3">
        <v>27</v>
      </c>
      <c r="V39" s="4">
        <f t="shared" si="6"/>
        <v>0.13846153846153847</v>
      </c>
      <c r="W39" s="24">
        <v>0.65641000000000005</v>
      </c>
      <c r="X39" s="3">
        <v>13</v>
      </c>
      <c r="Y39" s="4">
        <f t="shared" si="7"/>
        <v>6.8062827225130892E-2</v>
      </c>
      <c r="Z39" s="24">
        <v>0.79057999999999995</v>
      </c>
      <c r="AA39" s="3">
        <v>27</v>
      </c>
      <c r="AB39" s="7">
        <f t="shared" si="8"/>
        <v>0.14210526315789473</v>
      </c>
      <c r="AC39" s="28">
        <v>0.65263000000000004</v>
      </c>
      <c r="AD39" s="3">
        <v>13</v>
      </c>
      <c r="AE39" s="9">
        <f t="shared" si="9"/>
        <v>6.9892473118279563E-2</v>
      </c>
      <c r="AF39" s="29">
        <v>0.79030999999999996</v>
      </c>
      <c r="AG39" s="1">
        <v>149</v>
      </c>
      <c r="AH39" s="7">
        <f t="shared" si="10"/>
        <v>0.1677927927927928</v>
      </c>
      <c r="AI39" s="28">
        <v>0.65315000000000001</v>
      </c>
      <c r="AJ39" s="1">
        <v>99</v>
      </c>
      <c r="AK39" s="9">
        <f t="shared" si="11"/>
        <v>0.11458333333333333</v>
      </c>
      <c r="AL39" s="29">
        <v>0.78588000000000002</v>
      </c>
      <c r="AM39" s="1">
        <v>158</v>
      </c>
      <c r="AN39" s="7">
        <f t="shared" si="12"/>
        <v>0.17792792792792791</v>
      </c>
      <c r="AO39" s="28">
        <v>0.84458999999999995</v>
      </c>
      <c r="AP39" s="1">
        <v>101</v>
      </c>
      <c r="AQ39" s="9">
        <f t="shared" si="13"/>
        <v>0.11689814814814815</v>
      </c>
      <c r="AR39" s="29">
        <v>0.91551000000000005</v>
      </c>
      <c r="AS39" s="1">
        <v>614</v>
      </c>
      <c r="AT39" s="7">
        <f t="shared" si="14"/>
        <v>0.13464912280701755</v>
      </c>
      <c r="AU39" s="28">
        <v>0.74145000000000005</v>
      </c>
      <c r="AV39" s="1">
        <v>330</v>
      </c>
      <c r="AW39" s="9">
        <f t="shared" si="15"/>
        <v>7.2847682119205295E-2</v>
      </c>
      <c r="AX39" s="29">
        <v>0.90110000000000001</v>
      </c>
      <c r="AY39" s="1">
        <v>642</v>
      </c>
      <c r="AZ39" s="7">
        <f t="shared" si="16"/>
        <v>0.14078947368421052</v>
      </c>
      <c r="BA39" s="28">
        <v>0.92127000000000003</v>
      </c>
      <c r="BB39" s="1">
        <v>211</v>
      </c>
      <c r="BC39" s="9">
        <f t="shared" si="17"/>
        <v>4.6578366445916113E-2</v>
      </c>
      <c r="BD39" s="29">
        <v>0.96953999999999996</v>
      </c>
      <c r="BE39" s="1">
        <v>152</v>
      </c>
      <c r="BF39" s="7">
        <f t="shared" si="18"/>
        <v>0.14100185528756956</v>
      </c>
      <c r="BG39" s="28">
        <v>0.76344999999999996</v>
      </c>
      <c r="BH39" s="1">
        <v>67</v>
      </c>
      <c r="BI39" s="9">
        <f t="shared" si="19"/>
        <v>6.2792877225866919E-2</v>
      </c>
      <c r="BJ39" s="29">
        <v>0.92596000000000001</v>
      </c>
      <c r="BK39" s="1">
        <v>137</v>
      </c>
      <c r="BL39" s="7">
        <f t="shared" si="20"/>
        <v>0.12708719851576994</v>
      </c>
      <c r="BM39" s="28">
        <v>0.93691999999999998</v>
      </c>
      <c r="BN39" s="1">
        <v>35</v>
      </c>
      <c r="BO39" s="9">
        <f t="shared" si="21"/>
        <v>3.280224929709466E-2</v>
      </c>
      <c r="BP39" s="29">
        <v>0.97375999999999996</v>
      </c>
    </row>
    <row r="40" spans="1:68" x14ac:dyDescent="0.2">
      <c r="A40" s="27"/>
      <c r="B40" s="2" t="s">
        <v>18</v>
      </c>
      <c r="C40" s="3">
        <v>1840</v>
      </c>
      <c r="D40" s="4">
        <f t="shared" si="0"/>
        <v>0.14782678557082027</v>
      </c>
      <c r="E40" s="24"/>
      <c r="F40" s="3">
        <v>1124</v>
      </c>
      <c r="G40" s="4">
        <f t="shared" si="1"/>
        <v>9.085765095788538E-2</v>
      </c>
      <c r="H40" s="24"/>
      <c r="I40" s="1">
        <v>535</v>
      </c>
      <c r="J40" s="7">
        <f t="shared" si="2"/>
        <v>0.17011128775834658</v>
      </c>
      <c r="K40" s="28"/>
      <c r="L40" s="1">
        <v>258</v>
      </c>
      <c r="M40" s="9">
        <f t="shared" si="3"/>
        <v>8.2612872238232465E-2</v>
      </c>
      <c r="N40" s="29"/>
      <c r="O40" s="1">
        <v>591</v>
      </c>
      <c r="P40" s="7">
        <f t="shared" si="4"/>
        <v>0.18791732909379968</v>
      </c>
      <c r="Q40" s="28"/>
      <c r="R40" s="1">
        <v>214</v>
      </c>
      <c r="S40" s="9">
        <f t="shared" si="5"/>
        <v>6.852385526737112E-2</v>
      </c>
      <c r="T40" s="29"/>
      <c r="U40" s="3">
        <v>11</v>
      </c>
      <c r="V40" s="4">
        <f t="shared" si="6"/>
        <v>5.6410256410256411E-2</v>
      </c>
      <c r="W40" s="24"/>
      <c r="X40" s="3">
        <v>14</v>
      </c>
      <c r="Y40" s="4">
        <f t="shared" si="7"/>
        <v>7.3298429319371722E-2</v>
      </c>
      <c r="Z40" s="24"/>
      <c r="AA40" s="3">
        <v>11</v>
      </c>
      <c r="AB40" s="7">
        <f t="shared" si="8"/>
        <v>5.7894736842105263E-2</v>
      </c>
      <c r="AC40" s="28"/>
      <c r="AD40" s="3">
        <v>14</v>
      </c>
      <c r="AE40" s="9">
        <f t="shared" si="9"/>
        <v>7.5268817204301078E-2</v>
      </c>
      <c r="AF40" s="29"/>
      <c r="AG40" s="1">
        <v>108</v>
      </c>
      <c r="AH40" s="7">
        <f t="shared" si="10"/>
        <v>0.12162162162162163</v>
      </c>
      <c r="AI40" s="28"/>
      <c r="AJ40" s="1">
        <v>87</v>
      </c>
      <c r="AK40" s="9">
        <f t="shared" si="11"/>
        <v>0.10069444444444445</v>
      </c>
      <c r="AL40" s="29"/>
      <c r="AM40" s="1">
        <v>149</v>
      </c>
      <c r="AN40" s="7">
        <f t="shared" si="12"/>
        <v>0.1677927927927928</v>
      </c>
      <c r="AO40" s="28"/>
      <c r="AP40" s="1">
        <v>110</v>
      </c>
      <c r="AQ40" s="9">
        <f t="shared" si="13"/>
        <v>0.12731481481481483</v>
      </c>
      <c r="AR40" s="29"/>
      <c r="AS40" s="1">
        <v>585</v>
      </c>
      <c r="AT40" s="7">
        <f t="shared" si="14"/>
        <v>0.12828947368421054</v>
      </c>
      <c r="AU40" s="28"/>
      <c r="AV40" s="1">
        <v>349</v>
      </c>
      <c r="AW40" s="9">
        <f t="shared" si="15"/>
        <v>7.7041942604856514E-2</v>
      </c>
      <c r="AX40" s="29"/>
      <c r="AY40" s="1">
        <v>705</v>
      </c>
      <c r="AZ40" s="7">
        <f t="shared" si="16"/>
        <v>0.15460526315789475</v>
      </c>
      <c r="BA40" s="28"/>
      <c r="BB40" s="1">
        <v>291</v>
      </c>
      <c r="BC40" s="9">
        <f t="shared" si="17"/>
        <v>6.4238410596026488E-2</v>
      </c>
      <c r="BD40" s="29"/>
      <c r="BE40" s="1">
        <v>141</v>
      </c>
      <c r="BF40" s="7">
        <f t="shared" si="18"/>
        <v>0.13079777365491652</v>
      </c>
      <c r="BG40" s="28"/>
      <c r="BH40" s="1">
        <v>69</v>
      </c>
      <c r="BI40" s="9">
        <f t="shared" si="19"/>
        <v>6.4667291471415186E-2</v>
      </c>
      <c r="BJ40" s="29"/>
      <c r="BK40" s="1">
        <v>164</v>
      </c>
      <c r="BL40" s="7">
        <f t="shared" si="20"/>
        <v>0.15213358070500926</v>
      </c>
      <c r="BM40" s="28"/>
      <c r="BN40" s="1">
        <v>48</v>
      </c>
      <c r="BO40" s="9">
        <f t="shared" si="21"/>
        <v>4.4985941893158389E-2</v>
      </c>
      <c r="BP40" s="29"/>
    </row>
    <row r="41" spans="1:68" x14ac:dyDescent="0.2">
      <c r="A41" s="27"/>
      <c r="B41" s="2" t="s">
        <v>19</v>
      </c>
      <c r="C41" s="3">
        <v>1469</v>
      </c>
      <c r="D41" s="4">
        <f t="shared" si="0"/>
        <v>0.11802040652366032</v>
      </c>
      <c r="E41" s="24"/>
      <c r="F41" s="3">
        <v>1194</v>
      </c>
      <c r="G41" s="4">
        <f t="shared" si="1"/>
        <v>9.6516045590493899E-2</v>
      </c>
      <c r="H41" s="24"/>
      <c r="I41" s="1">
        <v>426</v>
      </c>
      <c r="J41" s="7">
        <f t="shared" si="2"/>
        <v>0.13545310015898251</v>
      </c>
      <c r="K41" s="28"/>
      <c r="L41" s="1">
        <v>246</v>
      </c>
      <c r="M41" s="9">
        <f t="shared" si="3"/>
        <v>7.8770413064361194E-2</v>
      </c>
      <c r="N41" s="29"/>
      <c r="O41" s="1">
        <v>596</v>
      </c>
      <c r="P41" s="7">
        <f t="shared" si="4"/>
        <v>0.18950715421303657</v>
      </c>
      <c r="Q41" s="28"/>
      <c r="R41" s="1">
        <v>237</v>
      </c>
      <c r="S41" s="9">
        <f t="shared" si="5"/>
        <v>7.5888568683957727E-2</v>
      </c>
      <c r="T41" s="29"/>
      <c r="U41" s="3">
        <v>21</v>
      </c>
      <c r="V41" s="4">
        <f t="shared" si="6"/>
        <v>0.1076923076923077</v>
      </c>
      <c r="W41" s="24"/>
      <c r="X41" s="3">
        <v>15</v>
      </c>
      <c r="Y41" s="4">
        <f t="shared" si="7"/>
        <v>7.8534031413612565E-2</v>
      </c>
      <c r="Z41" s="24"/>
      <c r="AA41" s="3">
        <v>21</v>
      </c>
      <c r="AB41" s="7">
        <f t="shared" si="8"/>
        <v>0.11052631578947368</v>
      </c>
      <c r="AC41" s="28"/>
      <c r="AD41" s="3">
        <v>15</v>
      </c>
      <c r="AE41" s="9">
        <f t="shared" si="9"/>
        <v>8.0645161290322578E-2</v>
      </c>
      <c r="AF41" s="29"/>
      <c r="AG41" s="1">
        <v>86</v>
      </c>
      <c r="AH41" s="7">
        <f t="shared" si="10"/>
        <v>9.6846846846846843E-2</v>
      </c>
      <c r="AI41" s="28"/>
      <c r="AJ41" s="1">
        <v>65</v>
      </c>
      <c r="AK41" s="9">
        <f t="shared" si="11"/>
        <v>7.5231481481481483E-2</v>
      </c>
      <c r="AL41" s="29"/>
      <c r="AM41" s="1">
        <v>122</v>
      </c>
      <c r="AN41" s="7">
        <f t="shared" si="12"/>
        <v>0.1373873873873874</v>
      </c>
      <c r="AO41" s="28"/>
      <c r="AP41" s="1">
        <v>75</v>
      </c>
      <c r="AQ41" s="9">
        <f t="shared" si="13"/>
        <v>8.6805555555555552E-2</v>
      </c>
      <c r="AR41" s="29"/>
      <c r="AS41" s="1">
        <v>509</v>
      </c>
      <c r="AT41" s="7">
        <f t="shared" si="14"/>
        <v>0.11162280701754386</v>
      </c>
      <c r="AU41" s="28"/>
      <c r="AV41" s="1">
        <v>415</v>
      </c>
      <c r="AW41" s="9">
        <f t="shared" si="15"/>
        <v>9.1611479028697568E-2</v>
      </c>
      <c r="AX41" s="29"/>
      <c r="AY41" s="1">
        <v>632</v>
      </c>
      <c r="AZ41" s="7">
        <f t="shared" si="16"/>
        <v>0.13859649122807016</v>
      </c>
      <c r="BA41" s="28"/>
      <c r="BB41" s="1">
        <v>414</v>
      </c>
      <c r="BC41" s="9">
        <f t="shared" si="17"/>
        <v>9.1390728476821198E-2</v>
      </c>
      <c r="BD41" s="29"/>
      <c r="BE41" s="1">
        <v>134</v>
      </c>
      <c r="BF41" s="7">
        <f t="shared" si="18"/>
        <v>0.12430426716141002</v>
      </c>
      <c r="BG41" s="28"/>
      <c r="BH41" s="1">
        <v>61</v>
      </c>
      <c r="BI41" s="9">
        <f t="shared" si="19"/>
        <v>5.7169634489222118E-2</v>
      </c>
      <c r="BJ41" s="29"/>
      <c r="BK41" s="1">
        <v>167</v>
      </c>
      <c r="BL41" s="7">
        <f t="shared" si="20"/>
        <v>0.15491651205936921</v>
      </c>
      <c r="BM41" s="28"/>
      <c r="BN41" s="1">
        <v>69</v>
      </c>
      <c r="BO41" s="9">
        <f t="shared" si="21"/>
        <v>6.4667291471415186E-2</v>
      </c>
      <c r="BP41" s="29"/>
    </row>
    <row r="42" spans="1:68" x14ac:dyDescent="0.2">
      <c r="A42" s="27"/>
      <c r="B42" s="2" t="s">
        <v>20</v>
      </c>
      <c r="C42" s="3">
        <v>1118</v>
      </c>
      <c r="D42" s="4">
        <f t="shared" si="0"/>
        <v>8.9820840363139712E-2</v>
      </c>
      <c r="E42" s="24"/>
      <c r="F42" s="3">
        <v>1052</v>
      </c>
      <c r="G42" s="4">
        <f t="shared" si="1"/>
        <v>8.5037587907202325E-2</v>
      </c>
      <c r="H42" s="24"/>
      <c r="I42" s="1">
        <v>297</v>
      </c>
      <c r="J42" s="7">
        <f t="shared" si="2"/>
        <v>9.44356120826709E-2</v>
      </c>
      <c r="K42" s="28"/>
      <c r="L42" s="1">
        <v>233</v>
      </c>
      <c r="M42" s="9">
        <f t="shared" si="3"/>
        <v>7.4607748959333975E-2</v>
      </c>
      <c r="N42" s="29"/>
      <c r="O42" s="1">
        <v>378</v>
      </c>
      <c r="P42" s="7">
        <f t="shared" si="4"/>
        <v>0.12019077901430843</v>
      </c>
      <c r="Q42" s="28"/>
      <c r="R42" s="1">
        <v>254</v>
      </c>
      <c r="S42" s="9">
        <f t="shared" si="5"/>
        <v>8.1332052513608713E-2</v>
      </c>
      <c r="T42" s="29"/>
      <c r="U42" s="3">
        <v>20</v>
      </c>
      <c r="V42" s="4">
        <f t="shared" si="6"/>
        <v>0.10256410256410256</v>
      </c>
      <c r="W42" s="24"/>
      <c r="X42" s="3">
        <v>19</v>
      </c>
      <c r="Y42" s="4">
        <f t="shared" si="7"/>
        <v>9.947643979057591E-2</v>
      </c>
      <c r="Z42" s="24"/>
      <c r="AA42" s="3">
        <v>19</v>
      </c>
      <c r="AB42" s="7">
        <f t="shared" si="8"/>
        <v>0.1</v>
      </c>
      <c r="AC42" s="28"/>
      <c r="AD42" s="3">
        <v>18</v>
      </c>
      <c r="AE42" s="9">
        <f t="shared" si="9"/>
        <v>9.6774193548387094E-2</v>
      </c>
      <c r="AF42" s="29"/>
      <c r="AG42" s="1">
        <v>77</v>
      </c>
      <c r="AH42" s="7">
        <f t="shared" si="10"/>
        <v>8.6711711711711714E-2</v>
      </c>
      <c r="AI42" s="28"/>
      <c r="AJ42" s="1">
        <v>63</v>
      </c>
      <c r="AK42" s="9">
        <f t="shared" si="11"/>
        <v>7.2916666666666671E-2</v>
      </c>
      <c r="AL42" s="29"/>
      <c r="AM42" s="1">
        <v>81</v>
      </c>
      <c r="AN42" s="7">
        <f t="shared" si="12"/>
        <v>9.1216216216216214E-2</v>
      </c>
      <c r="AO42" s="28"/>
      <c r="AP42" s="1">
        <v>68</v>
      </c>
      <c r="AQ42" s="9">
        <f t="shared" si="13"/>
        <v>7.8703703703703706E-2</v>
      </c>
      <c r="AR42" s="29"/>
      <c r="AS42" s="1">
        <v>471</v>
      </c>
      <c r="AT42" s="7">
        <f t="shared" si="14"/>
        <v>0.10328947368421053</v>
      </c>
      <c r="AU42" s="28"/>
      <c r="AV42" s="1">
        <v>384</v>
      </c>
      <c r="AW42" s="9">
        <f t="shared" si="15"/>
        <v>8.4768211920529801E-2</v>
      </c>
      <c r="AX42" s="29"/>
      <c r="AY42" s="1">
        <v>562</v>
      </c>
      <c r="AZ42" s="7">
        <f t="shared" si="16"/>
        <v>0.12324561403508771</v>
      </c>
      <c r="BA42" s="28"/>
      <c r="BB42" s="1">
        <v>420</v>
      </c>
      <c r="BC42" s="9">
        <f t="shared" si="17"/>
        <v>9.2715231788079472E-2</v>
      </c>
      <c r="BD42" s="29"/>
      <c r="BE42" s="1">
        <v>102</v>
      </c>
      <c r="BF42" s="7">
        <f t="shared" si="18"/>
        <v>9.4619666048237475E-2</v>
      </c>
      <c r="BG42" s="28"/>
      <c r="BH42" s="1">
        <v>68</v>
      </c>
      <c r="BI42" s="9">
        <f t="shared" si="19"/>
        <v>6.3730084348641053E-2</v>
      </c>
      <c r="BJ42" s="29"/>
      <c r="BK42" s="1">
        <v>119</v>
      </c>
      <c r="BL42" s="7">
        <f t="shared" si="20"/>
        <v>0.11038961038961038</v>
      </c>
      <c r="BM42" s="28"/>
      <c r="BN42" s="1">
        <v>74</v>
      </c>
      <c r="BO42" s="9">
        <f t="shared" si="21"/>
        <v>6.9353327085285854E-2</v>
      </c>
      <c r="BP42" s="29"/>
    </row>
    <row r="43" spans="1:68" x14ac:dyDescent="0.2">
      <c r="A43" s="27"/>
      <c r="B43" s="2" t="s">
        <v>21</v>
      </c>
      <c r="C43" s="3">
        <v>791</v>
      </c>
      <c r="D43" s="4">
        <f t="shared" si="0"/>
        <v>6.3549449666586322E-2</v>
      </c>
      <c r="E43" s="24"/>
      <c r="F43" s="3">
        <v>946</v>
      </c>
      <c r="G43" s="4">
        <f t="shared" si="1"/>
        <v>7.6469161749252279E-2</v>
      </c>
      <c r="H43" s="24"/>
      <c r="I43" s="1">
        <v>228</v>
      </c>
      <c r="J43" s="7">
        <f t="shared" si="2"/>
        <v>7.2496025437201905E-2</v>
      </c>
      <c r="K43" s="28"/>
      <c r="L43" s="1">
        <v>206</v>
      </c>
      <c r="M43" s="9">
        <f t="shared" si="3"/>
        <v>6.5962215818123601E-2</v>
      </c>
      <c r="N43" s="29"/>
      <c r="O43" s="1">
        <v>332</v>
      </c>
      <c r="P43" s="7">
        <f t="shared" si="4"/>
        <v>0.1055643879173291</v>
      </c>
      <c r="Q43" s="28"/>
      <c r="R43" s="1">
        <v>236</v>
      </c>
      <c r="S43" s="9">
        <f t="shared" si="5"/>
        <v>7.5568363752801793E-2</v>
      </c>
      <c r="T43" s="29"/>
      <c r="U43" s="3">
        <v>12</v>
      </c>
      <c r="V43" s="4">
        <f t="shared" si="6"/>
        <v>6.1538461538461542E-2</v>
      </c>
      <c r="W43" s="24"/>
      <c r="X43" s="3">
        <v>16</v>
      </c>
      <c r="Y43" s="4">
        <f t="shared" si="7"/>
        <v>8.3769633507853408E-2</v>
      </c>
      <c r="Z43" s="24"/>
      <c r="AA43" s="3">
        <v>12</v>
      </c>
      <c r="AB43" s="7">
        <f t="shared" si="8"/>
        <v>6.3157894736842107E-2</v>
      </c>
      <c r="AC43" s="28"/>
      <c r="AD43" s="3">
        <v>16</v>
      </c>
      <c r="AE43" s="9">
        <f t="shared" si="9"/>
        <v>8.6021505376344093E-2</v>
      </c>
      <c r="AF43" s="29"/>
      <c r="AG43" s="1">
        <v>42</v>
      </c>
      <c r="AH43" s="7">
        <f t="shared" si="10"/>
        <v>4.72972972972973E-2</v>
      </c>
      <c r="AI43" s="28"/>
      <c r="AJ43" s="1">
        <v>50</v>
      </c>
      <c r="AK43" s="9">
        <f t="shared" si="11"/>
        <v>5.7870370370370371E-2</v>
      </c>
      <c r="AL43" s="29"/>
      <c r="AM43" s="1">
        <v>67</v>
      </c>
      <c r="AN43" s="7">
        <f t="shared" si="12"/>
        <v>7.5450450450450457E-2</v>
      </c>
      <c r="AO43" s="28"/>
      <c r="AP43" s="1">
        <v>57</v>
      </c>
      <c r="AQ43" s="9">
        <f t="shared" si="13"/>
        <v>6.5972222222222224E-2</v>
      </c>
      <c r="AR43" s="29"/>
      <c r="AS43" s="1">
        <v>327</v>
      </c>
      <c r="AT43" s="7">
        <f t="shared" si="14"/>
        <v>7.1710526315789475E-2</v>
      </c>
      <c r="AU43" s="28"/>
      <c r="AV43" s="1">
        <v>341</v>
      </c>
      <c r="AW43" s="9">
        <f t="shared" si="15"/>
        <v>7.5275938189845473E-2</v>
      </c>
      <c r="AX43" s="29"/>
      <c r="AY43" s="1">
        <v>474</v>
      </c>
      <c r="AZ43" s="7">
        <f t="shared" si="16"/>
        <v>0.10394736842105264</v>
      </c>
      <c r="BA43" s="28"/>
      <c r="BB43" s="1">
        <v>372</v>
      </c>
      <c r="BC43" s="9">
        <f t="shared" si="17"/>
        <v>8.211920529801324E-2</v>
      </c>
      <c r="BD43" s="29"/>
      <c r="BE43" s="1">
        <v>95</v>
      </c>
      <c r="BF43" s="7">
        <f t="shared" si="18"/>
        <v>8.8126159554730979E-2</v>
      </c>
      <c r="BG43" s="28"/>
      <c r="BH43" s="1">
        <v>72</v>
      </c>
      <c r="BI43" s="9">
        <f t="shared" si="19"/>
        <v>6.7478912839737587E-2</v>
      </c>
      <c r="BJ43" s="29"/>
      <c r="BK43" s="1">
        <v>128</v>
      </c>
      <c r="BL43" s="7">
        <f t="shared" si="20"/>
        <v>0.11873840445269017</v>
      </c>
      <c r="BM43" s="28"/>
      <c r="BN43" s="1">
        <v>61</v>
      </c>
      <c r="BO43" s="9">
        <f t="shared" si="21"/>
        <v>5.7169634489222118E-2</v>
      </c>
      <c r="BP43" s="29"/>
    </row>
    <row r="44" spans="1:68" x14ac:dyDescent="0.2">
      <c r="A44" s="27"/>
      <c r="B44" s="2" t="s">
        <v>22</v>
      </c>
      <c r="C44" s="3">
        <v>549</v>
      </c>
      <c r="D44" s="4">
        <f t="shared" si="0"/>
        <v>4.4107013738250184E-2</v>
      </c>
      <c r="E44" s="24"/>
      <c r="F44" s="3">
        <v>852</v>
      </c>
      <c r="G44" s="4">
        <f t="shared" si="1"/>
        <v>6.8870746099749414E-2</v>
      </c>
      <c r="H44" s="24"/>
      <c r="I44" s="1">
        <v>118</v>
      </c>
      <c r="J44" s="7">
        <f t="shared" si="2"/>
        <v>3.7519872813990461E-2</v>
      </c>
      <c r="K44" s="28"/>
      <c r="L44" s="1">
        <v>195</v>
      </c>
      <c r="M44" s="9">
        <f t="shared" si="3"/>
        <v>6.2439961575408258E-2</v>
      </c>
      <c r="N44" s="29"/>
      <c r="O44" s="1">
        <v>203</v>
      </c>
      <c r="P44" s="7">
        <f t="shared" si="4"/>
        <v>6.4546899841017483E-2</v>
      </c>
      <c r="Q44" s="28"/>
      <c r="R44" s="1">
        <v>224</v>
      </c>
      <c r="S44" s="9">
        <f t="shared" si="5"/>
        <v>7.1725904578930522E-2</v>
      </c>
      <c r="T44" s="29"/>
      <c r="U44" s="3">
        <v>5</v>
      </c>
      <c r="V44" s="4">
        <f t="shared" si="6"/>
        <v>2.564102564102564E-2</v>
      </c>
      <c r="W44" s="24"/>
      <c r="X44" s="3">
        <v>9</v>
      </c>
      <c r="Y44" s="4">
        <f t="shared" si="7"/>
        <v>4.712041884816754E-2</v>
      </c>
      <c r="Z44" s="24"/>
      <c r="AA44" s="3">
        <v>5</v>
      </c>
      <c r="AB44" s="7">
        <f t="shared" si="8"/>
        <v>2.6315789473684209E-2</v>
      </c>
      <c r="AC44" s="28"/>
      <c r="AD44" s="3">
        <v>9</v>
      </c>
      <c r="AE44" s="9">
        <f t="shared" si="9"/>
        <v>4.8387096774193547E-2</v>
      </c>
      <c r="AF44" s="29"/>
      <c r="AG44" s="1">
        <v>22</v>
      </c>
      <c r="AH44" s="7">
        <f t="shared" si="10"/>
        <v>2.4774774774774775E-2</v>
      </c>
      <c r="AI44" s="28"/>
      <c r="AJ44" s="1">
        <v>47</v>
      </c>
      <c r="AK44" s="9">
        <f t="shared" si="11"/>
        <v>5.4398148148148147E-2</v>
      </c>
      <c r="AL44" s="29"/>
      <c r="AM44" s="1">
        <v>40</v>
      </c>
      <c r="AN44" s="7">
        <f t="shared" si="12"/>
        <v>4.5045045045045043E-2</v>
      </c>
      <c r="AO44" s="28"/>
      <c r="AP44" s="1">
        <v>53</v>
      </c>
      <c r="AQ44" s="9">
        <f t="shared" si="13"/>
        <v>6.1342592592592594E-2</v>
      </c>
      <c r="AR44" s="29"/>
      <c r="AS44" s="1">
        <v>241</v>
      </c>
      <c r="AT44" s="7">
        <f t="shared" si="14"/>
        <v>5.2850877192982454E-2</v>
      </c>
      <c r="AU44" s="28"/>
      <c r="AV44" s="1">
        <v>303</v>
      </c>
      <c r="AW44" s="9">
        <f t="shared" si="15"/>
        <v>6.6887417218543049E-2</v>
      </c>
      <c r="AX44" s="29"/>
      <c r="AY44" s="1">
        <v>339</v>
      </c>
      <c r="AZ44" s="7">
        <f t="shared" si="16"/>
        <v>7.434210526315789E-2</v>
      </c>
      <c r="BA44" s="28"/>
      <c r="BB44" s="1">
        <v>348</v>
      </c>
      <c r="BC44" s="9">
        <f t="shared" si="17"/>
        <v>7.6821192052980131E-2</v>
      </c>
      <c r="BD44" s="29"/>
      <c r="BE44" s="1">
        <v>51</v>
      </c>
      <c r="BF44" s="7">
        <f t="shared" si="18"/>
        <v>4.7309833024118737E-2</v>
      </c>
      <c r="BG44" s="28"/>
      <c r="BH44" s="1">
        <v>60</v>
      </c>
      <c r="BI44" s="9">
        <f t="shared" si="19"/>
        <v>5.6232427366447985E-2</v>
      </c>
      <c r="BJ44" s="29"/>
      <c r="BK44" s="1">
        <v>85</v>
      </c>
      <c r="BL44" s="7">
        <f t="shared" si="20"/>
        <v>7.8849721706864564E-2</v>
      </c>
      <c r="BM44" s="28"/>
      <c r="BN44" s="1">
        <v>80</v>
      </c>
      <c r="BO44" s="9">
        <f t="shared" si="21"/>
        <v>7.4976569821930641E-2</v>
      </c>
      <c r="BP44" s="29"/>
    </row>
    <row r="45" spans="1:68" x14ac:dyDescent="0.2">
      <c r="A45" s="27"/>
      <c r="B45" s="2" t="s">
        <v>23</v>
      </c>
      <c r="C45" s="3">
        <v>366</v>
      </c>
      <c r="D45" s="4">
        <f t="shared" si="0"/>
        <v>2.9404675825500121E-2</v>
      </c>
      <c r="E45" s="24"/>
      <c r="F45" s="3">
        <v>722</v>
      </c>
      <c r="G45" s="4">
        <f t="shared" si="1"/>
        <v>5.8362298924905021E-2</v>
      </c>
      <c r="H45" s="24"/>
      <c r="I45" s="1">
        <v>96</v>
      </c>
      <c r="J45" s="7">
        <f t="shared" si="2"/>
        <v>3.0524642289348172E-2</v>
      </c>
      <c r="K45" s="28"/>
      <c r="L45" s="1">
        <v>184</v>
      </c>
      <c r="M45" s="9">
        <f t="shared" si="3"/>
        <v>5.8917707332692922E-2</v>
      </c>
      <c r="N45" s="29"/>
      <c r="O45" s="1">
        <v>140</v>
      </c>
      <c r="P45" s="7">
        <f t="shared" si="4"/>
        <v>4.4515103338632747E-2</v>
      </c>
      <c r="Q45" s="28"/>
      <c r="R45" s="1">
        <v>205</v>
      </c>
      <c r="S45" s="9">
        <f t="shared" si="5"/>
        <v>6.5642010886967653E-2</v>
      </c>
      <c r="T45" s="29"/>
      <c r="U45" s="3">
        <v>4</v>
      </c>
      <c r="V45" s="4">
        <f t="shared" si="6"/>
        <v>2.0512820512820513E-2</v>
      </c>
      <c r="W45" s="24"/>
      <c r="X45" s="3">
        <v>5</v>
      </c>
      <c r="Y45" s="4">
        <f t="shared" si="7"/>
        <v>2.6178010471204188E-2</v>
      </c>
      <c r="Z45" s="24"/>
      <c r="AA45" s="3">
        <v>4</v>
      </c>
      <c r="AB45" s="7">
        <f t="shared" si="8"/>
        <v>2.1052631578947368E-2</v>
      </c>
      <c r="AC45" s="28"/>
      <c r="AD45" s="3">
        <v>5</v>
      </c>
      <c r="AE45" s="9">
        <f t="shared" si="9"/>
        <v>2.6881720430107527E-2</v>
      </c>
      <c r="AF45" s="29"/>
      <c r="AG45" s="1">
        <v>22</v>
      </c>
      <c r="AH45" s="7">
        <f t="shared" si="10"/>
        <v>2.4774774774774775E-2</v>
      </c>
      <c r="AI45" s="28"/>
      <c r="AJ45" s="1">
        <v>36</v>
      </c>
      <c r="AK45" s="9">
        <f t="shared" si="11"/>
        <v>4.1666666666666664E-2</v>
      </c>
      <c r="AL45" s="29"/>
      <c r="AM45" s="1">
        <v>30</v>
      </c>
      <c r="AN45" s="7">
        <f t="shared" si="12"/>
        <v>3.3783783783783786E-2</v>
      </c>
      <c r="AO45" s="28"/>
      <c r="AP45" s="1">
        <v>43</v>
      </c>
      <c r="AQ45" s="9">
        <f t="shared" si="13"/>
        <v>4.9768518518518517E-2</v>
      </c>
      <c r="AR45" s="29"/>
      <c r="AS45" s="1">
        <v>166</v>
      </c>
      <c r="AT45" s="7">
        <f t="shared" si="14"/>
        <v>3.6403508771929827E-2</v>
      </c>
      <c r="AU45" s="28"/>
      <c r="AV45" s="1">
        <v>236</v>
      </c>
      <c r="AW45" s="9">
        <f t="shared" si="15"/>
        <v>5.2097130242825605E-2</v>
      </c>
      <c r="AX45" s="29"/>
      <c r="AY45" s="1">
        <v>219</v>
      </c>
      <c r="AZ45" s="7">
        <f t="shared" si="16"/>
        <v>4.8026315789473681E-2</v>
      </c>
      <c r="BA45" s="28"/>
      <c r="BB45" s="1">
        <v>305</v>
      </c>
      <c r="BC45" s="9">
        <f t="shared" si="17"/>
        <v>6.7328918322295803E-2</v>
      </c>
      <c r="BD45" s="29"/>
      <c r="BE45" s="1">
        <v>37</v>
      </c>
      <c r="BF45" s="7">
        <f t="shared" si="18"/>
        <v>3.4322820037105753E-2</v>
      </c>
      <c r="BG45" s="28"/>
      <c r="BH45" s="1">
        <v>54</v>
      </c>
      <c r="BI45" s="9">
        <f t="shared" si="19"/>
        <v>5.0609184629803183E-2</v>
      </c>
      <c r="BJ45" s="29"/>
      <c r="BK45" s="1">
        <v>55</v>
      </c>
      <c r="BL45" s="7">
        <f t="shared" si="20"/>
        <v>5.1020408163265307E-2</v>
      </c>
      <c r="BM45" s="28"/>
      <c r="BN45" s="1">
        <v>57</v>
      </c>
      <c r="BO45" s="9">
        <f t="shared" si="21"/>
        <v>5.3420805998125584E-2</v>
      </c>
      <c r="BP45" s="29"/>
    </row>
    <row r="46" spans="1:68" x14ac:dyDescent="0.2">
      <c r="A46" s="27"/>
      <c r="B46" s="2" t="s">
        <v>24</v>
      </c>
      <c r="C46" s="3">
        <v>257</v>
      </c>
      <c r="D46" s="4">
        <f t="shared" si="0"/>
        <v>2.0647545593315657E-2</v>
      </c>
      <c r="E46" s="24"/>
      <c r="F46" s="3">
        <v>631</v>
      </c>
      <c r="G46" s="4">
        <f t="shared" si="1"/>
        <v>5.1006385902513947E-2</v>
      </c>
      <c r="H46" s="24"/>
      <c r="I46" s="1">
        <v>69</v>
      </c>
      <c r="J46" s="7">
        <f t="shared" si="2"/>
        <v>2.1939586645468998E-2</v>
      </c>
      <c r="K46" s="28"/>
      <c r="L46" s="1">
        <v>173</v>
      </c>
      <c r="M46" s="9">
        <f t="shared" si="3"/>
        <v>5.5395453089977585E-2</v>
      </c>
      <c r="N46" s="29"/>
      <c r="O46" s="1">
        <v>101</v>
      </c>
      <c r="P46" s="7">
        <f t="shared" si="4"/>
        <v>3.2114467408585055E-2</v>
      </c>
      <c r="Q46" s="28"/>
      <c r="R46" s="1">
        <v>178</v>
      </c>
      <c r="S46" s="9">
        <f t="shared" si="5"/>
        <v>5.6996477745757286E-2</v>
      </c>
      <c r="T46" s="29"/>
      <c r="U46" s="3">
        <v>3</v>
      </c>
      <c r="V46" s="4">
        <f t="shared" si="6"/>
        <v>1.5384615384615385E-2</v>
      </c>
      <c r="W46" s="24"/>
      <c r="X46" s="3">
        <v>9</v>
      </c>
      <c r="Y46" s="4">
        <f t="shared" si="7"/>
        <v>4.712041884816754E-2</v>
      </c>
      <c r="Z46" s="24"/>
      <c r="AA46" s="3">
        <v>3</v>
      </c>
      <c r="AB46" s="7">
        <f t="shared" si="8"/>
        <v>1.5789473684210527E-2</v>
      </c>
      <c r="AC46" s="28"/>
      <c r="AD46" s="3">
        <v>9</v>
      </c>
      <c r="AE46" s="9">
        <f t="shared" si="9"/>
        <v>4.8387096774193547E-2</v>
      </c>
      <c r="AF46" s="29"/>
      <c r="AG46" s="1">
        <v>24</v>
      </c>
      <c r="AH46" s="7">
        <f t="shared" si="10"/>
        <v>2.7027027027027029E-2</v>
      </c>
      <c r="AI46" s="28"/>
      <c r="AJ46" s="1">
        <v>35</v>
      </c>
      <c r="AK46" s="9">
        <f t="shared" si="11"/>
        <v>4.0509259259259259E-2</v>
      </c>
      <c r="AL46" s="29"/>
      <c r="AM46" s="1">
        <v>24</v>
      </c>
      <c r="AN46" s="7">
        <f t="shared" si="12"/>
        <v>2.7027027027027029E-2</v>
      </c>
      <c r="AO46" s="28"/>
      <c r="AP46" s="1">
        <v>40</v>
      </c>
      <c r="AQ46" s="9">
        <f t="shared" si="13"/>
        <v>4.6296296296296294E-2</v>
      </c>
      <c r="AR46" s="29"/>
      <c r="AS46" s="1">
        <v>127</v>
      </c>
      <c r="AT46" s="7">
        <f t="shared" si="14"/>
        <v>2.7850877192982456E-2</v>
      </c>
      <c r="AU46" s="28"/>
      <c r="AV46" s="1">
        <v>233</v>
      </c>
      <c r="AW46" s="9">
        <f t="shared" si="15"/>
        <v>5.1434878587196468E-2</v>
      </c>
      <c r="AX46" s="29"/>
      <c r="AY46" s="1">
        <v>167</v>
      </c>
      <c r="AZ46" s="7">
        <f t="shared" si="16"/>
        <v>3.6622807017543862E-2</v>
      </c>
      <c r="BA46" s="28"/>
      <c r="BB46" s="1">
        <v>258</v>
      </c>
      <c r="BC46" s="9">
        <f t="shared" si="17"/>
        <v>5.6953642384105961E-2</v>
      </c>
      <c r="BD46" s="29"/>
      <c r="BE46" s="1">
        <v>34</v>
      </c>
      <c r="BF46" s="7">
        <f t="shared" si="18"/>
        <v>3.1539888682745827E-2</v>
      </c>
      <c r="BG46" s="28"/>
      <c r="BH46" s="1">
        <v>63</v>
      </c>
      <c r="BI46" s="9">
        <f t="shared" si="19"/>
        <v>5.9044048734770385E-2</v>
      </c>
      <c r="BJ46" s="29"/>
      <c r="BK46" s="1">
        <v>39</v>
      </c>
      <c r="BL46" s="7">
        <f t="shared" si="20"/>
        <v>3.6178107606679034E-2</v>
      </c>
      <c r="BM46" s="28"/>
      <c r="BN46" s="1">
        <v>57</v>
      </c>
      <c r="BO46" s="9">
        <f t="shared" si="21"/>
        <v>5.3420805998125584E-2</v>
      </c>
      <c r="BP46" s="29"/>
    </row>
    <row r="47" spans="1:68" x14ac:dyDescent="0.2">
      <c r="A47" s="27"/>
      <c r="B47" s="2" t="s">
        <v>25</v>
      </c>
      <c r="C47" s="3">
        <v>156</v>
      </c>
      <c r="D47" s="4">
        <f t="shared" si="0"/>
        <v>1.2533140515786937E-2</v>
      </c>
      <c r="E47" s="24"/>
      <c r="F47" s="3">
        <v>559</v>
      </c>
      <c r="G47" s="4">
        <f t="shared" si="1"/>
        <v>4.5186322851830892E-2</v>
      </c>
      <c r="H47" s="24"/>
      <c r="I47" s="1">
        <v>34</v>
      </c>
      <c r="J47" s="7">
        <f t="shared" si="2"/>
        <v>1.0810810810810811E-2</v>
      </c>
      <c r="K47" s="28"/>
      <c r="L47" s="1">
        <v>161</v>
      </c>
      <c r="M47" s="9">
        <f t="shared" si="3"/>
        <v>5.1552993916106307E-2</v>
      </c>
      <c r="N47" s="29"/>
      <c r="O47" s="1">
        <v>72</v>
      </c>
      <c r="P47" s="7">
        <f t="shared" si="4"/>
        <v>2.2893481717011128E-2</v>
      </c>
      <c r="Q47" s="28"/>
      <c r="R47" s="1">
        <v>164</v>
      </c>
      <c r="S47" s="9">
        <f t="shared" si="5"/>
        <v>5.2513608709574125E-2</v>
      </c>
      <c r="T47" s="29"/>
      <c r="U47" s="3">
        <v>6</v>
      </c>
      <c r="V47" s="4">
        <f t="shared" si="6"/>
        <v>3.0769230769230771E-2</v>
      </c>
      <c r="W47" s="24"/>
      <c r="X47" s="3">
        <v>6</v>
      </c>
      <c r="Y47" s="4">
        <f t="shared" si="7"/>
        <v>3.1413612565445025E-2</v>
      </c>
      <c r="Z47" s="24"/>
      <c r="AA47" s="3">
        <v>5</v>
      </c>
      <c r="AB47" s="7">
        <f t="shared" si="8"/>
        <v>2.6315789473684209E-2</v>
      </c>
      <c r="AC47" s="28"/>
      <c r="AD47" s="3">
        <v>6</v>
      </c>
      <c r="AE47" s="9">
        <f t="shared" si="9"/>
        <v>3.2258064516129031E-2</v>
      </c>
      <c r="AF47" s="29"/>
      <c r="AG47" s="1">
        <v>6</v>
      </c>
      <c r="AH47" s="7">
        <f t="shared" si="10"/>
        <v>6.7567567567567571E-3</v>
      </c>
      <c r="AI47" s="28"/>
      <c r="AJ47" s="1">
        <v>24</v>
      </c>
      <c r="AK47" s="9">
        <f t="shared" si="11"/>
        <v>2.7777777777777776E-2</v>
      </c>
      <c r="AL47" s="29"/>
      <c r="AM47" s="1">
        <v>24</v>
      </c>
      <c r="AN47" s="7">
        <f t="shared" si="12"/>
        <v>2.7027027027027029E-2</v>
      </c>
      <c r="AO47" s="28"/>
      <c r="AP47" s="1">
        <v>28</v>
      </c>
      <c r="AQ47" s="9">
        <f t="shared" si="13"/>
        <v>3.2407407407407406E-2</v>
      </c>
      <c r="AR47" s="29"/>
      <c r="AS47" s="1">
        <v>90</v>
      </c>
      <c r="AT47" s="7">
        <f t="shared" si="14"/>
        <v>1.9736842105263157E-2</v>
      </c>
      <c r="AU47" s="28"/>
      <c r="AV47" s="1">
        <v>211</v>
      </c>
      <c r="AW47" s="9">
        <f t="shared" si="15"/>
        <v>4.6578366445916113E-2</v>
      </c>
      <c r="AX47" s="29"/>
      <c r="AY47" s="1">
        <v>126</v>
      </c>
      <c r="AZ47" s="7">
        <f t="shared" si="16"/>
        <v>2.763157894736842E-2</v>
      </c>
      <c r="BA47" s="28"/>
      <c r="BB47" s="1">
        <v>233</v>
      </c>
      <c r="BC47" s="9">
        <f t="shared" si="17"/>
        <v>5.1434878587196468E-2</v>
      </c>
      <c r="BD47" s="29"/>
      <c r="BE47" s="1">
        <v>17</v>
      </c>
      <c r="BF47" s="7">
        <f t="shared" si="18"/>
        <v>1.5769944341372914E-2</v>
      </c>
      <c r="BG47" s="28"/>
      <c r="BH47" s="1">
        <v>53</v>
      </c>
      <c r="BI47" s="9">
        <f t="shared" si="19"/>
        <v>4.9671977507029057E-2</v>
      </c>
      <c r="BJ47" s="29"/>
      <c r="BK47" s="1">
        <v>34</v>
      </c>
      <c r="BL47" s="7">
        <f t="shared" si="20"/>
        <v>3.1539888682745827E-2</v>
      </c>
      <c r="BM47" s="28"/>
      <c r="BN47" s="1">
        <v>58</v>
      </c>
      <c r="BO47" s="9">
        <f t="shared" si="21"/>
        <v>5.4358013120899717E-2</v>
      </c>
      <c r="BP47" s="29"/>
    </row>
    <row r="48" spans="1:68" x14ac:dyDescent="0.2">
      <c r="A48" s="27"/>
      <c r="B48" s="2" t="s">
        <v>26</v>
      </c>
      <c r="C48" s="3">
        <v>471</v>
      </c>
      <c r="D48" s="4">
        <f t="shared" si="0"/>
        <v>3.7840443480356714E-2</v>
      </c>
      <c r="E48" s="24"/>
      <c r="F48" s="3">
        <v>2855</v>
      </c>
      <c r="G48" s="4">
        <f t="shared" si="1"/>
        <v>0.23078166680139034</v>
      </c>
      <c r="H48" s="24"/>
      <c r="I48" s="1">
        <v>118</v>
      </c>
      <c r="J48" s="7">
        <f t="shared" si="2"/>
        <v>3.7519872813990461E-2</v>
      </c>
      <c r="K48" s="28"/>
      <c r="L48" s="1">
        <v>1029</v>
      </c>
      <c r="M48" s="9">
        <f t="shared" si="3"/>
        <v>0.32949087415946204</v>
      </c>
      <c r="N48" s="29"/>
      <c r="O48" s="1">
        <v>170</v>
      </c>
      <c r="P48" s="7">
        <f t="shared" si="4"/>
        <v>5.4054054054054057E-2</v>
      </c>
      <c r="Q48" s="28"/>
      <c r="R48" s="1">
        <v>1252</v>
      </c>
      <c r="S48" s="9">
        <f t="shared" si="5"/>
        <v>0.40089657380723664</v>
      </c>
      <c r="T48" s="29"/>
      <c r="U48" s="3">
        <v>19</v>
      </c>
      <c r="V48" s="4">
        <f t="shared" si="6"/>
        <v>9.7435897435897437E-2</v>
      </c>
      <c r="W48" s="24"/>
      <c r="X48" s="3">
        <v>45</v>
      </c>
      <c r="Y48" s="4">
        <f t="shared" si="7"/>
        <v>0.2356020942408377</v>
      </c>
      <c r="Z48" s="24"/>
      <c r="AA48" s="3">
        <v>17</v>
      </c>
      <c r="AB48" s="7">
        <f t="shared" si="8"/>
        <v>8.9473684210526316E-2</v>
      </c>
      <c r="AC48" s="28"/>
      <c r="AD48" s="3">
        <v>42</v>
      </c>
      <c r="AE48" s="9">
        <f t="shared" si="9"/>
        <v>0.22580645161290322</v>
      </c>
      <c r="AF48" s="29"/>
      <c r="AG48" s="1">
        <v>44</v>
      </c>
      <c r="AH48" s="7">
        <f t="shared" si="10"/>
        <v>4.954954954954955E-2</v>
      </c>
      <c r="AI48" s="28"/>
      <c r="AJ48" s="1">
        <v>173</v>
      </c>
      <c r="AK48" s="9">
        <f t="shared" si="11"/>
        <v>0.20023148148148148</v>
      </c>
      <c r="AL48" s="29"/>
      <c r="AM48" s="1">
        <v>55</v>
      </c>
      <c r="AN48" s="7">
        <f t="shared" si="12"/>
        <v>6.1936936936936936E-2</v>
      </c>
      <c r="AO48" s="28"/>
      <c r="AP48" s="1">
        <v>216</v>
      </c>
      <c r="AQ48" s="9">
        <f t="shared" si="13"/>
        <v>0.25</v>
      </c>
      <c r="AR48" s="29"/>
      <c r="AS48" s="1">
        <v>251</v>
      </c>
      <c r="AT48" s="7">
        <f t="shared" si="14"/>
        <v>5.5043859649122805E-2</v>
      </c>
      <c r="AU48" s="28"/>
      <c r="AV48" s="1">
        <v>1280</v>
      </c>
      <c r="AW48" s="9">
        <f t="shared" si="15"/>
        <v>0.282560706401766</v>
      </c>
      <c r="AX48" s="29"/>
      <c r="AY48" s="1">
        <v>335</v>
      </c>
      <c r="AZ48" s="7">
        <f t="shared" si="16"/>
        <v>7.3464912280701761E-2</v>
      </c>
      <c r="BA48" s="28"/>
      <c r="BB48" s="1">
        <v>1540</v>
      </c>
      <c r="BC48" s="9">
        <f t="shared" si="17"/>
        <v>0.33995584988962474</v>
      </c>
      <c r="BD48" s="29"/>
      <c r="BE48" s="1">
        <v>60</v>
      </c>
      <c r="BF48" s="7">
        <f t="shared" si="18"/>
        <v>5.5658627087198514E-2</v>
      </c>
      <c r="BG48" s="28"/>
      <c r="BH48" s="1">
        <v>421</v>
      </c>
      <c r="BI48" s="9">
        <f t="shared" si="19"/>
        <v>0.39456419868791004</v>
      </c>
      <c r="BJ48" s="29"/>
      <c r="BK48" s="1">
        <v>82</v>
      </c>
      <c r="BL48" s="7">
        <f t="shared" si="20"/>
        <v>7.6066790352504632E-2</v>
      </c>
      <c r="BM48" s="28"/>
      <c r="BN48" s="1">
        <v>500</v>
      </c>
      <c r="BO48" s="9">
        <f t="shared" si="21"/>
        <v>0.46860356138706655</v>
      </c>
      <c r="BP48" s="29"/>
    </row>
    <row r="49" spans="9:67" x14ac:dyDescent="0.2">
      <c r="BB49" s="1"/>
      <c r="BC49" s="1"/>
      <c r="BN49" s="1"/>
      <c r="BO49" s="1"/>
    </row>
    <row r="50" spans="9:67" x14ac:dyDescent="0.2">
      <c r="L50" s="1"/>
      <c r="M50" s="1"/>
      <c r="R50" s="1"/>
      <c r="S50" s="1"/>
    </row>
    <row r="51" spans="9:67" x14ac:dyDescent="0.2">
      <c r="L51" s="1"/>
      <c r="M51" s="1"/>
      <c r="R51" s="1"/>
      <c r="S51" s="1"/>
    </row>
    <row r="52" spans="9:67" x14ac:dyDescent="0.2">
      <c r="I52" s="1"/>
      <c r="J52" s="1"/>
      <c r="K52" s="1"/>
      <c r="L52" s="1"/>
      <c r="M52" s="1"/>
      <c r="O52" s="1"/>
      <c r="P52" s="1"/>
      <c r="Q52" s="1"/>
      <c r="R52" s="1"/>
      <c r="S52" s="1"/>
      <c r="AH52" s="1"/>
      <c r="AI52" s="1"/>
      <c r="AV52" s="1"/>
      <c r="AW52" s="1"/>
    </row>
    <row r="53" spans="9:67" x14ac:dyDescent="0.2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AH53" s="1"/>
      <c r="AI53" s="1"/>
      <c r="AK53" s="1"/>
      <c r="AL53" s="1"/>
      <c r="AT53" s="1"/>
      <c r="AU53" s="1"/>
      <c r="AV53" s="1"/>
      <c r="AW53" s="1"/>
    </row>
    <row r="54" spans="9:67" x14ac:dyDescent="0.2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AH54" s="1"/>
      <c r="AI54" s="1"/>
      <c r="AK54" s="1"/>
      <c r="AL54" s="1"/>
      <c r="AT54" s="1"/>
      <c r="AU54" s="1"/>
      <c r="AV54" s="1"/>
      <c r="AW54" s="1"/>
      <c r="AY54" s="1"/>
      <c r="AZ54" s="1"/>
      <c r="BA54" s="1"/>
      <c r="BB54" s="1"/>
      <c r="BF54" s="1"/>
      <c r="BG54" s="1"/>
      <c r="BM54" s="1"/>
      <c r="BN54" s="1"/>
    </row>
    <row r="55" spans="9:67" x14ac:dyDescent="0.2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AH55" s="1"/>
      <c r="AI55" s="1"/>
      <c r="AK55" s="1"/>
      <c r="AL55" s="1"/>
      <c r="AT55" s="1"/>
      <c r="AU55" s="1"/>
      <c r="AV55" s="1"/>
      <c r="AW55" s="1"/>
      <c r="AY55" s="1"/>
      <c r="AZ55" s="1"/>
      <c r="BA55" s="1"/>
      <c r="BB55" s="1"/>
      <c r="BF55" s="1"/>
      <c r="BG55" s="1"/>
      <c r="BM55" s="1"/>
      <c r="BN55" s="1"/>
    </row>
    <row r="56" spans="9:67" x14ac:dyDescent="0.2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AH56" s="1"/>
      <c r="AI56" s="1"/>
      <c r="AK56" s="1"/>
      <c r="AL56" s="1"/>
      <c r="AM56" s="1"/>
      <c r="AN56" s="1"/>
      <c r="AS56" s="1"/>
      <c r="AT56" s="1"/>
      <c r="AU56" s="1"/>
      <c r="AV56" s="1"/>
      <c r="AW56" s="1"/>
      <c r="AY56" s="1"/>
      <c r="AZ56" s="1"/>
      <c r="BA56" s="1"/>
      <c r="BB56" s="1"/>
      <c r="BE56" s="1"/>
      <c r="BF56" s="1"/>
      <c r="BG56" s="1"/>
      <c r="BM56" s="1"/>
      <c r="BN56" s="1"/>
    </row>
    <row r="57" spans="9:67" x14ac:dyDescent="0.2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AH57" s="1"/>
      <c r="AI57" s="1"/>
      <c r="AK57" s="1"/>
      <c r="AL57" s="1"/>
      <c r="AM57" s="1"/>
      <c r="AN57" s="1"/>
      <c r="AS57" s="1"/>
      <c r="AT57" s="1"/>
      <c r="AU57" s="1"/>
      <c r="AV57" s="1"/>
      <c r="AW57" s="1"/>
      <c r="AY57" s="1"/>
      <c r="AZ57" s="1"/>
      <c r="BA57" s="1"/>
      <c r="BB57" s="1"/>
      <c r="BE57" s="1"/>
      <c r="BF57" s="1"/>
      <c r="BG57" s="1"/>
      <c r="BM57" s="1"/>
      <c r="BN57" s="1"/>
    </row>
    <row r="58" spans="9:67" x14ac:dyDescent="0.2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AH58" s="1"/>
      <c r="AI58" s="1"/>
      <c r="AK58" s="1"/>
      <c r="AL58" s="1"/>
      <c r="AM58" s="1"/>
      <c r="AN58" s="1"/>
      <c r="AS58" s="1"/>
      <c r="AT58" s="1"/>
      <c r="AU58" s="1"/>
      <c r="AV58" s="1"/>
      <c r="AW58" s="1"/>
      <c r="AY58" s="1"/>
      <c r="AZ58" s="1"/>
      <c r="BA58" s="1"/>
      <c r="BB58" s="1"/>
      <c r="BE58" s="1"/>
      <c r="BF58" s="1"/>
      <c r="BG58" s="1"/>
      <c r="BM58" s="1"/>
      <c r="BN58" s="1"/>
    </row>
    <row r="59" spans="9:67" x14ac:dyDescent="0.2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AH59" s="1"/>
      <c r="AI59" s="1"/>
      <c r="AK59" s="1"/>
      <c r="AL59" s="1"/>
      <c r="AM59" s="1"/>
      <c r="AN59" s="1"/>
      <c r="AS59" s="1"/>
      <c r="AT59" s="1"/>
      <c r="AU59" s="1"/>
      <c r="AV59" s="1"/>
      <c r="AW59" s="1"/>
      <c r="AY59" s="1"/>
      <c r="AZ59" s="1"/>
      <c r="BA59" s="1"/>
      <c r="BB59" s="1"/>
      <c r="BE59" s="1"/>
      <c r="BF59" s="1"/>
      <c r="BG59" s="1"/>
      <c r="BM59" s="1"/>
      <c r="BN59" s="1"/>
    </row>
    <row r="60" spans="9:67" x14ac:dyDescent="0.2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AH60" s="1"/>
      <c r="AI60" s="1"/>
      <c r="AK60" s="1"/>
      <c r="AL60" s="1"/>
      <c r="AM60" s="1"/>
      <c r="AN60" s="1"/>
      <c r="AS60" s="1"/>
      <c r="AT60" s="1"/>
      <c r="AU60" s="1"/>
      <c r="AV60" s="1"/>
      <c r="AW60" s="1"/>
      <c r="AY60" s="1"/>
      <c r="AZ60" s="1"/>
      <c r="BA60" s="1"/>
      <c r="BB60" s="1"/>
      <c r="BE60" s="1"/>
      <c r="BF60" s="1"/>
      <c r="BG60" s="1"/>
      <c r="BM60" s="1"/>
      <c r="BN60" s="1"/>
    </row>
    <row r="61" spans="9:67" x14ac:dyDescent="0.2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AH61" s="1"/>
      <c r="AI61" s="1"/>
      <c r="AK61" s="1"/>
      <c r="AL61" s="1"/>
      <c r="AM61" s="1"/>
      <c r="AN61" s="1"/>
      <c r="AS61" s="1"/>
      <c r="AT61" s="1"/>
      <c r="AU61" s="1"/>
      <c r="AV61" s="1"/>
      <c r="AW61" s="1"/>
      <c r="AY61" s="1"/>
      <c r="AZ61" s="1"/>
      <c r="BA61" s="1"/>
      <c r="BB61" s="1"/>
      <c r="BE61" s="1"/>
      <c r="BF61" s="1"/>
      <c r="BG61" s="1"/>
      <c r="BM61" s="1"/>
      <c r="BN61" s="1"/>
    </row>
    <row r="62" spans="9:67" x14ac:dyDescent="0.2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AH62" s="1"/>
      <c r="AI62" s="1"/>
      <c r="AK62" s="1"/>
      <c r="AL62" s="1"/>
      <c r="AM62" s="1"/>
      <c r="AN62" s="1"/>
      <c r="AS62" s="1"/>
      <c r="AT62" s="1"/>
      <c r="AU62" s="1"/>
      <c r="AV62" s="1"/>
      <c r="AW62" s="1"/>
      <c r="AY62" s="1"/>
      <c r="AZ62" s="1"/>
      <c r="BA62" s="1"/>
      <c r="BB62" s="1"/>
      <c r="BE62" s="1"/>
      <c r="BF62" s="1"/>
      <c r="BG62" s="1"/>
      <c r="BM62" s="1"/>
      <c r="BN62" s="1"/>
    </row>
    <row r="63" spans="9:67" x14ac:dyDescent="0.2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AH63" s="1"/>
      <c r="AI63" s="1"/>
      <c r="AK63" s="1"/>
      <c r="AL63" s="1"/>
      <c r="AM63" s="1"/>
      <c r="AN63" s="1"/>
      <c r="AS63" s="1"/>
      <c r="AT63" s="1"/>
      <c r="AU63" s="1"/>
      <c r="AV63" s="1"/>
      <c r="AW63" s="1"/>
      <c r="AY63" s="1"/>
      <c r="AZ63" s="1"/>
      <c r="BA63" s="1"/>
      <c r="BB63" s="1"/>
      <c r="BE63" s="1"/>
      <c r="BF63" s="1"/>
      <c r="BG63" s="1"/>
      <c r="BM63" s="1"/>
      <c r="BN63" s="1"/>
    </row>
    <row r="64" spans="9:67" x14ac:dyDescent="0.2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AH64" s="1"/>
      <c r="AI64" s="1"/>
      <c r="AK64" s="1"/>
      <c r="AL64" s="1"/>
      <c r="AM64" s="1"/>
      <c r="AN64" s="1"/>
      <c r="AS64" s="1"/>
      <c r="AT64" s="1"/>
      <c r="AU64" s="1"/>
      <c r="AV64" s="1"/>
      <c r="AW64" s="1"/>
      <c r="AY64" s="1"/>
      <c r="AZ64" s="1"/>
      <c r="BA64" s="1"/>
      <c r="BB64" s="1"/>
      <c r="BE64" s="1"/>
      <c r="BF64" s="1"/>
      <c r="BG64" s="1"/>
      <c r="BM64" s="1"/>
      <c r="BN64" s="1"/>
    </row>
    <row r="65" spans="9:66" x14ac:dyDescent="0.2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AH65" s="1"/>
      <c r="AI65" s="1"/>
      <c r="AK65" s="1"/>
      <c r="AL65" s="1"/>
      <c r="AM65" s="1"/>
      <c r="AN65" s="1"/>
      <c r="AS65" s="1"/>
      <c r="AT65" s="1"/>
      <c r="AU65" s="1"/>
      <c r="AV65" s="1"/>
      <c r="AW65" s="1"/>
      <c r="AY65" s="1"/>
      <c r="AZ65" s="1"/>
      <c r="BA65" s="1"/>
      <c r="BB65" s="1"/>
      <c r="BE65" s="1"/>
      <c r="BF65" s="1"/>
      <c r="BG65" s="1"/>
      <c r="BM65" s="1"/>
      <c r="BN65" s="1"/>
    </row>
    <row r="66" spans="9:66" x14ac:dyDescent="0.2"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AH66" s="1"/>
      <c r="AI66" s="1"/>
      <c r="AK66" s="1"/>
      <c r="AL66" s="1"/>
      <c r="AM66" s="1"/>
      <c r="AN66" s="1"/>
      <c r="AS66" s="1"/>
      <c r="AT66" s="1"/>
      <c r="AU66" s="1"/>
      <c r="AV66" s="1"/>
      <c r="AW66" s="1"/>
      <c r="AY66" s="1"/>
      <c r="AZ66" s="1"/>
      <c r="BA66" s="1"/>
      <c r="BB66" s="1"/>
      <c r="BE66" s="1"/>
      <c r="BF66" s="1"/>
      <c r="BG66" s="1"/>
      <c r="BM66" s="1"/>
      <c r="BN66" s="1"/>
    </row>
    <row r="67" spans="9:66" x14ac:dyDescent="0.2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AH67" s="1"/>
      <c r="AI67" s="1"/>
      <c r="AK67" s="1"/>
      <c r="AL67" s="1"/>
      <c r="AM67" s="1"/>
      <c r="AN67" s="1"/>
      <c r="AS67" s="1"/>
      <c r="AT67" s="1"/>
      <c r="AU67" s="1"/>
      <c r="AV67" s="1"/>
      <c r="AW67" s="1"/>
      <c r="AY67" s="1"/>
      <c r="AZ67" s="1"/>
      <c r="BA67" s="1"/>
      <c r="BB67" s="1"/>
      <c r="BE67" s="1"/>
      <c r="BF67" s="1"/>
      <c r="BG67" s="1"/>
      <c r="BM67" s="1"/>
      <c r="BN67" s="1"/>
    </row>
    <row r="68" spans="9:66" x14ac:dyDescent="0.2"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AH68" s="1"/>
      <c r="AI68" s="1"/>
      <c r="AK68" s="1"/>
      <c r="AL68" s="1"/>
      <c r="AM68" s="1"/>
      <c r="AN68" s="1"/>
      <c r="AS68" s="1"/>
      <c r="AT68" s="1"/>
      <c r="AU68" s="1"/>
      <c r="AV68" s="1"/>
      <c r="AW68" s="1"/>
      <c r="AY68" s="1"/>
      <c r="AZ68" s="1"/>
      <c r="BA68" s="1"/>
      <c r="BB68" s="1"/>
      <c r="BE68" s="1"/>
      <c r="BF68" s="1"/>
      <c r="BG68" s="1"/>
      <c r="BM68" s="1"/>
      <c r="BN68" s="1"/>
    </row>
    <row r="69" spans="9:66" x14ac:dyDescent="0.2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AH69" s="1"/>
      <c r="AI69" s="1"/>
      <c r="AK69" s="1"/>
      <c r="AL69" s="1"/>
      <c r="AM69" s="1"/>
      <c r="AN69" s="1"/>
      <c r="AS69" s="1"/>
      <c r="AT69" s="1"/>
      <c r="AU69" s="1"/>
      <c r="AV69" s="1"/>
      <c r="AW69" s="1"/>
      <c r="AY69" s="1"/>
      <c r="AZ69" s="1"/>
      <c r="BA69" s="1"/>
      <c r="BB69" s="1"/>
      <c r="BE69" s="1"/>
      <c r="BF69" s="1"/>
      <c r="BG69" s="1"/>
      <c r="BM69" s="1"/>
      <c r="BN69" s="1"/>
    </row>
    <row r="70" spans="9:66" x14ac:dyDescent="0.2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AH70" s="1"/>
      <c r="AI70" s="1"/>
      <c r="AK70" s="1"/>
      <c r="AL70" s="1"/>
      <c r="AM70" s="1"/>
      <c r="AN70" s="1"/>
      <c r="AS70" s="1"/>
      <c r="AT70" s="1"/>
      <c r="AU70" s="1"/>
      <c r="AV70" s="1"/>
      <c r="AW70" s="1"/>
      <c r="AY70" s="1"/>
      <c r="AZ70" s="1"/>
      <c r="BA70" s="1"/>
      <c r="BB70" s="1"/>
      <c r="BE70" s="1"/>
      <c r="BF70" s="1"/>
      <c r="BG70" s="1"/>
      <c r="BM70" s="1"/>
      <c r="BN70" s="1"/>
    </row>
    <row r="71" spans="9:66" x14ac:dyDescent="0.2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AH71" s="1"/>
      <c r="AI71" s="1"/>
      <c r="AK71" s="1"/>
      <c r="AL71" s="1"/>
      <c r="AM71" s="1"/>
      <c r="AN71" s="1"/>
      <c r="AS71" s="1"/>
      <c r="AT71" s="1"/>
      <c r="AU71" s="1"/>
      <c r="AV71" s="1"/>
      <c r="AW71" s="1"/>
      <c r="AY71" s="1"/>
      <c r="AZ71" s="1"/>
      <c r="BA71" s="1"/>
      <c r="BB71" s="1"/>
      <c r="BE71" s="1"/>
      <c r="BF71" s="1"/>
      <c r="BG71" s="1"/>
      <c r="BM71" s="1"/>
      <c r="BN71" s="1"/>
    </row>
    <row r="72" spans="9:66" x14ac:dyDescent="0.2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AH72" s="1"/>
      <c r="AI72" s="1"/>
      <c r="AK72" s="1"/>
      <c r="AL72" s="1"/>
      <c r="AM72" s="1"/>
      <c r="AN72" s="1"/>
      <c r="AS72" s="1"/>
      <c r="AT72" s="1"/>
      <c r="AU72" s="1"/>
      <c r="AV72" s="1"/>
      <c r="AW72" s="1"/>
      <c r="AY72" s="1"/>
      <c r="AZ72" s="1"/>
      <c r="BA72" s="1"/>
      <c r="BB72" s="1"/>
      <c r="BE72" s="1"/>
      <c r="BF72" s="1"/>
      <c r="BG72" s="1"/>
      <c r="BM72" s="1"/>
      <c r="BN72" s="1"/>
    </row>
    <row r="73" spans="9:66" x14ac:dyDescent="0.2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AH73" s="1"/>
      <c r="AI73" s="1"/>
      <c r="AK73" s="1"/>
      <c r="AL73" s="1"/>
      <c r="AM73" s="1"/>
      <c r="AN73" s="1"/>
      <c r="AS73" s="1"/>
      <c r="AT73" s="1"/>
      <c r="AU73" s="1"/>
      <c r="AV73" s="1"/>
      <c r="AW73" s="1"/>
      <c r="AY73" s="1"/>
      <c r="AZ73" s="1"/>
      <c r="BA73" s="1"/>
      <c r="BB73" s="1"/>
      <c r="BE73" s="1"/>
      <c r="BF73" s="1"/>
      <c r="BG73" s="1"/>
      <c r="BM73" s="1"/>
      <c r="BN73" s="1"/>
    </row>
    <row r="74" spans="9:66" x14ac:dyDescent="0.2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AH74" s="1"/>
      <c r="AI74" s="1"/>
      <c r="AK74" s="1"/>
      <c r="AL74" s="1"/>
      <c r="AM74" s="1"/>
      <c r="AN74" s="1"/>
      <c r="AS74" s="1"/>
      <c r="AT74" s="1"/>
      <c r="AU74" s="1"/>
      <c r="AV74" s="1"/>
      <c r="AW74" s="1"/>
      <c r="AY74" s="1"/>
      <c r="AZ74" s="1"/>
      <c r="BA74" s="1"/>
      <c r="BB74" s="1"/>
      <c r="BE74" s="1"/>
      <c r="BF74" s="1"/>
      <c r="BG74" s="1"/>
      <c r="BM74" s="1"/>
      <c r="BN74" s="1"/>
    </row>
    <row r="75" spans="9:66" x14ac:dyDescent="0.2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AH75" s="1"/>
      <c r="AI75" s="1"/>
      <c r="AK75" s="1"/>
      <c r="AL75" s="1"/>
      <c r="AM75" s="1"/>
      <c r="AN75" s="1"/>
      <c r="AS75" s="1"/>
      <c r="AT75" s="1"/>
      <c r="AU75" s="1"/>
      <c r="AV75" s="1"/>
      <c r="AW75" s="1"/>
      <c r="AY75" s="1"/>
      <c r="AZ75" s="1"/>
      <c r="BA75" s="1"/>
      <c r="BB75" s="1"/>
      <c r="BE75" s="1"/>
      <c r="BF75" s="1"/>
      <c r="BG75" s="1"/>
      <c r="BM75" s="1"/>
      <c r="BN75" s="1"/>
    </row>
    <row r="76" spans="9:66" x14ac:dyDescent="0.2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AH76" s="1"/>
      <c r="AI76" s="1"/>
      <c r="AK76" s="1"/>
      <c r="AL76" s="1"/>
      <c r="AM76" s="1"/>
      <c r="AN76" s="1"/>
      <c r="AS76" s="1"/>
      <c r="AT76" s="1"/>
      <c r="AU76" s="1"/>
      <c r="AV76" s="1"/>
      <c r="AW76" s="1"/>
      <c r="AY76" s="1"/>
      <c r="AZ76" s="1"/>
      <c r="BA76" s="1"/>
      <c r="BB76" s="1"/>
      <c r="BE76" s="1"/>
      <c r="BF76" s="1"/>
      <c r="BG76" s="1"/>
      <c r="BM76" s="1"/>
      <c r="BN76" s="1"/>
    </row>
    <row r="77" spans="9:66" x14ac:dyDescent="0.2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AH77" s="1"/>
      <c r="AI77" s="1"/>
      <c r="AK77" s="1"/>
      <c r="AL77" s="1"/>
      <c r="AM77" s="1"/>
      <c r="AN77" s="1"/>
      <c r="AS77" s="1"/>
      <c r="AT77" s="1"/>
      <c r="AU77" s="1"/>
      <c r="AV77" s="1"/>
      <c r="AW77" s="1"/>
      <c r="AY77" s="1"/>
      <c r="AZ77" s="1"/>
      <c r="BA77" s="1"/>
      <c r="BB77" s="1"/>
      <c r="BE77" s="1"/>
      <c r="BF77" s="1"/>
      <c r="BG77" s="1"/>
      <c r="BM77" s="1"/>
      <c r="BN77" s="1"/>
    </row>
    <row r="78" spans="9:66" x14ac:dyDescent="0.2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AH78" s="1"/>
      <c r="AI78" s="1"/>
      <c r="AK78" s="1"/>
      <c r="AL78" s="1"/>
      <c r="AM78" s="1"/>
      <c r="AN78" s="1"/>
      <c r="AS78" s="1"/>
      <c r="AT78" s="1"/>
      <c r="AU78" s="1"/>
      <c r="AV78" s="1"/>
      <c r="AW78" s="1"/>
      <c r="AY78" s="1"/>
      <c r="AZ78" s="1"/>
      <c r="BA78" s="1"/>
      <c r="BB78" s="1"/>
      <c r="BE78" s="1"/>
      <c r="BF78" s="1"/>
      <c r="BG78" s="1"/>
      <c r="BM78" s="1"/>
      <c r="BN78" s="1"/>
    </row>
    <row r="79" spans="9:66" x14ac:dyDescent="0.2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AH79" s="1"/>
      <c r="AI79" s="1"/>
      <c r="AK79" s="1"/>
      <c r="AL79" s="1"/>
      <c r="AM79" s="1"/>
      <c r="AN79" s="1"/>
      <c r="AS79" s="1"/>
      <c r="AT79" s="1"/>
      <c r="AU79" s="1"/>
      <c r="AV79" s="1"/>
      <c r="AW79" s="1"/>
      <c r="AY79" s="1"/>
      <c r="AZ79" s="1"/>
      <c r="BA79" s="1"/>
      <c r="BB79" s="1"/>
      <c r="BE79" s="1"/>
      <c r="BF79" s="1"/>
      <c r="BG79" s="1"/>
      <c r="BM79" s="1"/>
      <c r="BN79" s="1"/>
    </row>
    <row r="80" spans="9:66" x14ac:dyDescent="0.2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AH80" s="1"/>
      <c r="AI80" s="1"/>
      <c r="AK80" s="1"/>
      <c r="AL80" s="1"/>
      <c r="AM80" s="1"/>
      <c r="AN80" s="1"/>
      <c r="AS80" s="1"/>
      <c r="AT80" s="1"/>
      <c r="AU80" s="1"/>
      <c r="AV80" s="1"/>
      <c r="AW80" s="1"/>
      <c r="AY80" s="1"/>
      <c r="AZ80" s="1"/>
      <c r="BA80" s="1"/>
      <c r="BB80" s="1"/>
      <c r="BE80" s="1"/>
      <c r="BF80" s="1"/>
      <c r="BG80" s="1"/>
      <c r="BM80" s="1"/>
      <c r="BN80" s="1"/>
    </row>
    <row r="81" spans="9:66" x14ac:dyDescent="0.2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AH81" s="1"/>
      <c r="AI81" s="1"/>
      <c r="AK81" s="1"/>
      <c r="AL81" s="1"/>
      <c r="AM81" s="1"/>
      <c r="AN81" s="1"/>
      <c r="AS81" s="1"/>
      <c r="AT81" s="1"/>
      <c r="AU81" s="1"/>
      <c r="AV81" s="1"/>
      <c r="AW81" s="1"/>
      <c r="AY81" s="1"/>
      <c r="AZ81" s="1"/>
      <c r="BA81" s="1"/>
      <c r="BB81" s="1"/>
      <c r="BE81" s="1"/>
      <c r="BF81" s="1"/>
      <c r="BG81" s="1"/>
      <c r="BM81" s="1"/>
      <c r="BN81" s="1"/>
    </row>
    <row r="82" spans="9:66" x14ac:dyDescent="0.2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AH82" s="1"/>
      <c r="AI82" s="1"/>
      <c r="AK82" s="1"/>
      <c r="AL82" s="1"/>
      <c r="AM82" s="1"/>
      <c r="AN82" s="1"/>
      <c r="AS82" s="1"/>
      <c r="AT82" s="1"/>
      <c r="AU82" s="1"/>
      <c r="AV82" s="1"/>
      <c r="AW82" s="1"/>
      <c r="AY82" s="1"/>
      <c r="AZ82" s="1"/>
      <c r="BA82" s="1"/>
      <c r="BB82" s="1"/>
      <c r="BE82" s="1"/>
      <c r="BF82" s="1"/>
      <c r="BG82" s="1"/>
      <c r="BM82" s="1"/>
      <c r="BN82" s="1"/>
    </row>
    <row r="83" spans="9:66" x14ac:dyDescent="0.2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AH83" s="1"/>
      <c r="AI83" s="1"/>
      <c r="AK83" s="1"/>
      <c r="AL83" s="1"/>
      <c r="AM83" s="1"/>
      <c r="AN83" s="1"/>
      <c r="AS83" s="1"/>
      <c r="AT83" s="1"/>
      <c r="AU83" s="1"/>
      <c r="AV83" s="1"/>
      <c r="AW83" s="1"/>
      <c r="AY83" s="1"/>
      <c r="AZ83" s="1"/>
      <c r="BA83" s="1"/>
      <c r="BB83" s="1"/>
      <c r="BE83" s="1"/>
      <c r="BF83" s="1"/>
      <c r="BG83" s="1"/>
      <c r="BM83" s="1"/>
      <c r="BN83" s="1"/>
    </row>
    <row r="84" spans="9:66" x14ac:dyDescent="0.2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AH84" s="1"/>
      <c r="AI84" s="1"/>
      <c r="AK84" s="1"/>
      <c r="AL84" s="1"/>
      <c r="AM84" s="1"/>
      <c r="AN84" s="1"/>
      <c r="AS84" s="1"/>
      <c r="AT84" s="1"/>
      <c r="AU84" s="1"/>
      <c r="AV84" s="1"/>
      <c r="AW84" s="1"/>
      <c r="AY84" s="1"/>
      <c r="AZ84" s="1"/>
      <c r="BA84" s="1"/>
      <c r="BB84" s="1"/>
      <c r="BE84" s="1"/>
      <c r="BF84" s="1"/>
      <c r="BG84" s="1"/>
      <c r="BM84" s="1"/>
      <c r="BN84" s="1"/>
    </row>
    <row r="85" spans="9:66" x14ac:dyDescent="0.2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AH85" s="1"/>
      <c r="AI85" s="1"/>
      <c r="AK85" s="1"/>
      <c r="AL85" s="1"/>
      <c r="AM85" s="1"/>
      <c r="AN85" s="1"/>
      <c r="AS85" s="1"/>
      <c r="AT85" s="1"/>
      <c r="AU85" s="1"/>
      <c r="AV85" s="1"/>
      <c r="AW85" s="1"/>
      <c r="AY85" s="1"/>
      <c r="AZ85" s="1"/>
      <c r="BA85" s="1"/>
      <c r="BB85" s="1"/>
      <c r="BE85" s="1"/>
      <c r="BF85" s="1"/>
      <c r="BG85" s="1"/>
      <c r="BM85" s="1"/>
      <c r="BN85" s="1"/>
    </row>
    <row r="86" spans="9:66" x14ac:dyDescent="0.2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AH86" s="1"/>
      <c r="AI86" s="1"/>
      <c r="AK86" s="1"/>
      <c r="AL86" s="1"/>
      <c r="AM86" s="1"/>
      <c r="AN86" s="1"/>
      <c r="AS86" s="1"/>
      <c r="AT86" s="1"/>
      <c r="AU86" s="1"/>
      <c r="AV86" s="1"/>
      <c r="AW86" s="1"/>
      <c r="AY86" s="1"/>
      <c r="AZ86" s="1"/>
      <c r="BA86" s="1"/>
      <c r="BB86" s="1"/>
      <c r="BE86" s="1"/>
      <c r="BF86" s="1"/>
      <c r="BG86" s="1"/>
      <c r="BM86" s="1"/>
      <c r="BN86" s="1"/>
    </row>
    <row r="87" spans="9:66" x14ac:dyDescent="0.2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AH87" s="1"/>
      <c r="AI87" s="1"/>
      <c r="AK87" s="1"/>
      <c r="AL87" s="1"/>
      <c r="AM87" s="1"/>
      <c r="AN87" s="1"/>
      <c r="AS87" s="1"/>
      <c r="AT87" s="1"/>
      <c r="AU87" s="1"/>
      <c r="AV87" s="1"/>
      <c r="AW87" s="1"/>
      <c r="AY87" s="1"/>
      <c r="AZ87" s="1"/>
      <c r="BA87" s="1"/>
      <c r="BB87" s="1"/>
      <c r="BE87" s="1"/>
      <c r="BF87" s="1"/>
      <c r="BG87" s="1"/>
      <c r="BM87" s="1"/>
      <c r="BN87" s="1"/>
    </row>
    <row r="88" spans="9:66" x14ac:dyDescent="0.2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AH88" s="1"/>
      <c r="AI88" s="1"/>
      <c r="AK88" s="1"/>
      <c r="AL88" s="1"/>
      <c r="AM88" s="1"/>
      <c r="AN88" s="1"/>
      <c r="AS88" s="1"/>
      <c r="AT88" s="1"/>
      <c r="AU88" s="1"/>
      <c r="AV88" s="1"/>
      <c r="AW88" s="1"/>
      <c r="AY88" s="1"/>
      <c r="AZ88" s="1"/>
      <c r="BA88" s="1"/>
      <c r="BB88" s="1"/>
      <c r="BE88" s="1"/>
      <c r="BF88" s="1"/>
      <c r="BG88" s="1"/>
      <c r="BM88" s="1"/>
      <c r="BN88" s="1"/>
    </row>
    <row r="89" spans="9:66" x14ac:dyDescent="0.2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AH89" s="1"/>
      <c r="AI89" s="1"/>
      <c r="AK89" s="1"/>
      <c r="AL89" s="1"/>
      <c r="AM89" s="1"/>
      <c r="AN89" s="1"/>
      <c r="AS89" s="1"/>
      <c r="AT89" s="1"/>
      <c r="AU89" s="1"/>
      <c r="AV89" s="1"/>
      <c r="AW89" s="1"/>
      <c r="AY89" s="1"/>
      <c r="AZ89" s="1"/>
      <c r="BA89" s="1"/>
      <c r="BB89" s="1"/>
      <c r="BE89" s="1"/>
      <c r="BF89" s="1"/>
      <c r="BG89" s="1"/>
      <c r="BM89" s="1"/>
      <c r="BN89" s="1"/>
    </row>
    <row r="90" spans="9:66" x14ac:dyDescent="0.2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AH90" s="1"/>
      <c r="AI90" s="1"/>
      <c r="AK90" s="1"/>
      <c r="AL90" s="1"/>
      <c r="AM90" s="1"/>
      <c r="AN90" s="1"/>
      <c r="AS90" s="1"/>
      <c r="AT90" s="1"/>
      <c r="AU90" s="1"/>
      <c r="AV90" s="1"/>
      <c r="AW90" s="1"/>
      <c r="AY90" s="1"/>
      <c r="AZ90" s="1"/>
      <c r="BA90" s="1"/>
      <c r="BB90" s="1"/>
      <c r="BE90" s="1"/>
      <c r="BF90" s="1"/>
      <c r="BG90" s="1"/>
      <c r="BM90" s="1"/>
      <c r="BN90" s="1"/>
    </row>
    <row r="91" spans="9:66" x14ac:dyDescent="0.2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AH91" s="1"/>
      <c r="AI91" s="1"/>
      <c r="AK91" s="1"/>
      <c r="AL91" s="1"/>
      <c r="AM91" s="1"/>
      <c r="AN91" s="1"/>
      <c r="AS91" s="1"/>
      <c r="AT91" s="1"/>
      <c r="AU91" s="1"/>
      <c r="AV91" s="1"/>
      <c r="AW91" s="1"/>
      <c r="AY91" s="1"/>
      <c r="AZ91" s="1"/>
      <c r="BA91" s="1"/>
      <c r="BB91" s="1"/>
      <c r="BE91" s="1"/>
      <c r="BF91" s="1"/>
      <c r="BG91" s="1"/>
      <c r="BM91" s="1"/>
      <c r="BN91" s="1"/>
    </row>
    <row r="92" spans="9:66" x14ac:dyDescent="0.2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AH92" s="1"/>
      <c r="AI92" s="1"/>
      <c r="AK92" s="1"/>
      <c r="AL92" s="1"/>
      <c r="AM92" s="1"/>
      <c r="AN92" s="1"/>
      <c r="AS92" s="1"/>
      <c r="AT92" s="1"/>
      <c r="AU92" s="1"/>
      <c r="AV92" s="1"/>
      <c r="AW92" s="1"/>
      <c r="AY92" s="1"/>
      <c r="AZ92" s="1"/>
      <c r="BA92" s="1"/>
      <c r="BB92" s="1"/>
      <c r="BE92" s="1"/>
      <c r="BF92" s="1"/>
      <c r="BG92" s="1"/>
      <c r="BM92" s="1"/>
      <c r="BN92" s="1"/>
    </row>
    <row r="93" spans="9:66" x14ac:dyDescent="0.2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AH93" s="1"/>
      <c r="AI93" s="1"/>
      <c r="AK93" s="1"/>
      <c r="AL93" s="1"/>
      <c r="AM93" s="1"/>
      <c r="AN93" s="1"/>
      <c r="AS93" s="1"/>
      <c r="AT93" s="1"/>
      <c r="AU93" s="1"/>
      <c r="AV93" s="1"/>
      <c r="AW93" s="1"/>
      <c r="AY93" s="1"/>
      <c r="AZ93" s="1"/>
      <c r="BA93" s="1"/>
      <c r="BB93" s="1"/>
      <c r="BE93" s="1"/>
      <c r="BF93" s="1"/>
      <c r="BG93" s="1"/>
      <c r="BM93" s="1"/>
      <c r="BN93" s="1"/>
    </row>
    <row r="94" spans="9:66" x14ac:dyDescent="0.2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AH94" s="1"/>
      <c r="AI94" s="1"/>
      <c r="AK94" s="1"/>
      <c r="AL94" s="1"/>
      <c r="AM94" s="1"/>
      <c r="AN94" s="1"/>
      <c r="AS94" s="1"/>
      <c r="AT94" s="1"/>
      <c r="AU94" s="1"/>
      <c r="AV94" s="1"/>
      <c r="AW94" s="1"/>
      <c r="AY94" s="1"/>
      <c r="AZ94" s="1"/>
      <c r="BA94" s="1"/>
      <c r="BB94" s="1"/>
      <c r="BE94" s="1"/>
      <c r="BF94" s="1"/>
      <c r="BG94" s="1"/>
      <c r="BM94" s="1"/>
      <c r="BN94" s="1"/>
    </row>
    <row r="95" spans="9:66" x14ac:dyDescent="0.2">
      <c r="I95" s="1"/>
      <c r="J95" s="1"/>
      <c r="K95" s="1"/>
      <c r="M95" s="1"/>
      <c r="N95" s="1"/>
      <c r="O95" s="1"/>
      <c r="P95" s="1"/>
      <c r="Q95" s="1"/>
      <c r="S95" s="1"/>
      <c r="T95" s="1"/>
      <c r="AH95" s="1"/>
      <c r="AI95" s="1"/>
      <c r="AK95" s="1"/>
      <c r="AL95" s="1"/>
      <c r="AM95" s="1"/>
      <c r="AN95" s="1"/>
      <c r="AS95" s="1"/>
      <c r="AT95" s="1"/>
      <c r="AU95" s="1"/>
      <c r="AV95" s="1"/>
      <c r="AW95" s="1"/>
      <c r="AY95" s="1"/>
      <c r="AZ95" s="1"/>
      <c r="BA95" s="1"/>
      <c r="BB95" s="1"/>
      <c r="BE95" s="1"/>
      <c r="BF95" s="1"/>
      <c r="BG95" s="1"/>
      <c r="BM95" s="1"/>
      <c r="BN95" s="1"/>
    </row>
    <row r="96" spans="9:66" x14ac:dyDescent="0.2">
      <c r="J96" s="1"/>
      <c r="K96" s="1"/>
      <c r="M96" s="1"/>
      <c r="N96" s="1"/>
      <c r="O96" s="1"/>
      <c r="P96" s="1"/>
      <c r="Q96" s="1"/>
      <c r="S96" s="1"/>
      <c r="T96" s="1"/>
      <c r="AK96" s="1"/>
      <c r="AL96" s="1"/>
      <c r="AM96" s="1"/>
      <c r="AN96" s="1"/>
      <c r="AS96" s="1"/>
      <c r="AT96" s="1"/>
      <c r="AU96" s="1"/>
      <c r="AY96" s="1"/>
      <c r="AZ96" s="1"/>
      <c r="BA96" s="1"/>
      <c r="BB96" s="1"/>
      <c r="BE96" s="1"/>
      <c r="BF96" s="1"/>
      <c r="BG96" s="1"/>
      <c r="BM96" s="1"/>
      <c r="BN96" s="1"/>
    </row>
    <row r="97" spans="10:66" x14ac:dyDescent="0.2">
      <c r="J97" s="1"/>
      <c r="K97" s="1"/>
      <c r="P97" s="1"/>
      <c r="Q97" s="1"/>
      <c r="AM97" s="1"/>
      <c r="AN97" s="1"/>
      <c r="AS97" s="1"/>
      <c r="AT97" s="1"/>
      <c r="AU97" s="1"/>
      <c r="AY97" s="1"/>
      <c r="AZ97" s="1"/>
      <c r="BA97" s="1"/>
      <c r="BB97" s="1"/>
      <c r="BE97" s="1"/>
      <c r="BF97" s="1"/>
      <c r="BG97" s="1"/>
      <c r="BM97" s="1"/>
      <c r="BN97" s="1"/>
    </row>
    <row r="98" spans="10:66" x14ac:dyDescent="0.2">
      <c r="AM98" s="1"/>
      <c r="AN98" s="1"/>
      <c r="AS98" s="1"/>
      <c r="AT98" s="1"/>
      <c r="BE98" s="1"/>
      <c r="BF98" s="1"/>
    </row>
    <row r="99" spans="10:66" x14ac:dyDescent="0.2">
      <c r="AM99" s="1"/>
      <c r="AN99" s="1"/>
      <c r="AS99" s="1"/>
      <c r="AT99" s="1"/>
      <c r="BE99" s="1"/>
      <c r="BF99" s="1"/>
    </row>
  </sheetData>
  <mergeCells count="105">
    <mergeCell ref="U2:W2"/>
    <mergeCell ref="X2:Z2"/>
    <mergeCell ref="AA2:AC2"/>
    <mergeCell ref="AD2:AF2"/>
    <mergeCell ref="A3:B3"/>
    <mergeCell ref="C3:E3"/>
    <mergeCell ref="F3:H3"/>
    <mergeCell ref="U3:W3"/>
    <mergeCell ref="A1:B1"/>
    <mergeCell ref="C1:H1"/>
    <mergeCell ref="U1:Z1"/>
    <mergeCell ref="AA1:AF1"/>
    <mergeCell ref="A2:B2"/>
    <mergeCell ref="C2:E2"/>
    <mergeCell ref="F2:H2"/>
    <mergeCell ref="A5:A26"/>
    <mergeCell ref="A27:A48"/>
    <mergeCell ref="E39:E48"/>
    <mergeCell ref="H39:H48"/>
    <mergeCell ref="W39:W48"/>
    <mergeCell ref="Z39:Z48"/>
    <mergeCell ref="X3:Z3"/>
    <mergeCell ref="AA3:AC3"/>
    <mergeCell ref="AD3:AF3"/>
    <mergeCell ref="A4:B4"/>
    <mergeCell ref="C4:E4"/>
    <mergeCell ref="F4:H4"/>
    <mergeCell ref="U4:W4"/>
    <mergeCell ref="X4:Z4"/>
    <mergeCell ref="AC39:AC48"/>
    <mergeCell ref="AF39:AF48"/>
    <mergeCell ref="AG1:AL1"/>
    <mergeCell ref="AG2:AI2"/>
    <mergeCell ref="AJ2:AL2"/>
    <mergeCell ref="AG3:AI3"/>
    <mergeCell ref="AJ3:AL3"/>
    <mergeCell ref="AG4:AI4"/>
    <mergeCell ref="AJ4:AL4"/>
    <mergeCell ref="AI39:AI48"/>
    <mergeCell ref="AA4:AC4"/>
    <mergeCell ref="AD4:AF4"/>
    <mergeCell ref="BE2:BG2"/>
    <mergeCell ref="BH2:BJ2"/>
    <mergeCell ref="BE3:BG3"/>
    <mergeCell ref="BH3:BJ3"/>
    <mergeCell ref="BE4:BG4"/>
    <mergeCell ref="BH4:BJ4"/>
    <mergeCell ref="AL39:AL48"/>
    <mergeCell ref="AM1:AR1"/>
    <mergeCell ref="AM2:AO2"/>
    <mergeCell ref="AP2:AR2"/>
    <mergeCell ref="AM3:AO3"/>
    <mergeCell ref="AP3:AR3"/>
    <mergeCell ref="AM4:AO4"/>
    <mergeCell ref="AP4:AR4"/>
    <mergeCell ref="AO39:AO48"/>
    <mergeCell ref="AR39:AR48"/>
    <mergeCell ref="AV2:AX2"/>
    <mergeCell ref="AY2:BA2"/>
    <mergeCell ref="BB2:BD2"/>
    <mergeCell ref="BP39:BP48"/>
    <mergeCell ref="I1:N1"/>
    <mergeCell ref="I2:K2"/>
    <mergeCell ref="L2:N2"/>
    <mergeCell ref="I3:K3"/>
    <mergeCell ref="L3:N3"/>
    <mergeCell ref="I4:K4"/>
    <mergeCell ref="L4:N4"/>
    <mergeCell ref="K39:K48"/>
    <mergeCell ref="N39:N48"/>
    <mergeCell ref="BG39:BG48"/>
    <mergeCell ref="BJ39:BJ48"/>
    <mergeCell ref="BK1:BP1"/>
    <mergeCell ref="BK2:BM2"/>
    <mergeCell ref="BN2:BP2"/>
    <mergeCell ref="BK3:BM3"/>
    <mergeCell ref="BN3:BP3"/>
    <mergeCell ref="BK4:BM4"/>
    <mergeCell ref="BN4:BP4"/>
    <mergeCell ref="BM39:BM48"/>
    <mergeCell ref="BE1:BJ1"/>
    <mergeCell ref="R4:T4"/>
    <mergeCell ref="Q39:Q48"/>
    <mergeCell ref="T39:T48"/>
    <mergeCell ref="AU39:AU48"/>
    <mergeCell ref="AX39:AX48"/>
    <mergeCell ref="BA39:BA48"/>
    <mergeCell ref="BD39:BD48"/>
    <mergeCell ref="O1:T1"/>
    <mergeCell ref="O2:Q2"/>
    <mergeCell ref="R2:T2"/>
    <mergeCell ref="O3:Q3"/>
    <mergeCell ref="R3:T3"/>
    <mergeCell ref="O4:Q4"/>
    <mergeCell ref="AS3:AU3"/>
    <mergeCell ref="AV3:AX3"/>
    <mergeCell ref="AY3:BA3"/>
    <mergeCell ref="BB3:BD3"/>
    <mergeCell ref="AS4:AU4"/>
    <mergeCell ref="AV4:AX4"/>
    <mergeCell ref="AY4:BA4"/>
    <mergeCell ref="BB4:BD4"/>
    <mergeCell ref="AS1:AX1"/>
    <mergeCell ref="AY1:BD1"/>
    <mergeCell ref="AS2:AU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opLeftCell="H1" workbookViewId="0">
      <selection activeCell="Q39" sqref="Q39:Q48"/>
    </sheetView>
  </sheetViews>
  <sheetFormatPr baseColWidth="10" defaultRowHeight="16" x14ac:dyDescent="0.2"/>
  <cols>
    <col min="2" max="2" width="14.33203125" customWidth="1"/>
  </cols>
  <sheetData>
    <row r="1" spans="1:25" ht="71" customHeight="1" x14ac:dyDescent="0.2">
      <c r="A1" s="25" t="s">
        <v>0</v>
      </c>
      <c r="B1" s="25"/>
      <c r="C1" s="25" t="s">
        <v>34</v>
      </c>
      <c r="D1" s="25"/>
      <c r="E1" s="25"/>
      <c r="F1" s="25"/>
      <c r="G1" s="25"/>
      <c r="H1" s="25"/>
      <c r="I1" s="25" t="s">
        <v>35</v>
      </c>
      <c r="J1" s="25"/>
      <c r="K1" s="25"/>
      <c r="L1" s="25"/>
      <c r="M1" s="25"/>
      <c r="N1" s="25"/>
      <c r="O1" s="25" t="s">
        <v>36</v>
      </c>
      <c r="P1" s="25"/>
      <c r="Q1" s="25"/>
      <c r="R1" s="25"/>
      <c r="S1" s="25"/>
      <c r="T1" s="25"/>
    </row>
    <row r="2" spans="1:25" ht="16" customHeight="1" x14ac:dyDescent="0.2">
      <c r="A2" s="25" t="s">
        <v>1</v>
      </c>
      <c r="B2" s="25"/>
      <c r="C2" s="25" t="s">
        <v>29</v>
      </c>
      <c r="D2" s="25"/>
      <c r="E2" s="25"/>
      <c r="F2" s="25" t="s">
        <v>30</v>
      </c>
      <c r="G2" s="25"/>
      <c r="H2" s="25"/>
      <c r="I2" s="25" t="s">
        <v>29</v>
      </c>
      <c r="J2" s="25"/>
      <c r="K2" s="25"/>
      <c r="L2" s="25" t="s">
        <v>30</v>
      </c>
      <c r="M2" s="25"/>
      <c r="N2" s="25"/>
      <c r="O2" s="25" t="s">
        <v>29</v>
      </c>
      <c r="P2" s="25"/>
      <c r="Q2" s="25"/>
      <c r="R2" s="25" t="s">
        <v>30</v>
      </c>
      <c r="S2" s="25"/>
      <c r="T2" s="25"/>
      <c r="U2" s="1"/>
      <c r="V2" s="1"/>
      <c r="X2" s="1"/>
      <c r="Y2" s="1"/>
    </row>
    <row r="3" spans="1:25" x14ac:dyDescent="0.2">
      <c r="A3" s="27" t="s">
        <v>2</v>
      </c>
      <c r="B3" s="27"/>
      <c r="C3" s="26">
        <v>2724</v>
      </c>
      <c r="D3" s="26"/>
      <c r="E3" s="26"/>
      <c r="F3" s="26">
        <v>2695</v>
      </c>
      <c r="G3" s="26"/>
      <c r="H3" s="26"/>
      <c r="I3" s="26">
        <v>482</v>
      </c>
      <c r="J3" s="26"/>
      <c r="K3" s="26"/>
      <c r="L3" s="25">
        <v>481</v>
      </c>
      <c r="M3" s="25"/>
      <c r="N3" s="25"/>
      <c r="O3" s="26">
        <v>17786</v>
      </c>
      <c r="P3" s="26"/>
      <c r="Q3" s="26"/>
      <c r="R3" s="26">
        <v>17555</v>
      </c>
      <c r="S3" s="26"/>
      <c r="T3" s="26"/>
      <c r="U3" s="1"/>
      <c r="V3" s="1"/>
      <c r="W3" s="1"/>
      <c r="X3" s="1"/>
      <c r="Y3" s="1"/>
    </row>
    <row r="4" spans="1:25" x14ac:dyDescent="0.2">
      <c r="A4" s="27" t="s">
        <v>3</v>
      </c>
      <c r="B4" s="27"/>
      <c r="C4" s="26">
        <v>13</v>
      </c>
      <c r="D4" s="26"/>
      <c r="E4" s="26"/>
      <c r="F4" s="26">
        <v>13</v>
      </c>
      <c r="G4" s="26"/>
      <c r="H4" s="26"/>
      <c r="I4" s="26">
        <v>2</v>
      </c>
      <c r="J4" s="26"/>
      <c r="K4" s="26"/>
      <c r="L4" s="26">
        <v>2</v>
      </c>
      <c r="M4" s="26"/>
      <c r="N4" s="26"/>
      <c r="O4" s="26">
        <v>88</v>
      </c>
      <c r="P4" s="26"/>
      <c r="Q4" s="26"/>
      <c r="R4" s="26">
        <v>87</v>
      </c>
      <c r="S4" s="26"/>
      <c r="T4" s="26"/>
      <c r="U4" s="1"/>
      <c r="V4" s="1"/>
      <c r="W4" s="1"/>
      <c r="X4" s="1"/>
      <c r="Y4" s="1"/>
    </row>
    <row r="5" spans="1:25" x14ac:dyDescent="0.2">
      <c r="A5" s="27" t="s">
        <v>4</v>
      </c>
      <c r="B5" s="2" t="s">
        <v>5</v>
      </c>
      <c r="C5" s="3">
        <v>29</v>
      </c>
      <c r="D5" s="4">
        <f>C5/2724</f>
        <v>1.0646108663729809E-2</v>
      </c>
      <c r="E5" s="4"/>
      <c r="F5" s="3">
        <v>381</v>
      </c>
      <c r="G5" s="4">
        <f>F5/2695</f>
        <v>0.14137291280148423</v>
      </c>
      <c r="H5" s="4"/>
      <c r="I5" s="3">
        <v>8</v>
      </c>
      <c r="J5" s="4">
        <f>I5/482</f>
        <v>1.6597510373443983E-2</v>
      </c>
      <c r="K5" s="4"/>
      <c r="L5" s="3">
        <v>68</v>
      </c>
      <c r="M5" s="4">
        <f>L5/481</f>
        <v>0.14137214137214138</v>
      </c>
      <c r="N5" s="4"/>
      <c r="O5" s="3">
        <v>264</v>
      </c>
      <c r="P5" s="7">
        <f>O5/17786</f>
        <v>1.4843135050039357E-2</v>
      </c>
      <c r="Q5" s="8"/>
      <c r="R5" s="3">
        <v>2502</v>
      </c>
      <c r="S5" s="9">
        <f>R5/17555</f>
        <v>0.14252349757903732</v>
      </c>
      <c r="T5" s="3"/>
      <c r="U5" s="1"/>
      <c r="V5" s="1"/>
      <c r="W5" s="1"/>
      <c r="X5" s="1"/>
      <c r="Y5" s="1"/>
    </row>
    <row r="6" spans="1:25" x14ac:dyDescent="0.2">
      <c r="A6" s="27"/>
      <c r="B6" s="2" t="s">
        <v>6</v>
      </c>
      <c r="C6" s="3">
        <v>32</v>
      </c>
      <c r="D6" s="4">
        <f t="shared" ref="D6:D48" si="0">C6/2724</f>
        <v>1.1747430249632892E-2</v>
      </c>
      <c r="E6" s="4"/>
      <c r="F6" s="3">
        <v>132</v>
      </c>
      <c r="G6" s="4">
        <f t="shared" ref="G6:G48" si="1">F6/2695</f>
        <v>4.8979591836734691E-2</v>
      </c>
      <c r="H6" s="4"/>
      <c r="I6" s="3">
        <v>12</v>
      </c>
      <c r="J6" s="4">
        <f t="shared" ref="J6:J48" si="2">I6/482</f>
        <v>2.4896265560165973E-2</v>
      </c>
      <c r="K6" s="4"/>
      <c r="L6" s="3">
        <v>21</v>
      </c>
      <c r="M6" s="4">
        <f t="shared" ref="M6:M48" si="3">L6/481</f>
        <v>4.3659043659043661E-2</v>
      </c>
      <c r="N6" s="4"/>
      <c r="O6" s="3">
        <v>213</v>
      </c>
      <c r="P6" s="7">
        <f t="shared" ref="P6:P48" si="4">O6/17786</f>
        <v>1.1975711233554481E-2</v>
      </c>
      <c r="Q6" s="3"/>
      <c r="R6" s="3">
        <v>741</v>
      </c>
      <c r="S6" s="9">
        <f t="shared" ref="S6:S48" si="5">R6/17555</f>
        <v>4.2210196525206495E-2</v>
      </c>
      <c r="T6" s="3"/>
      <c r="U6" s="1"/>
      <c r="V6" s="1"/>
      <c r="W6" s="1"/>
      <c r="X6" s="1"/>
      <c r="Y6" s="1"/>
    </row>
    <row r="7" spans="1:25" x14ac:dyDescent="0.2">
      <c r="A7" s="27"/>
      <c r="B7" s="2" t="s">
        <v>7</v>
      </c>
      <c r="C7" s="3">
        <v>40</v>
      </c>
      <c r="D7" s="4">
        <f t="shared" si="0"/>
        <v>1.4684287812041116E-2</v>
      </c>
      <c r="E7" s="4"/>
      <c r="F7" s="3">
        <v>124</v>
      </c>
      <c r="G7" s="4">
        <f t="shared" si="1"/>
        <v>4.6011131725417438E-2</v>
      </c>
      <c r="H7" s="4"/>
      <c r="I7" s="3">
        <v>16</v>
      </c>
      <c r="J7" s="4">
        <f t="shared" si="2"/>
        <v>3.3195020746887967E-2</v>
      </c>
      <c r="K7" s="4"/>
      <c r="L7" s="3">
        <v>25</v>
      </c>
      <c r="M7" s="4">
        <f t="shared" si="3"/>
        <v>5.1975051975051978E-2</v>
      </c>
      <c r="N7" s="4"/>
      <c r="O7" s="3">
        <v>327</v>
      </c>
      <c r="P7" s="7">
        <f t="shared" si="4"/>
        <v>1.8385246823344203E-2</v>
      </c>
      <c r="Q7" s="3"/>
      <c r="R7" s="3">
        <v>918</v>
      </c>
      <c r="S7" s="9">
        <f t="shared" si="5"/>
        <v>5.2292794075761893E-2</v>
      </c>
      <c r="T7" s="3"/>
      <c r="U7" s="1"/>
      <c r="V7" s="1"/>
      <c r="W7" s="1"/>
      <c r="X7" s="1"/>
      <c r="Y7" s="1"/>
    </row>
    <row r="8" spans="1:25" x14ac:dyDescent="0.2">
      <c r="A8" s="27"/>
      <c r="B8" s="2" t="s">
        <v>8</v>
      </c>
      <c r="C8" s="3">
        <v>63</v>
      </c>
      <c r="D8" s="4">
        <f t="shared" si="0"/>
        <v>2.3127753303964757E-2</v>
      </c>
      <c r="E8" s="4"/>
      <c r="F8" s="3">
        <v>167</v>
      </c>
      <c r="G8" s="4">
        <f t="shared" si="1"/>
        <v>6.1966604823747683E-2</v>
      </c>
      <c r="H8" s="4"/>
      <c r="I8" s="3">
        <v>15</v>
      </c>
      <c r="J8" s="4">
        <f t="shared" si="2"/>
        <v>3.1120331950207469E-2</v>
      </c>
      <c r="K8" s="4"/>
      <c r="L8" s="3">
        <v>33</v>
      </c>
      <c r="M8" s="4">
        <f t="shared" si="3"/>
        <v>6.8607068607068611E-2</v>
      </c>
      <c r="N8" s="4"/>
      <c r="O8" s="3">
        <v>418</v>
      </c>
      <c r="P8" s="7">
        <f t="shared" si="4"/>
        <v>2.350163049589565E-2</v>
      </c>
      <c r="Q8" s="3"/>
      <c r="R8" s="3">
        <v>1005</v>
      </c>
      <c r="S8" s="9">
        <f t="shared" si="5"/>
        <v>5.7248647109085733E-2</v>
      </c>
      <c r="T8" s="3"/>
      <c r="U8" s="1"/>
      <c r="V8" s="1"/>
      <c r="W8" s="1"/>
      <c r="X8" s="1"/>
      <c r="Y8" s="1"/>
    </row>
    <row r="9" spans="1:25" x14ac:dyDescent="0.2">
      <c r="A9" s="27"/>
      <c r="B9" s="2" t="s">
        <v>9</v>
      </c>
      <c r="C9" s="3">
        <v>100</v>
      </c>
      <c r="D9" s="4">
        <f t="shared" si="0"/>
        <v>3.6710719530102791E-2</v>
      </c>
      <c r="E9" s="4"/>
      <c r="F9" s="3">
        <v>227</v>
      </c>
      <c r="G9" s="4">
        <f t="shared" si="1"/>
        <v>8.4230055658627082E-2</v>
      </c>
      <c r="H9" s="4"/>
      <c r="I9" s="3">
        <v>13</v>
      </c>
      <c r="J9" s="4">
        <f t="shared" si="2"/>
        <v>2.6970954356846474E-2</v>
      </c>
      <c r="K9" s="4"/>
      <c r="L9" s="3">
        <v>27</v>
      </c>
      <c r="M9" s="4">
        <f t="shared" si="3"/>
        <v>5.6133056133056136E-2</v>
      </c>
      <c r="N9" s="4"/>
      <c r="O9" s="3">
        <v>562</v>
      </c>
      <c r="P9" s="7">
        <f t="shared" si="4"/>
        <v>3.1597885977735295E-2</v>
      </c>
      <c r="Q9" s="3"/>
      <c r="R9" s="3">
        <v>1185</v>
      </c>
      <c r="S9" s="9">
        <f t="shared" si="5"/>
        <v>6.7502136143548844E-2</v>
      </c>
      <c r="T9" s="3"/>
      <c r="U9" s="1"/>
      <c r="V9" s="1"/>
      <c r="W9" s="1"/>
      <c r="X9" s="1"/>
      <c r="Y9" s="1"/>
    </row>
    <row r="10" spans="1:25" x14ac:dyDescent="0.2">
      <c r="A10" s="27"/>
      <c r="B10" s="2" t="s">
        <v>10</v>
      </c>
      <c r="C10" s="3">
        <v>124</v>
      </c>
      <c r="D10" s="4">
        <f t="shared" si="0"/>
        <v>4.552129221732746E-2</v>
      </c>
      <c r="E10" s="4"/>
      <c r="F10" s="3">
        <v>199</v>
      </c>
      <c r="G10" s="4">
        <f t="shared" si="1"/>
        <v>7.3840445269016702E-2</v>
      </c>
      <c r="H10" s="4"/>
      <c r="I10" s="3">
        <v>24</v>
      </c>
      <c r="J10" s="4">
        <f t="shared" si="2"/>
        <v>4.9792531120331947E-2</v>
      </c>
      <c r="K10" s="4"/>
      <c r="L10" s="3">
        <v>36</v>
      </c>
      <c r="M10" s="4">
        <f t="shared" si="3"/>
        <v>7.4844074844074848E-2</v>
      </c>
      <c r="N10" s="4"/>
      <c r="O10" s="3">
        <v>817</v>
      </c>
      <c r="P10" s="7">
        <f t="shared" si="4"/>
        <v>4.5935005060159677E-2</v>
      </c>
      <c r="Q10" s="3"/>
      <c r="R10" s="3">
        <v>1447</v>
      </c>
      <c r="S10" s="9">
        <f t="shared" si="5"/>
        <v>8.2426659071489605E-2</v>
      </c>
      <c r="T10" s="3"/>
      <c r="U10" s="1"/>
      <c r="V10" s="1"/>
      <c r="W10" s="1"/>
      <c r="X10" s="1"/>
      <c r="Y10" s="1"/>
    </row>
    <row r="11" spans="1:25" x14ac:dyDescent="0.2">
      <c r="A11" s="27"/>
      <c r="B11" s="2" t="s">
        <v>11</v>
      </c>
      <c r="C11" s="3">
        <v>153</v>
      </c>
      <c r="D11" s="4">
        <f t="shared" si="0"/>
        <v>5.6167400881057268E-2</v>
      </c>
      <c r="E11" s="4"/>
      <c r="F11" s="3">
        <v>236</v>
      </c>
      <c r="G11" s="4">
        <f t="shared" si="1"/>
        <v>8.7569573283859004E-2</v>
      </c>
      <c r="H11" s="4"/>
      <c r="I11" s="3">
        <v>13</v>
      </c>
      <c r="J11" s="4">
        <f t="shared" si="2"/>
        <v>2.6970954356846474E-2</v>
      </c>
      <c r="K11" s="4"/>
      <c r="L11" s="3">
        <v>30</v>
      </c>
      <c r="M11" s="4">
        <f t="shared" si="3"/>
        <v>6.2370062370062374E-2</v>
      </c>
      <c r="N11" s="4"/>
      <c r="O11" s="3">
        <v>1140</v>
      </c>
      <c r="P11" s="7">
        <f t="shared" si="4"/>
        <v>6.4095355897897222E-2</v>
      </c>
      <c r="Q11" s="3"/>
      <c r="R11" s="3">
        <v>1737</v>
      </c>
      <c r="S11" s="9">
        <f t="shared" si="5"/>
        <v>9.8946169182569071E-2</v>
      </c>
      <c r="T11" s="3"/>
      <c r="U11" s="1"/>
      <c r="V11" s="1"/>
      <c r="W11" s="1"/>
      <c r="X11" s="1"/>
      <c r="Y11" s="1"/>
    </row>
    <row r="12" spans="1:25" x14ac:dyDescent="0.2">
      <c r="A12" s="27"/>
      <c r="B12" s="2" t="s">
        <v>12</v>
      </c>
      <c r="C12" s="3">
        <v>253</v>
      </c>
      <c r="D12" s="4">
        <f t="shared" si="0"/>
        <v>9.2878120411160059E-2</v>
      </c>
      <c r="E12" s="4"/>
      <c r="F12" s="3">
        <v>273</v>
      </c>
      <c r="G12" s="4">
        <f t="shared" si="1"/>
        <v>0.1012987012987013</v>
      </c>
      <c r="H12" s="4"/>
      <c r="I12" s="3">
        <v>27</v>
      </c>
      <c r="J12" s="4">
        <f t="shared" si="2"/>
        <v>5.6016597510373446E-2</v>
      </c>
      <c r="K12" s="4"/>
      <c r="L12" s="3">
        <v>44</v>
      </c>
      <c r="M12" s="4">
        <f t="shared" si="3"/>
        <v>9.1476091476091481E-2</v>
      </c>
      <c r="N12" s="4"/>
      <c r="O12" s="3">
        <v>1747</v>
      </c>
      <c r="P12" s="7">
        <f t="shared" si="4"/>
        <v>9.8223321713707415E-2</v>
      </c>
      <c r="Q12" s="3"/>
      <c r="R12" s="3">
        <v>1920</v>
      </c>
      <c r="S12" s="9">
        <f t="shared" si="5"/>
        <v>0.1093705497009399</v>
      </c>
      <c r="T12" s="3"/>
      <c r="U12" s="1"/>
      <c r="V12" s="1"/>
      <c r="W12" s="1"/>
      <c r="X12" s="1"/>
      <c r="Y12" s="1"/>
    </row>
    <row r="13" spans="1:25" x14ac:dyDescent="0.2">
      <c r="A13" s="27"/>
      <c r="B13" s="2" t="s">
        <v>13</v>
      </c>
      <c r="C13" s="3">
        <v>392</v>
      </c>
      <c r="D13" s="4">
        <f t="shared" si="0"/>
        <v>0.14390602055800295</v>
      </c>
      <c r="E13" s="4"/>
      <c r="F13" s="3">
        <v>291</v>
      </c>
      <c r="G13" s="4">
        <f t="shared" si="1"/>
        <v>0.10797773654916512</v>
      </c>
      <c r="H13" s="4"/>
      <c r="I13" s="3">
        <v>46</v>
      </c>
      <c r="J13" s="4">
        <f t="shared" si="2"/>
        <v>9.5435684647302899E-2</v>
      </c>
      <c r="K13" s="4"/>
      <c r="L13" s="3">
        <v>68</v>
      </c>
      <c r="M13" s="4">
        <f t="shared" si="3"/>
        <v>0.14137214137214138</v>
      </c>
      <c r="N13" s="4"/>
      <c r="O13" s="3">
        <v>2577</v>
      </c>
      <c r="P13" s="7">
        <f t="shared" si="4"/>
        <v>0.14488923872708873</v>
      </c>
      <c r="Q13" s="3"/>
      <c r="R13" s="3">
        <v>2038</v>
      </c>
      <c r="S13" s="9">
        <f t="shared" si="5"/>
        <v>0.11609228140131017</v>
      </c>
      <c r="T13" s="3"/>
      <c r="U13" s="1"/>
      <c r="V13" s="1"/>
      <c r="W13" s="1"/>
      <c r="X13" s="1"/>
      <c r="Y13" s="1"/>
    </row>
    <row r="14" spans="1:25" x14ac:dyDescent="0.2">
      <c r="A14" s="27"/>
      <c r="B14" s="2" t="s">
        <v>14</v>
      </c>
      <c r="C14" s="3">
        <v>580</v>
      </c>
      <c r="D14" s="4">
        <f t="shared" si="0"/>
        <v>0.21292217327459617</v>
      </c>
      <c r="E14" s="4"/>
      <c r="F14" s="3">
        <v>275</v>
      </c>
      <c r="G14" s="4">
        <f t="shared" si="1"/>
        <v>0.10204081632653061</v>
      </c>
      <c r="H14" s="4"/>
      <c r="I14" s="3">
        <v>100</v>
      </c>
      <c r="J14" s="4">
        <f t="shared" si="2"/>
        <v>0.2074688796680498</v>
      </c>
      <c r="K14" s="4"/>
      <c r="L14" s="3">
        <v>62</v>
      </c>
      <c r="M14" s="4">
        <f t="shared" si="3"/>
        <v>0.12889812889812891</v>
      </c>
      <c r="N14" s="4"/>
      <c r="O14" s="3">
        <v>3615</v>
      </c>
      <c r="P14" s="7">
        <f t="shared" si="4"/>
        <v>0.2032497469920162</v>
      </c>
      <c r="Q14" s="3"/>
      <c r="R14" s="3">
        <v>1981</v>
      </c>
      <c r="S14" s="9">
        <f t="shared" si="5"/>
        <v>0.11284534320706352</v>
      </c>
      <c r="T14" s="3"/>
      <c r="U14" s="1"/>
      <c r="V14" s="1"/>
      <c r="W14" s="1"/>
      <c r="X14" s="1"/>
      <c r="Y14" s="1"/>
    </row>
    <row r="15" spans="1:25" x14ac:dyDescent="0.2">
      <c r="A15" s="27"/>
      <c r="B15" s="2" t="s">
        <v>15</v>
      </c>
      <c r="C15" s="3">
        <v>570</v>
      </c>
      <c r="D15" s="4">
        <f t="shared" si="0"/>
        <v>0.20925110132158589</v>
      </c>
      <c r="E15" s="4"/>
      <c r="F15" s="3">
        <v>230</v>
      </c>
      <c r="G15" s="4">
        <f t="shared" si="1"/>
        <v>8.534322820037106E-2</v>
      </c>
      <c r="H15" s="4"/>
      <c r="I15" s="3">
        <v>138</v>
      </c>
      <c r="J15" s="4">
        <f t="shared" si="2"/>
        <v>0.2863070539419087</v>
      </c>
      <c r="K15" s="4"/>
      <c r="L15" s="3">
        <v>48</v>
      </c>
      <c r="M15" s="4">
        <f t="shared" si="3"/>
        <v>9.9792099792099798E-2</v>
      </c>
      <c r="N15" s="4"/>
      <c r="O15" s="3">
        <v>3890</v>
      </c>
      <c r="P15" s="7">
        <f t="shared" si="4"/>
        <v>0.21871134600247386</v>
      </c>
      <c r="Q15" s="3"/>
      <c r="R15" s="3">
        <v>1281</v>
      </c>
      <c r="S15" s="9">
        <f t="shared" si="5"/>
        <v>7.2970663628595847E-2</v>
      </c>
      <c r="T15" s="3"/>
      <c r="U15" s="1"/>
      <c r="V15" s="1"/>
      <c r="W15" s="1"/>
      <c r="X15" s="1"/>
      <c r="Y15" s="1"/>
    </row>
    <row r="16" spans="1:25" x14ac:dyDescent="0.2">
      <c r="A16" s="27"/>
      <c r="B16" s="2" t="s">
        <v>16</v>
      </c>
      <c r="C16" s="3">
        <v>289</v>
      </c>
      <c r="D16" s="4">
        <f t="shared" si="0"/>
        <v>0.10609397944199707</v>
      </c>
      <c r="E16" s="4"/>
      <c r="F16" s="3">
        <v>112</v>
      </c>
      <c r="G16" s="4">
        <f t="shared" si="1"/>
        <v>4.1558441558441558E-2</v>
      </c>
      <c r="H16" s="4"/>
      <c r="I16" s="3">
        <v>60</v>
      </c>
      <c r="J16" s="4">
        <f t="shared" si="2"/>
        <v>0.12448132780082988</v>
      </c>
      <c r="K16" s="4"/>
      <c r="L16" s="3">
        <v>16</v>
      </c>
      <c r="M16" s="4">
        <f t="shared" si="3"/>
        <v>3.3264033264033266E-2</v>
      </c>
      <c r="N16" s="4"/>
      <c r="O16" s="3">
        <v>1646</v>
      </c>
      <c r="P16" s="7">
        <f t="shared" si="4"/>
        <v>9.2544698077139317E-2</v>
      </c>
      <c r="Q16" s="3"/>
      <c r="R16" s="3">
        <v>553</v>
      </c>
      <c r="S16" s="9">
        <f t="shared" si="5"/>
        <v>3.1500996866989463E-2</v>
      </c>
      <c r="T16" s="3"/>
      <c r="U16" s="1"/>
      <c r="V16" s="1"/>
      <c r="W16" s="1"/>
      <c r="X16" s="1"/>
      <c r="Y16" s="1"/>
    </row>
    <row r="17" spans="1:25" x14ac:dyDescent="0.2">
      <c r="A17" s="27"/>
      <c r="B17" s="2" t="s">
        <v>17</v>
      </c>
      <c r="C17" s="3">
        <v>64</v>
      </c>
      <c r="D17" s="4">
        <f t="shared" si="0"/>
        <v>2.3494860499265784E-2</v>
      </c>
      <c r="E17" s="4"/>
      <c r="F17" s="3">
        <v>30</v>
      </c>
      <c r="G17" s="4">
        <f t="shared" si="1"/>
        <v>1.1131725417439703E-2</v>
      </c>
      <c r="H17" s="4"/>
      <c r="I17" s="3">
        <v>9</v>
      </c>
      <c r="J17" s="4">
        <f t="shared" si="2"/>
        <v>1.8672199170124481E-2</v>
      </c>
      <c r="K17" s="4"/>
      <c r="L17" s="3">
        <v>3</v>
      </c>
      <c r="M17" s="4">
        <f t="shared" si="3"/>
        <v>6.2370062370062374E-3</v>
      </c>
      <c r="N17" s="4"/>
      <c r="O17" s="3">
        <v>373</v>
      </c>
      <c r="P17" s="7">
        <f t="shared" si="4"/>
        <v>2.0971550657820758E-2</v>
      </c>
      <c r="Q17" s="3"/>
      <c r="R17" s="3">
        <v>164</v>
      </c>
      <c r="S17" s="9">
        <f t="shared" si="5"/>
        <v>9.342067786955283E-3</v>
      </c>
      <c r="T17" s="3"/>
      <c r="U17" s="1"/>
      <c r="V17" s="1"/>
      <c r="W17" s="1"/>
      <c r="X17" s="1"/>
      <c r="Y17" s="1"/>
    </row>
    <row r="18" spans="1:25" x14ac:dyDescent="0.2">
      <c r="A18" s="27"/>
      <c r="B18" s="2" t="s">
        <v>18</v>
      </c>
      <c r="C18" s="3">
        <v>15</v>
      </c>
      <c r="D18" s="4">
        <f t="shared" si="0"/>
        <v>5.5066079295154188E-3</v>
      </c>
      <c r="E18" s="4"/>
      <c r="F18" s="3">
        <v>7</v>
      </c>
      <c r="G18" s="4">
        <f t="shared" si="1"/>
        <v>2.5974025974025974E-3</v>
      </c>
      <c r="H18" s="4"/>
      <c r="I18" s="3">
        <v>0</v>
      </c>
      <c r="J18" s="4">
        <f t="shared" si="2"/>
        <v>0</v>
      </c>
      <c r="K18" s="4"/>
      <c r="L18" s="3">
        <v>0</v>
      </c>
      <c r="M18" s="4">
        <f t="shared" si="3"/>
        <v>0</v>
      </c>
      <c r="N18" s="4"/>
      <c r="O18" s="3">
        <v>118</v>
      </c>
      <c r="P18" s="7">
        <f t="shared" si="4"/>
        <v>6.6344315753963795E-3</v>
      </c>
      <c r="Q18" s="3"/>
      <c r="R18" s="3">
        <v>58</v>
      </c>
      <c r="S18" s="9">
        <f t="shared" si="5"/>
        <v>3.3039020222158928E-3</v>
      </c>
      <c r="T18" s="3"/>
      <c r="U18" s="1"/>
      <c r="V18" s="1"/>
      <c r="W18" s="1"/>
      <c r="X18" s="1"/>
      <c r="Y18" s="1"/>
    </row>
    <row r="19" spans="1:25" x14ac:dyDescent="0.2">
      <c r="A19" s="27"/>
      <c r="B19" s="2" t="s">
        <v>19</v>
      </c>
      <c r="C19" s="3">
        <v>12</v>
      </c>
      <c r="D19" s="4">
        <f t="shared" si="0"/>
        <v>4.4052863436123352E-3</v>
      </c>
      <c r="E19" s="4"/>
      <c r="F19" s="3">
        <v>7</v>
      </c>
      <c r="G19" s="4">
        <f t="shared" si="1"/>
        <v>2.5974025974025974E-3</v>
      </c>
      <c r="H19" s="4"/>
      <c r="I19" s="3">
        <v>0</v>
      </c>
      <c r="J19" s="4">
        <f t="shared" si="2"/>
        <v>0</v>
      </c>
      <c r="K19" s="4"/>
      <c r="L19" s="3">
        <v>0</v>
      </c>
      <c r="M19" s="4">
        <f t="shared" si="3"/>
        <v>0</v>
      </c>
      <c r="N19" s="4"/>
      <c r="O19" s="3">
        <v>42</v>
      </c>
      <c r="P19" s="7">
        <f t="shared" si="4"/>
        <v>2.3614078488698978E-3</v>
      </c>
      <c r="Q19" s="3"/>
      <c r="R19" s="3">
        <v>11</v>
      </c>
      <c r="S19" s="9">
        <f t="shared" si="5"/>
        <v>6.266021076616349E-4</v>
      </c>
      <c r="T19" s="3"/>
      <c r="U19" s="1"/>
      <c r="V19" s="1"/>
      <c r="W19" s="1"/>
      <c r="X19" s="1"/>
      <c r="Y19" s="1"/>
    </row>
    <row r="20" spans="1:25" x14ac:dyDescent="0.2">
      <c r="A20" s="27"/>
      <c r="B20" s="2" t="s">
        <v>20</v>
      </c>
      <c r="C20" s="3">
        <v>4</v>
      </c>
      <c r="D20" s="4">
        <f t="shared" si="0"/>
        <v>1.4684287812041115E-3</v>
      </c>
      <c r="E20" s="4"/>
      <c r="F20" s="3">
        <v>3</v>
      </c>
      <c r="G20" s="4">
        <f t="shared" si="1"/>
        <v>1.1131725417439704E-3</v>
      </c>
      <c r="H20" s="4"/>
      <c r="I20" s="3">
        <v>1</v>
      </c>
      <c r="J20" s="4">
        <f t="shared" si="2"/>
        <v>2.0746887966804979E-3</v>
      </c>
      <c r="K20" s="4"/>
      <c r="L20" s="3">
        <v>0</v>
      </c>
      <c r="M20" s="4">
        <f t="shared" si="3"/>
        <v>0</v>
      </c>
      <c r="N20" s="4"/>
      <c r="O20" s="3">
        <v>13</v>
      </c>
      <c r="P20" s="7">
        <f t="shared" si="4"/>
        <v>7.3091195322163498E-4</v>
      </c>
      <c r="Q20" s="3"/>
      <c r="R20" s="3">
        <v>6</v>
      </c>
      <c r="S20" s="9">
        <f t="shared" si="5"/>
        <v>3.4178296781543722E-4</v>
      </c>
      <c r="T20" s="3"/>
      <c r="U20" s="1"/>
      <c r="V20" s="1"/>
      <c r="W20" s="1"/>
      <c r="X20" s="1"/>
      <c r="Y20" s="1"/>
    </row>
    <row r="21" spans="1:25" x14ac:dyDescent="0.2">
      <c r="A21" s="27"/>
      <c r="B21" s="2" t="s">
        <v>21</v>
      </c>
      <c r="C21" s="3">
        <v>2</v>
      </c>
      <c r="D21" s="4">
        <f t="shared" si="0"/>
        <v>7.3421439060205576E-4</v>
      </c>
      <c r="E21" s="4"/>
      <c r="F21" s="3">
        <v>1</v>
      </c>
      <c r="G21" s="4">
        <f t="shared" si="1"/>
        <v>3.7105751391465676E-4</v>
      </c>
      <c r="H21" s="4"/>
      <c r="I21" s="3">
        <v>0</v>
      </c>
      <c r="J21" s="4">
        <f t="shared" si="2"/>
        <v>0</v>
      </c>
      <c r="K21" s="4"/>
      <c r="L21" s="3">
        <v>0</v>
      </c>
      <c r="M21" s="4">
        <f t="shared" si="3"/>
        <v>0</v>
      </c>
      <c r="N21" s="4"/>
      <c r="O21" s="3">
        <v>15</v>
      </c>
      <c r="P21" s="7">
        <f t="shared" si="4"/>
        <v>8.4335994602496346E-4</v>
      </c>
      <c r="Q21" s="3"/>
      <c r="R21" s="3">
        <v>4</v>
      </c>
      <c r="S21" s="9">
        <f t="shared" si="5"/>
        <v>2.2785531187695813E-4</v>
      </c>
      <c r="T21" s="3"/>
      <c r="U21" s="1"/>
      <c r="V21" s="1"/>
      <c r="W21" s="1"/>
      <c r="X21" s="1"/>
      <c r="Y21" s="1"/>
    </row>
    <row r="22" spans="1:25" x14ac:dyDescent="0.2">
      <c r="A22" s="27"/>
      <c r="B22" s="2" t="s">
        <v>22</v>
      </c>
      <c r="C22" s="3">
        <v>0</v>
      </c>
      <c r="D22" s="4">
        <f t="shared" si="0"/>
        <v>0</v>
      </c>
      <c r="E22" s="4"/>
      <c r="F22" s="3">
        <v>0</v>
      </c>
      <c r="G22" s="4">
        <f t="shared" si="1"/>
        <v>0</v>
      </c>
      <c r="H22" s="4"/>
      <c r="I22" s="3">
        <v>0</v>
      </c>
      <c r="J22" s="4">
        <f t="shared" si="2"/>
        <v>0</v>
      </c>
      <c r="K22" s="4"/>
      <c r="L22" s="3">
        <v>0</v>
      </c>
      <c r="M22" s="4">
        <f t="shared" si="3"/>
        <v>0</v>
      </c>
      <c r="N22" s="4"/>
      <c r="O22" s="3">
        <v>8</v>
      </c>
      <c r="P22" s="7">
        <f t="shared" si="4"/>
        <v>4.4979197121331382E-4</v>
      </c>
      <c r="Q22" s="3"/>
      <c r="R22" s="3">
        <v>3</v>
      </c>
      <c r="S22" s="9">
        <f t="shared" si="5"/>
        <v>1.7089148390771861E-4</v>
      </c>
      <c r="T22" s="3"/>
      <c r="U22" s="1"/>
      <c r="V22" s="1"/>
      <c r="W22" s="1"/>
      <c r="X22" s="1"/>
      <c r="Y22" s="1"/>
    </row>
    <row r="23" spans="1:25" x14ac:dyDescent="0.2">
      <c r="A23" s="27"/>
      <c r="B23" s="2" t="s">
        <v>23</v>
      </c>
      <c r="C23" s="3">
        <v>1</v>
      </c>
      <c r="D23" s="4">
        <f t="shared" si="0"/>
        <v>3.6710719530102788E-4</v>
      </c>
      <c r="E23" s="4"/>
      <c r="F23" s="3">
        <v>0</v>
      </c>
      <c r="G23" s="4">
        <f t="shared" si="1"/>
        <v>0</v>
      </c>
      <c r="H23" s="4"/>
      <c r="I23" s="3">
        <v>0</v>
      </c>
      <c r="J23" s="4">
        <f t="shared" si="2"/>
        <v>0</v>
      </c>
      <c r="K23" s="4"/>
      <c r="L23" s="3">
        <v>0</v>
      </c>
      <c r="M23" s="4">
        <f t="shared" si="3"/>
        <v>0</v>
      </c>
      <c r="N23" s="4"/>
      <c r="O23" s="3">
        <v>1</v>
      </c>
      <c r="P23" s="7">
        <f t="shared" si="4"/>
        <v>5.6223996401664228E-5</v>
      </c>
      <c r="Q23" s="3"/>
      <c r="R23" s="3">
        <v>1</v>
      </c>
      <c r="S23" s="9">
        <f t="shared" si="5"/>
        <v>5.6963827969239533E-5</v>
      </c>
      <c r="T23" s="3"/>
      <c r="U23" s="1"/>
      <c r="V23" s="1"/>
      <c r="W23" s="1"/>
      <c r="X23" s="1"/>
      <c r="Y23" s="1"/>
    </row>
    <row r="24" spans="1:25" x14ac:dyDescent="0.2">
      <c r="A24" s="27"/>
      <c r="B24" s="2" t="s">
        <v>24</v>
      </c>
      <c r="C24" s="3">
        <v>0</v>
      </c>
      <c r="D24" s="4">
        <f t="shared" si="0"/>
        <v>0</v>
      </c>
      <c r="E24" s="4"/>
      <c r="F24" s="3">
        <v>0</v>
      </c>
      <c r="G24" s="4">
        <f t="shared" si="1"/>
        <v>0</v>
      </c>
      <c r="H24" s="4"/>
      <c r="I24" s="3">
        <v>0</v>
      </c>
      <c r="J24" s="4">
        <f t="shared" si="2"/>
        <v>0</v>
      </c>
      <c r="K24" s="4"/>
      <c r="L24" s="3">
        <v>0</v>
      </c>
      <c r="M24" s="4">
        <f t="shared" si="3"/>
        <v>0</v>
      </c>
      <c r="N24" s="4"/>
      <c r="O24" s="3">
        <v>0</v>
      </c>
      <c r="P24" s="7">
        <f t="shared" si="4"/>
        <v>0</v>
      </c>
      <c r="Q24" s="3"/>
      <c r="R24" s="3">
        <v>0</v>
      </c>
      <c r="S24" s="9">
        <f t="shared" si="5"/>
        <v>0</v>
      </c>
      <c r="T24" s="3"/>
      <c r="U24" s="1"/>
      <c r="V24" s="1"/>
      <c r="W24" s="1"/>
      <c r="X24" s="1"/>
      <c r="Y24" s="1"/>
    </row>
    <row r="25" spans="1:25" x14ac:dyDescent="0.2">
      <c r="A25" s="27"/>
      <c r="B25" s="2" t="s">
        <v>25</v>
      </c>
      <c r="C25" s="3">
        <v>0</v>
      </c>
      <c r="D25" s="4">
        <f t="shared" si="0"/>
        <v>0</v>
      </c>
      <c r="E25" s="4"/>
      <c r="F25" s="3">
        <v>0</v>
      </c>
      <c r="G25" s="4">
        <f t="shared" si="1"/>
        <v>0</v>
      </c>
      <c r="H25" s="4"/>
      <c r="I25" s="3">
        <v>0</v>
      </c>
      <c r="J25" s="4">
        <f t="shared" si="2"/>
        <v>0</v>
      </c>
      <c r="K25" s="4"/>
      <c r="L25" s="3">
        <v>0</v>
      </c>
      <c r="M25" s="4">
        <f t="shared" si="3"/>
        <v>0</v>
      </c>
      <c r="N25" s="4"/>
      <c r="O25" s="3">
        <v>0</v>
      </c>
      <c r="P25" s="7">
        <f t="shared" si="4"/>
        <v>0</v>
      </c>
      <c r="Q25" s="3"/>
      <c r="R25" s="3">
        <v>0</v>
      </c>
      <c r="S25" s="9">
        <f t="shared" si="5"/>
        <v>0</v>
      </c>
      <c r="T25" s="3"/>
      <c r="U25" s="1"/>
      <c r="V25" s="1"/>
      <c r="W25" s="1"/>
      <c r="X25" s="1"/>
      <c r="Y25" s="1"/>
    </row>
    <row r="26" spans="1:25" x14ac:dyDescent="0.2">
      <c r="A26" s="27"/>
      <c r="B26" s="2" t="s">
        <v>26</v>
      </c>
      <c r="C26" s="3">
        <v>1</v>
      </c>
      <c r="D26" s="4">
        <f t="shared" si="0"/>
        <v>3.6710719530102788E-4</v>
      </c>
      <c r="E26" s="4"/>
      <c r="F26" s="3">
        <v>0</v>
      </c>
      <c r="G26" s="4">
        <f t="shared" si="1"/>
        <v>0</v>
      </c>
      <c r="H26" s="4"/>
      <c r="I26" s="3">
        <v>0</v>
      </c>
      <c r="J26" s="4">
        <f t="shared" si="2"/>
        <v>0</v>
      </c>
      <c r="K26" s="4"/>
      <c r="L26" s="3">
        <v>0</v>
      </c>
      <c r="M26" s="4">
        <f t="shared" si="3"/>
        <v>0</v>
      </c>
      <c r="N26" s="4"/>
      <c r="O26" s="3">
        <v>0</v>
      </c>
      <c r="P26" s="7">
        <f t="shared" si="4"/>
        <v>0</v>
      </c>
      <c r="Q26" s="3"/>
      <c r="R26" s="3">
        <v>0</v>
      </c>
      <c r="S26" s="9">
        <f t="shared" si="5"/>
        <v>0</v>
      </c>
      <c r="T26" s="3"/>
      <c r="U26" s="1"/>
      <c r="V26" s="1"/>
      <c r="W26" s="1"/>
      <c r="X26" s="1"/>
      <c r="Y26" s="1"/>
    </row>
    <row r="27" spans="1:25" x14ac:dyDescent="0.2">
      <c r="A27" s="27" t="s">
        <v>27</v>
      </c>
      <c r="B27" s="2" t="s">
        <v>5</v>
      </c>
      <c r="C27" s="3">
        <v>0</v>
      </c>
      <c r="D27" s="4">
        <f t="shared" si="0"/>
        <v>0</v>
      </c>
      <c r="E27" s="5"/>
      <c r="F27" s="3">
        <v>0</v>
      </c>
      <c r="G27" s="4">
        <f t="shared" si="1"/>
        <v>0</v>
      </c>
      <c r="H27" s="5"/>
      <c r="I27" s="3">
        <v>0</v>
      </c>
      <c r="J27" s="4">
        <f t="shared" si="2"/>
        <v>0</v>
      </c>
      <c r="K27" s="5"/>
      <c r="L27" s="3">
        <v>0</v>
      </c>
      <c r="M27" s="4">
        <f t="shared" si="3"/>
        <v>0</v>
      </c>
      <c r="N27" s="5"/>
      <c r="O27" s="3">
        <v>1</v>
      </c>
      <c r="P27" s="7">
        <f t="shared" si="4"/>
        <v>5.6223996401664228E-5</v>
      </c>
      <c r="Q27" s="3"/>
      <c r="R27" s="3">
        <v>0</v>
      </c>
      <c r="S27" s="9">
        <f t="shared" si="5"/>
        <v>0</v>
      </c>
      <c r="T27" s="3"/>
      <c r="U27" s="1"/>
      <c r="V27" s="1"/>
      <c r="W27" s="1"/>
      <c r="X27" s="1"/>
      <c r="Y27" s="1"/>
    </row>
    <row r="28" spans="1:25" x14ac:dyDescent="0.2">
      <c r="A28" s="27"/>
      <c r="B28" s="2" t="s">
        <v>6</v>
      </c>
      <c r="C28" s="3">
        <v>0</v>
      </c>
      <c r="D28" s="4">
        <f t="shared" si="0"/>
        <v>0</v>
      </c>
      <c r="E28" s="5"/>
      <c r="F28" s="3">
        <v>0</v>
      </c>
      <c r="G28" s="4">
        <f t="shared" si="1"/>
        <v>0</v>
      </c>
      <c r="H28" s="5"/>
      <c r="I28" s="3">
        <v>0</v>
      </c>
      <c r="J28" s="4">
        <f t="shared" si="2"/>
        <v>0</v>
      </c>
      <c r="K28" s="5"/>
      <c r="L28" s="3">
        <v>0</v>
      </c>
      <c r="M28" s="4">
        <f t="shared" si="3"/>
        <v>0</v>
      </c>
      <c r="N28" s="5"/>
      <c r="O28" s="3">
        <v>5</v>
      </c>
      <c r="P28" s="7">
        <f t="shared" si="4"/>
        <v>2.8111998200832115E-4</v>
      </c>
      <c r="Q28" s="3"/>
      <c r="R28" s="3">
        <v>5</v>
      </c>
      <c r="S28" s="9">
        <f t="shared" si="5"/>
        <v>2.8481913984619768E-4</v>
      </c>
      <c r="T28" s="3"/>
      <c r="U28" s="1"/>
      <c r="V28" s="1"/>
      <c r="W28" s="1"/>
      <c r="X28" s="1"/>
      <c r="Y28" s="1"/>
    </row>
    <row r="29" spans="1:25" x14ac:dyDescent="0.2">
      <c r="A29" s="27"/>
      <c r="B29" s="2" t="s">
        <v>7</v>
      </c>
      <c r="C29" s="3">
        <v>0</v>
      </c>
      <c r="D29" s="4">
        <f t="shared" si="0"/>
        <v>0</v>
      </c>
      <c r="E29" s="5"/>
      <c r="F29" s="3">
        <v>0</v>
      </c>
      <c r="G29" s="4">
        <f t="shared" si="1"/>
        <v>0</v>
      </c>
      <c r="H29" s="5"/>
      <c r="I29" s="3">
        <v>0</v>
      </c>
      <c r="J29" s="4">
        <f t="shared" si="2"/>
        <v>0</v>
      </c>
      <c r="K29" s="5"/>
      <c r="L29" s="3">
        <v>0</v>
      </c>
      <c r="M29" s="4">
        <f t="shared" si="3"/>
        <v>0</v>
      </c>
      <c r="N29" s="5"/>
      <c r="O29" s="3">
        <v>3</v>
      </c>
      <c r="P29" s="7">
        <f t="shared" si="4"/>
        <v>1.686719892049927E-4</v>
      </c>
      <c r="Q29" s="3"/>
      <c r="R29" s="3">
        <v>1</v>
      </c>
      <c r="S29" s="9">
        <f t="shared" si="5"/>
        <v>5.6963827969239533E-5</v>
      </c>
      <c r="T29" s="3"/>
      <c r="U29" s="1"/>
      <c r="V29" s="1"/>
      <c r="W29" s="1"/>
      <c r="X29" s="1"/>
      <c r="Y29" s="1"/>
    </row>
    <row r="30" spans="1:25" x14ac:dyDescent="0.2">
      <c r="A30" s="27"/>
      <c r="B30" s="2" t="s">
        <v>8</v>
      </c>
      <c r="C30" s="3">
        <v>0</v>
      </c>
      <c r="D30" s="4">
        <f t="shared" si="0"/>
        <v>0</v>
      </c>
      <c r="E30" s="5"/>
      <c r="F30" s="3">
        <v>0</v>
      </c>
      <c r="G30" s="4">
        <f t="shared" si="1"/>
        <v>0</v>
      </c>
      <c r="H30" s="5"/>
      <c r="I30" s="3">
        <v>0</v>
      </c>
      <c r="J30" s="4">
        <f t="shared" si="2"/>
        <v>0</v>
      </c>
      <c r="K30" s="5"/>
      <c r="L30" s="3">
        <v>0</v>
      </c>
      <c r="M30" s="4">
        <f t="shared" si="3"/>
        <v>0</v>
      </c>
      <c r="N30" s="5"/>
      <c r="O30" s="3">
        <v>0</v>
      </c>
      <c r="P30" s="7">
        <f t="shared" si="4"/>
        <v>0</v>
      </c>
      <c r="Q30" s="3"/>
      <c r="R30" s="3">
        <v>2</v>
      </c>
      <c r="S30" s="9">
        <f t="shared" si="5"/>
        <v>1.1392765593847907E-4</v>
      </c>
      <c r="T30" s="3"/>
      <c r="U30" s="1"/>
      <c r="V30" s="1"/>
      <c r="W30" s="1"/>
      <c r="X30" s="1"/>
      <c r="Y30" s="1"/>
    </row>
    <row r="31" spans="1:25" x14ac:dyDescent="0.2">
      <c r="A31" s="27"/>
      <c r="B31" s="2" t="s">
        <v>9</v>
      </c>
      <c r="C31" s="3">
        <v>0</v>
      </c>
      <c r="D31" s="4">
        <f t="shared" si="0"/>
        <v>0</v>
      </c>
      <c r="E31" s="5"/>
      <c r="F31" s="3">
        <v>0</v>
      </c>
      <c r="G31" s="4">
        <f t="shared" si="1"/>
        <v>0</v>
      </c>
      <c r="H31" s="5"/>
      <c r="I31" s="3">
        <v>0</v>
      </c>
      <c r="J31" s="4">
        <f t="shared" si="2"/>
        <v>0</v>
      </c>
      <c r="K31" s="5"/>
      <c r="L31" s="3">
        <v>0</v>
      </c>
      <c r="M31" s="4">
        <f t="shared" si="3"/>
        <v>0</v>
      </c>
      <c r="N31" s="5"/>
      <c r="O31" s="3">
        <v>4</v>
      </c>
      <c r="P31" s="7">
        <f t="shared" si="4"/>
        <v>2.2489598560665691E-4</v>
      </c>
      <c r="Q31" s="3"/>
      <c r="R31" s="3">
        <v>4</v>
      </c>
      <c r="S31" s="9">
        <f t="shared" si="5"/>
        <v>2.2785531187695813E-4</v>
      </c>
      <c r="T31" s="3"/>
      <c r="U31" s="1"/>
      <c r="V31" s="1"/>
      <c r="W31" s="1"/>
      <c r="X31" s="1"/>
      <c r="Y31" s="1"/>
    </row>
    <row r="32" spans="1:25" x14ac:dyDescent="0.2">
      <c r="A32" s="27"/>
      <c r="B32" s="2" t="s">
        <v>10</v>
      </c>
      <c r="C32" s="3">
        <v>1</v>
      </c>
      <c r="D32" s="4">
        <f t="shared" si="0"/>
        <v>3.6710719530102788E-4</v>
      </c>
      <c r="E32" s="5"/>
      <c r="F32" s="3">
        <v>1</v>
      </c>
      <c r="G32" s="4">
        <f t="shared" si="1"/>
        <v>3.7105751391465676E-4</v>
      </c>
      <c r="H32" s="5"/>
      <c r="I32" s="3">
        <v>0</v>
      </c>
      <c r="J32" s="4">
        <f t="shared" si="2"/>
        <v>0</v>
      </c>
      <c r="K32" s="5"/>
      <c r="L32" s="3">
        <v>0</v>
      </c>
      <c r="M32" s="4">
        <f t="shared" si="3"/>
        <v>0</v>
      </c>
      <c r="N32" s="5"/>
      <c r="O32" s="3">
        <v>12</v>
      </c>
      <c r="P32" s="7">
        <f t="shared" si="4"/>
        <v>6.7468795681997079E-4</v>
      </c>
      <c r="Q32" s="3"/>
      <c r="R32" s="3">
        <v>9</v>
      </c>
      <c r="S32" s="9">
        <f t="shared" si="5"/>
        <v>5.1267445172315581E-4</v>
      </c>
      <c r="T32" s="3"/>
      <c r="U32" s="1"/>
      <c r="V32" s="1"/>
      <c r="W32" s="1"/>
      <c r="X32" s="1"/>
      <c r="Y32" s="1"/>
    </row>
    <row r="33" spans="1:25" x14ac:dyDescent="0.2">
      <c r="A33" s="27"/>
      <c r="B33" s="2" t="s">
        <v>11</v>
      </c>
      <c r="C33" s="3">
        <v>4</v>
      </c>
      <c r="D33" s="4">
        <f t="shared" si="0"/>
        <v>1.4684287812041115E-3</v>
      </c>
      <c r="E33" s="5"/>
      <c r="F33" s="3">
        <v>0</v>
      </c>
      <c r="G33" s="4">
        <f t="shared" si="1"/>
        <v>0</v>
      </c>
      <c r="H33" s="5"/>
      <c r="I33" s="3">
        <v>2</v>
      </c>
      <c r="J33" s="4">
        <f t="shared" si="2"/>
        <v>4.1493775933609959E-3</v>
      </c>
      <c r="K33" s="5"/>
      <c r="L33" s="3">
        <v>1</v>
      </c>
      <c r="M33" s="4">
        <f t="shared" si="3"/>
        <v>2.0790020790020791E-3</v>
      </c>
      <c r="N33" s="5"/>
      <c r="O33" s="3">
        <v>25</v>
      </c>
      <c r="P33" s="7">
        <f t="shared" si="4"/>
        <v>1.4055999100416057E-3</v>
      </c>
      <c r="Q33" s="3"/>
      <c r="R33" s="3">
        <v>11</v>
      </c>
      <c r="S33" s="9">
        <f t="shared" si="5"/>
        <v>6.266021076616349E-4</v>
      </c>
      <c r="T33" s="3"/>
      <c r="U33" s="1"/>
      <c r="V33" s="1"/>
      <c r="W33" s="1"/>
      <c r="X33" s="1"/>
      <c r="Y33" s="1"/>
    </row>
    <row r="34" spans="1:25" x14ac:dyDescent="0.2">
      <c r="A34" s="27"/>
      <c r="B34" s="2" t="s">
        <v>12</v>
      </c>
      <c r="C34" s="3">
        <v>23</v>
      </c>
      <c r="D34" s="4">
        <f t="shared" si="0"/>
        <v>8.4434654919236414E-3</v>
      </c>
      <c r="E34" s="5"/>
      <c r="F34" s="3">
        <v>6</v>
      </c>
      <c r="G34" s="4">
        <f t="shared" si="1"/>
        <v>2.2263450834879408E-3</v>
      </c>
      <c r="H34" s="5"/>
      <c r="I34" s="3">
        <v>3</v>
      </c>
      <c r="J34" s="4">
        <f t="shared" si="2"/>
        <v>6.2240663900414933E-3</v>
      </c>
      <c r="K34" s="5"/>
      <c r="L34" s="3">
        <v>2</v>
      </c>
      <c r="M34" s="4">
        <f t="shared" si="3"/>
        <v>4.1580041580041582E-3</v>
      </c>
      <c r="N34" s="5"/>
      <c r="O34" s="3">
        <v>99</v>
      </c>
      <c r="P34" s="7">
        <f t="shared" si="4"/>
        <v>5.566175643764759E-3</v>
      </c>
      <c r="Q34" s="3"/>
      <c r="R34" s="3">
        <v>42</v>
      </c>
      <c r="S34" s="9">
        <f t="shared" si="5"/>
        <v>2.3924807747080605E-3</v>
      </c>
      <c r="T34" s="3"/>
      <c r="U34" s="1"/>
      <c r="V34" s="1"/>
      <c r="W34" s="1"/>
      <c r="X34" s="1"/>
      <c r="Y34" s="1"/>
    </row>
    <row r="35" spans="1:25" x14ac:dyDescent="0.2">
      <c r="A35" s="27"/>
      <c r="B35" s="2" t="s">
        <v>13</v>
      </c>
      <c r="C35" s="3">
        <v>50</v>
      </c>
      <c r="D35" s="4">
        <f t="shared" si="0"/>
        <v>1.8355359765051395E-2</v>
      </c>
      <c r="E35" s="5"/>
      <c r="F35" s="3">
        <v>18</v>
      </c>
      <c r="G35" s="4">
        <f t="shared" si="1"/>
        <v>6.6790352504638223E-3</v>
      </c>
      <c r="H35" s="5"/>
      <c r="I35" s="3">
        <v>10</v>
      </c>
      <c r="J35" s="4">
        <f t="shared" si="2"/>
        <v>2.0746887966804978E-2</v>
      </c>
      <c r="K35" s="5"/>
      <c r="L35" s="3">
        <v>4</v>
      </c>
      <c r="M35" s="4">
        <f t="shared" si="3"/>
        <v>8.3160083160083165E-3</v>
      </c>
      <c r="N35" s="5"/>
      <c r="O35" s="3">
        <v>194</v>
      </c>
      <c r="P35" s="7">
        <f t="shared" si="4"/>
        <v>1.090745530192286E-2</v>
      </c>
      <c r="Q35" s="3"/>
      <c r="R35" s="3">
        <v>89</v>
      </c>
      <c r="S35" s="9">
        <f t="shared" si="5"/>
        <v>5.0697806892623185E-3</v>
      </c>
      <c r="T35" s="3"/>
      <c r="U35" s="1"/>
      <c r="V35" s="1"/>
      <c r="W35" s="1"/>
      <c r="X35" s="1"/>
      <c r="Y35" s="1"/>
    </row>
    <row r="36" spans="1:25" x14ac:dyDescent="0.2">
      <c r="A36" s="27"/>
      <c r="B36" s="2" t="s">
        <v>14</v>
      </c>
      <c r="C36" s="3">
        <v>90</v>
      </c>
      <c r="D36" s="4">
        <f t="shared" si="0"/>
        <v>3.3039647577092511E-2</v>
      </c>
      <c r="E36" s="5"/>
      <c r="F36" s="3">
        <v>49</v>
      </c>
      <c r="G36" s="4">
        <f t="shared" si="1"/>
        <v>1.8181818181818181E-2</v>
      </c>
      <c r="H36" s="5"/>
      <c r="I36" s="3">
        <v>14</v>
      </c>
      <c r="J36" s="4">
        <f t="shared" si="2"/>
        <v>2.9045643153526972E-2</v>
      </c>
      <c r="K36" s="5"/>
      <c r="L36" s="3">
        <v>9</v>
      </c>
      <c r="M36" s="4">
        <f t="shared" si="3"/>
        <v>1.8711018711018712E-2</v>
      </c>
      <c r="N36" s="5"/>
      <c r="O36" s="3">
        <v>647</v>
      </c>
      <c r="P36" s="7">
        <f t="shared" si="4"/>
        <v>3.637692567187676E-2</v>
      </c>
      <c r="Q36" s="3"/>
      <c r="R36" s="3">
        <v>328</v>
      </c>
      <c r="S36" s="9">
        <f t="shared" si="5"/>
        <v>1.8684135573910566E-2</v>
      </c>
      <c r="T36" s="3"/>
      <c r="U36" s="1"/>
      <c r="V36" s="1"/>
      <c r="W36" s="1"/>
      <c r="X36" s="1"/>
      <c r="Y36" s="1"/>
    </row>
    <row r="37" spans="1:25" x14ac:dyDescent="0.2">
      <c r="A37" s="27"/>
      <c r="B37" s="2" t="s">
        <v>15</v>
      </c>
      <c r="C37" s="3">
        <v>299</v>
      </c>
      <c r="D37" s="4">
        <f t="shared" si="0"/>
        <v>0.10976505139500735</v>
      </c>
      <c r="E37" s="5"/>
      <c r="F37" s="3">
        <v>159</v>
      </c>
      <c r="G37" s="4">
        <f t="shared" si="1"/>
        <v>5.899814471243043E-2</v>
      </c>
      <c r="H37" s="5"/>
      <c r="I37" s="3">
        <v>50</v>
      </c>
      <c r="J37" s="4">
        <f t="shared" si="2"/>
        <v>0.1037344398340249</v>
      </c>
      <c r="K37" s="5"/>
      <c r="L37" s="3">
        <v>32</v>
      </c>
      <c r="M37" s="4">
        <f t="shared" si="3"/>
        <v>6.6528066528066532E-2</v>
      </c>
      <c r="N37" s="5"/>
      <c r="O37" s="3">
        <v>2299</v>
      </c>
      <c r="P37" s="7">
        <f t="shared" si="4"/>
        <v>0.12925896772742607</v>
      </c>
      <c r="Q37" s="3"/>
      <c r="R37" s="3">
        <v>1215</v>
      </c>
      <c r="S37" s="9">
        <f t="shared" si="5"/>
        <v>6.9211050982626032E-2</v>
      </c>
      <c r="T37" s="3"/>
      <c r="U37" s="1"/>
      <c r="V37" s="1"/>
      <c r="W37" s="1"/>
      <c r="X37" s="1"/>
      <c r="Y37" s="1"/>
    </row>
    <row r="38" spans="1:25" x14ac:dyDescent="0.2">
      <c r="A38" s="27"/>
      <c r="B38" s="2" t="s">
        <v>16</v>
      </c>
      <c r="C38" s="3">
        <v>577</v>
      </c>
      <c r="D38" s="4">
        <f t="shared" si="0"/>
        <v>0.21182085168869311</v>
      </c>
      <c r="E38" s="5"/>
      <c r="F38" s="3">
        <v>336</v>
      </c>
      <c r="G38" s="4">
        <f t="shared" si="1"/>
        <v>0.12467532467532468</v>
      </c>
      <c r="H38" s="5"/>
      <c r="I38" s="3">
        <v>144</v>
      </c>
      <c r="J38" s="4">
        <f t="shared" si="2"/>
        <v>0.29875518672199169</v>
      </c>
      <c r="K38" s="5"/>
      <c r="L38" s="3">
        <v>87</v>
      </c>
      <c r="M38" s="4">
        <f t="shared" si="3"/>
        <v>0.18087318087318088</v>
      </c>
      <c r="N38" s="5"/>
      <c r="O38" s="3">
        <v>4479</v>
      </c>
      <c r="P38" s="7">
        <f t="shared" si="4"/>
        <v>0.25182727988305409</v>
      </c>
      <c r="Q38" s="3"/>
      <c r="R38" s="3">
        <v>2508</v>
      </c>
      <c r="S38" s="9">
        <f t="shared" si="5"/>
        <v>0.14286528054685274</v>
      </c>
      <c r="T38" s="3"/>
      <c r="U38" s="1"/>
      <c r="V38" s="1"/>
      <c r="W38" s="1"/>
      <c r="X38" s="1"/>
      <c r="Y38" s="1"/>
    </row>
    <row r="39" spans="1:25" x14ac:dyDescent="0.2">
      <c r="A39" s="27"/>
      <c r="B39" s="2" t="s">
        <v>17</v>
      </c>
      <c r="C39" s="3">
        <v>528</v>
      </c>
      <c r="D39" s="4">
        <f t="shared" si="0"/>
        <v>0.19383259911894274</v>
      </c>
      <c r="E39" s="24">
        <v>0.61673999999999995</v>
      </c>
      <c r="F39" s="3">
        <v>367</v>
      </c>
      <c r="G39" s="4">
        <f t="shared" si="1"/>
        <v>0.13617810760667903</v>
      </c>
      <c r="H39" s="24">
        <v>0.78886999999999996</v>
      </c>
      <c r="I39" s="3">
        <v>92</v>
      </c>
      <c r="J39" s="4">
        <f t="shared" si="2"/>
        <v>0.1908713692946058</v>
      </c>
      <c r="K39" s="33">
        <v>0.53734000000000004</v>
      </c>
      <c r="L39" s="3">
        <v>61</v>
      </c>
      <c r="M39" s="4">
        <f t="shared" si="3"/>
        <v>0.12681912681912683</v>
      </c>
      <c r="N39" s="33">
        <v>0.71933000000000002</v>
      </c>
      <c r="O39" s="3">
        <v>3553</v>
      </c>
      <c r="P39" s="7">
        <f t="shared" si="4"/>
        <v>0.199763859215113</v>
      </c>
      <c r="Q39" s="33">
        <v>0.56325000000000003</v>
      </c>
      <c r="R39" s="3">
        <v>2551</v>
      </c>
      <c r="S39" s="9">
        <f t="shared" si="5"/>
        <v>0.14531472514953006</v>
      </c>
      <c r="T39" s="33">
        <v>0.75995000000000001</v>
      </c>
      <c r="U39" s="1"/>
      <c r="V39" s="1"/>
      <c r="W39" s="1"/>
      <c r="X39" s="1"/>
      <c r="Y39" s="1"/>
    </row>
    <row r="40" spans="1:25" x14ac:dyDescent="0.2">
      <c r="A40" s="27"/>
      <c r="B40" s="2" t="s">
        <v>18</v>
      </c>
      <c r="C40" s="3">
        <v>417</v>
      </c>
      <c r="D40" s="4">
        <f t="shared" si="0"/>
        <v>0.15308370044052863</v>
      </c>
      <c r="E40" s="24"/>
      <c r="F40" s="3">
        <v>324</v>
      </c>
      <c r="G40" s="4">
        <f t="shared" si="1"/>
        <v>0.12022263450834879</v>
      </c>
      <c r="H40" s="24"/>
      <c r="I40" s="3">
        <v>65</v>
      </c>
      <c r="J40" s="4">
        <f t="shared" si="2"/>
        <v>0.13485477178423236</v>
      </c>
      <c r="K40" s="33"/>
      <c r="L40" s="3">
        <v>57</v>
      </c>
      <c r="M40" s="4">
        <f t="shared" si="3"/>
        <v>0.11850311850311851</v>
      </c>
      <c r="N40" s="33"/>
      <c r="O40" s="3">
        <v>2405</v>
      </c>
      <c r="P40" s="7">
        <f t="shared" si="4"/>
        <v>0.13521871134600247</v>
      </c>
      <c r="Q40" s="33"/>
      <c r="R40" s="3">
        <v>2120</v>
      </c>
      <c r="S40" s="9">
        <f t="shared" si="5"/>
        <v>0.12076331529478782</v>
      </c>
      <c r="T40" s="33"/>
      <c r="U40" s="1"/>
      <c r="V40" s="1"/>
      <c r="W40" s="1"/>
      <c r="X40" s="1"/>
      <c r="Y40" s="1"/>
    </row>
    <row r="41" spans="1:25" x14ac:dyDescent="0.2">
      <c r="A41" s="27"/>
      <c r="B41" s="2" t="s">
        <v>19</v>
      </c>
      <c r="C41" s="3">
        <v>257</v>
      </c>
      <c r="D41" s="4">
        <f t="shared" si="0"/>
        <v>9.4346549192364168E-2</v>
      </c>
      <c r="E41" s="24"/>
      <c r="F41" s="3">
        <v>241</v>
      </c>
      <c r="G41" s="4">
        <f t="shared" si="1"/>
        <v>8.9424860853432278E-2</v>
      </c>
      <c r="H41" s="24"/>
      <c r="I41" s="3">
        <v>29</v>
      </c>
      <c r="J41" s="4">
        <f t="shared" si="2"/>
        <v>6.0165975103734441E-2</v>
      </c>
      <c r="K41" s="33"/>
      <c r="L41" s="3">
        <v>42</v>
      </c>
      <c r="M41" s="4">
        <f t="shared" si="3"/>
        <v>8.7318087318087323E-2</v>
      </c>
      <c r="N41" s="33"/>
      <c r="O41" s="3">
        <v>1471</v>
      </c>
      <c r="P41" s="7">
        <f t="shared" si="4"/>
        <v>8.2705498706848082E-2</v>
      </c>
      <c r="Q41" s="33"/>
      <c r="R41" s="3">
        <v>1722</v>
      </c>
      <c r="S41" s="9">
        <f t="shared" si="5"/>
        <v>9.809171176303047E-2</v>
      </c>
      <c r="T41" s="33"/>
      <c r="U41" s="1"/>
      <c r="V41" s="1"/>
      <c r="W41" s="1"/>
      <c r="X41" s="1"/>
      <c r="Y41" s="1"/>
    </row>
    <row r="42" spans="1:25" x14ac:dyDescent="0.2">
      <c r="A42" s="27"/>
      <c r="B42" s="2" t="s">
        <v>20</v>
      </c>
      <c r="C42" s="3">
        <v>154</v>
      </c>
      <c r="D42" s="4">
        <f t="shared" si="0"/>
        <v>5.6534508076358299E-2</v>
      </c>
      <c r="E42" s="24"/>
      <c r="F42" s="3">
        <v>213</v>
      </c>
      <c r="G42" s="4">
        <f t="shared" si="1"/>
        <v>7.9035250463821899E-2</v>
      </c>
      <c r="H42" s="24"/>
      <c r="I42" s="3">
        <v>27</v>
      </c>
      <c r="J42" s="4">
        <f t="shared" si="2"/>
        <v>5.6016597510373446E-2</v>
      </c>
      <c r="K42" s="33"/>
      <c r="L42" s="3">
        <v>37</v>
      </c>
      <c r="M42" s="4">
        <f t="shared" si="3"/>
        <v>7.6923076923076927E-2</v>
      </c>
      <c r="N42" s="33"/>
      <c r="O42" s="3">
        <v>918</v>
      </c>
      <c r="P42" s="7">
        <f t="shared" si="4"/>
        <v>5.161362869672776E-2</v>
      </c>
      <c r="Q42" s="33"/>
      <c r="R42" s="3">
        <v>1380</v>
      </c>
      <c r="S42" s="9">
        <f t="shared" si="5"/>
        <v>7.8610082597550548E-2</v>
      </c>
      <c r="T42" s="33"/>
      <c r="U42" s="1"/>
      <c r="V42" s="1"/>
      <c r="W42" s="1"/>
      <c r="X42" s="1"/>
      <c r="Y42" s="1"/>
    </row>
    <row r="43" spans="1:25" x14ac:dyDescent="0.2">
      <c r="A43" s="27"/>
      <c r="B43" s="2" t="s">
        <v>21</v>
      </c>
      <c r="C43" s="3">
        <v>113</v>
      </c>
      <c r="D43" s="4">
        <f t="shared" si="0"/>
        <v>4.1483113069016156E-2</v>
      </c>
      <c r="E43" s="24"/>
      <c r="F43" s="3">
        <v>166</v>
      </c>
      <c r="G43" s="4">
        <f t="shared" si="1"/>
        <v>6.1595547309833021E-2</v>
      </c>
      <c r="H43" s="24"/>
      <c r="I43" s="3">
        <v>14</v>
      </c>
      <c r="J43" s="4">
        <f t="shared" si="2"/>
        <v>2.9045643153526972E-2</v>
      </c>
      <c r="K43" s="33"/>
      <c r="L43" s="3">
        <v>27</v>
      </c>
      <c r="M43" s="4">
        <f t="shared" si="3"/>
        <v>5.6133056133056136E-2</v>
      </c>
      <c r="N43" s="33"/>
      <c r="O43" s="3">
        <v>591</v>
      </c>
      <c r="P43" s="7">
        <f t="shared" si="4"/>
        <v>3.3228381873383561E-2</v>
      </c>
      <c r="Q43" s="33"/>
      <c r="R43" s="3">
        <v>1079</v>
      </c>
      <c r="S43" s="9">
        <f t="shared" si="5"/>
        <v>6.1463970378809456E-2</v>
      </c>
      <c r="T43" s="33"/>
      <c r="U43" s="1"/>
      <c r="V43" s="1"/>
      <c r="W43" s="1"/>
      <c r="X43" s="1"/>
      <c r="Y43" s="1"/>
    </row>
    <row r="44" spans="1:25" x14ac:dyDescent="0.2">
      <c r="A44" s="27"/>
      <c r="B44" s="2" t="s">
        <v>22</v>
      </c>
      <c r="C44" s="3">
        <v>72</v>
      </c>
      <c r="D44" s="4">
        <f t="shared" si="0"/>
        <v>2.643171806167401E-2</v>
      </c>
      <c r="E44" s="24"/>
      <c r="F44" s="3">
        <v>149</v>
      </c>
      <c r="G44" s="4">
        <f t="shared" si="1"/>
        <v>5.528756957328386E-2</v>
      </c>
      <c r="H44" s="24"/>
      <c r="I44" s="3">
        <v>13</v>
      </c>
      <c r="J44" s="4">
        <f t="shared" si="2"/>
        <v>2.6970954356846474E-2</v>
      </c>
      <c r="K44" s="33"/>
      <c r="L44" s="3">
        <v>28</v>
      </c>
      <c r="M44" s="4">
        <f t="shared" si="3"/>
        <v>5.8212058212058215E-2</v>
      </c>
      <c r="N44" s="33"/>
      <c r="O44" s="3">
        <v>361</v>
      </c>
      <c r="P44" s="7">
        <f t="shared" si="4"/>
        <v>2.0296862701000788E-2</v>
      </c>
      <c r="Q44" s="33"/>
      <c r="R44" s="3">
        <v>863</v>
      </c>
      <c r="S44" s="9">
        <f t="shared" si="5"/>
        <v>4.9159783537453719E-2</v>
      </c>
      <c r="T44" s="33"/>
      <c r="U44" s="1"/>
      <c r="V44" s="1"/>
      <c r="W44" s="1"/>
      <c r="X44" s="1"/>
      <c r="Y44" s="1"/>
    </row>
    <row r="45" spans="1:25" x14ac:dyDescent="0.2">
      <c r="A45" s="27"/>
      <c r="B45" s="2" t="s">
        <v>23</v>
      </c>
      <c r="C45" s="3">
        <v>44</v>
      </c>
      <c r="D45" s="4">
        <f t="shared" si="0"/>
        <v>1.6152716593245228E-2</v>
      </c>
      <c r="E45" s="24"/>
      <c r="F45" s="3">
        <v>119</v>
      </c>
      <c r="G45" s="4">
        <f t="shared" si="1"/>
        <v>4.4155844155844157E-2</v>
      </c>
      <c r="H45" s="24"/>
      <c r="I45" s="3">
        <v>4</v>
      </c>
      <c r="J45" s="4">
        <f t="shared" si="2"/>
        <v>8.2987551867219917E-3</v>
      </c>
      <c r="K45" s="33"/>
      <c r="L45" s="3">
        <v>18</v>
      </c>
      <c r="M45" s="4">
        <f t="shared" si="3"/>
        <v>3.7422037422037424E-2</v>
      </c>
      <c r="N45" s="33"/>
      <c r="O45" s="3">
        <v>215</v>
      </c>
      <c r="P45" s="7">
        <f t="shared" si="4"/>
        <v>1.208815922635781E-2</v>
      </c>
      <c r="Q45" s="33"/>
      <c r="R45" s="3">
        <v>731</v>
      </c>
      <c r="S45" s="9">
        <f t="shared" si="5"/>
        <v>4.1640558245514096E-2</v>
      </c>
      <c r="T45" s="33"/>
      <c r="U45" s="1"/>
      <c r="V45" s="1"/>
      <c r="W45" s="1"/>
      <c r="X45" s="1"/>
      <c r="Y45" s="1"/>
    </row>
    <row r="46" spans="1:25" x14ac:dyDescent="0.2">
      <c r="A46" s="27"/>
      <c r="B46" s="2" t="s">
        <v>24</v>
      </c>
      <c r="C46" s="3">
        <v>31</v>
      </c>
      <c r="D46" s="4">
        <f t="shared" si="0"/>
        <v>1.1380323054331865E-2</v>
      </c>
      <c r="E46" s="24"/>
      <c r="F46" s="3">
        <v>100</v>
      </c>
      <c r="G46" s="4">
        <f t="shared" si="1"/>
        <v>3.7105751391465679E-2</v>
      </c>
      <c r="H46" s="24"/>
      <c r="I46" s="3">
        <v>4</v>
      </c>
      <c r="J46" s="4">
        <f t="shared" si="2"/>
        <v>8.2987551867219917E-3</v>
      </c>
      <c r="K46" s="33"/>
      <c r="L46" s="3">
        <v>16</v>
      </c>
      <c r="M46" s="4">
        <f t="shared" si="3"/>
        <v>3.3264033264033266E-2</v>
      </c>
      <c r="N46" s="33"/>
      <c r="O46" s="3">
        <v>148</v>
      </c>
      <c r="P46" s="7">
        <f t="shared" si="4"/>
        <v>8.3211514674463062E-3</v>
      </c>
      <c r="Q46" s="33"/>
      <c r="R46" s="3">
        <v>530</v>
      </c>
      <c r="S46" s="9">
        <f t="shared" si="5"/>
        <v>3.0190828823696954E-2</v>
      </c>
      <c r="T46" s="33"/>
      <c r="V46" s="1"/>
      <c r="W46" s="1"/>
      <c r="X46" s="1"/>
      <c r="Y46" s="1"/>
    </row>
    <row r="47" spans="1:25" x14ac:dyDescent="0.2">
      <c r="A47" s="27"/>
      <c r="B47" s="2" t="s">
        <v>25</v>
      </c>
      <c r="C47" s="3">
        <v>19</v>
      </c>
      <c r="D47" s="4">
        <f t="shared" si="0"/>
        <v>6.9750367107195305E-3</v>
      </c>
      <c r="E47" s="24"/>
      <c r="F47" s="3">
        <v>93</v>
      </c>
      <c r="G47" s="4">
        <f t="shared" si="1"/>
        <v>3.450834879406308E-2</v>
      </c>
      <c r="H47" s="24"/>
      <c r="I47" s="3">
        <v>4</v>
      </c>
      <c r="J47" s="4">
        <f t="shared" si="2"/>
        <v>8.2987551867219917E-3</v>
      </c>
      <c r="K47" s="33"/>
      <c r="L47" s="3">
        <v>12</v>
      </c>
      <c r="M47" s="4">
        <f t="shared" si="3"/>
        <v>2.4948024948024949E-2</v>
      </c>
      <c r="N47" s="33"/>
      <c r="O47" s="3">
        <v>95</v>
      </c>
      <c r="P47" s="7">
        <f t="shared" si="4"/>
        <v>5.3412796581581018E-3</v>
      </c>
      <c r="Q47" s="33"/>
      <c r="R47" s="3">
        <v>446</v>
      </c>
      <c r="S47" s="9">
        <f t="shared" si="5"/>
        <v>2.5405867274280833E-2</v>
      </c>
      <c r="T47" s="33"/>
      <c r="V47" s="1"/>
      <c r="W47" s="1"/>
      <c r="X47" s="1"/>
      <c r="Y47" s="1"/>
    </row>
    <row r="48" spans="1:25" x14ac:dyDescent="0.2">
      <c r="A48" s="27"/>
      <c r="B48" s="2" t="s">
        <v>26</v>
      </c>
      <c r="C48" s="3">
        <v>45</v>
      </c>
      <c r="D48" s="4">
        <f t="shared" si="0"/>
        <v>1.6519823788546256E-2</v>
      </c>
      <c r="E48" s="24"/>
      <c r="F48" s="3">
        <v>354</v>
      </c>
      <c r="G48" s="4">
        <f t="shared" si="1"/>
        <v>0.13135435992578851</v>
      </c>
      <c r="H48" s="24"/>
      <c r="I48" s="3">
        <v>7</v>
      </c>
      <c r="J48" s="4">
        <f t="shared" si="2"/>
        <v>1.4522821576763486E-2</v>
      </c>
      <c r="K48" s="33"/>
      <c r="L48" s="3">
        <v>48</v>
      </c>
      <c r="M48" s="4">
        <f t="shared" si="3"/>
        <v>9.9792099792099798E-2</v>
      </c>
      <c r="N48" s="33"/>
      <c r="O48" s="3">
        <v>261</v>
      </c>
      <c r="P48" s="7">
        <f t="shared" si="4"/>
        <v>1.4674463060834364E-2</v>
      </c>
      <c r="Q48" s="33"/>
      <c r="R48" s="3">
        <v>1919</v>
      </c>
      <c r="S48" s="9">
        <f t="shared" si="5"/>
        <v>0.10931358587297066</v>
      </c>
      <c r="T48" s="33"/>
      <c r="V48" s="1"/>
      <c r="W48" s="1"/>
      <c r="X48" s="1"/>
      <c r="Y48" s="1"/>
    </row>
    <row r="49" spans="16:25" x14ac:dyDescent="0.2">
      <c r="P49" s="1"/>
      <c r="Q49" s="1"/>
      <c r="S49" s="1"/>
      <c r="T49" s="1"/>
      <c r="X49" s="1"/>
      <c r="Y49" s="1"/>
    </row>
    <row r="50" spans="16:25" x14ac:dyDescent="0.2">
      <c r="S50" s="1"/>
      <c r="T50" s="1"/>
    </row>
  </sheetData>
  <mergeCells count="33">
    <mergeCell ref="A1:B1"/>
    <mergeCell ref="C1:H1"/>
    <mergeCell ref="I1:N1"/>
    <mergeCell ref="O1:T1"/>
    <mergeCell ref="A2:B2"/>
    <mergeCell ref="C2:E2"/>
    <mergeCell ref="F2:H2"/>
    <mergeCell ref="I2:K2"/>
    <mergeCell ref="L2:N2"/>
    <mergeCell ref="O2:Q2"/>
    <mergeCell ref="R2:T2"/>
    <mergeCell ref="A3:B3"/>
    <mergeCell ref="C3:E3"/>
    <mergeCell ref="F3:H3"/>
    <mergeCell ref="I3:K3"/>
    <mergeCell ref="L3:N3"/>
    <mergeCell ref="O3:Q3"/>
    <mergeCell ref="R3:T3"/>
    <mergeCell ref="R4:T4"/>
    <mergeCell ref="A5:A26"/>
    <mergeCell ref="A27:A48"/>
    <mergeCell ref="E39:E48"/>
    <mergeCell ref="H39:H48"/>
    <mergeCell ref="K39:K48"/>
    <mergeCell ref="N39:N48"/>
    <mergeCell ref="Q39:Q48"/>
    <mergeCell ref="T39:T48"/>
    <mergeCell ref="A4:B4"/>
    <mergeCell ref="C4:E4"/>
    <mergeCell ref="F4:H4"/>
    <mergeCell ref="I4:K4"/>
    <mergeCell ref="L4:N4"/>
    <mergeCell ref="O4:Q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opLeftCell="E1" workbookViewId="0">
      <selection activeCell="V21" sqref="V21"/>
    </sheetView>
  </sheetViews>
  <sheetFormatPr baseColWidth="10" defaultRowHeight="16" x14ac:dyDescent="0.2"/>
  <cols>
    <col min="2" max="2" width="15.83203125" customWidth="1"/>
    <col min="8" max="8" width="10.83203125" style="10"/>
    <col min="14" max="14" width="10.83203125" style="10"/>
    <col min="20" max="20" width="10.83203125" style="10"/>
  </cols>
  <sheetData>
    <row r="1" spans="1:24" ht="47" customHeight="1" x14ac:dyDescent="0.2">
      <c r="A1" s="25" t="s">
        <v>0</v>
      </c>
      <c r="B1" s="25"/>
      <c r="C1" s="25" t="s">
        <v>43</v>
      </c>
      <c r="D1" s="25"/>
      <c r="E1" s="25"/>
      <c r="F1" s="25"/>
      <c r="G1" s="25"/>
      <c r="H1" s="25"/>
      <c r="I1" s="25" t="s">
        <v>44</v>
      </c>
      <c r="J1" s="25"/>
      <c r="K1" s="25"/>
      <c r="L1" s="25"/>
      <c r="M1" s="25"/>
      <c r="N1" s="25"/>
      <c r="O1" s="25" t="s">
        <v>45</v>
      </c>
      <c r="P1" s="25"/>
      <c r="Q1" s="25"/>
      <c r="R1" s="25"/>
      <c r="S1" s="25"/>
      <c r="T1" s="25"/>
    </row>
    <row r="2" spans="1:24" x14ac:dyDescent="0.2">
      <c r="A2" s="25" t="s">
        <v>1</v>
      </c>
      <c r="B2" s="25"/>
      <c r="C2" s="25" t="s">
        <v>29</v>
      </c>
      <c r="D2" s="25"/>
      <c r="E2" s="25"/>
      <c r="F2" s="25" t="s">
        <v>30</v>
      </c>
      <c r="G2" s="25"/>
      <c r="H2" s="25"/>
      <c r="I2" s="25" t="s">
        <v>29</v>
      </c>
      <c r="J2" s="25"/>
      <c r="K2" s="25"/>
      <c r="L2" s="25" t="s">
        <v>30</v>
      </c>
      <c r="M2" s="25"/>
      <c r="N2" s="25"/>
      <c r="O2" s="25" t="s">
        <v>29</v>
      </c>
      <c r="P2" s="25"/>
      <c r="Q2" s="25"/>
      <c r="R2" s="25" t="s">
        <v>30</v>
      </c>
      <c r="S2" s="25"/>
      <c r="T2" s="25"/>
      <c r="W2" s="1"/>
      <c r="X2" s="1"/>
    </row>
    <row r="3" spans="1:24" x14ac:dyDescent="0.2">
      <c r="A3" s="27" t="s">
        <v>2</v>
      </c>
      <c r="B3" s="27"/>
      <c r="C3" s="26">
        <v>47</v>
      </c>
      <c r="D3" s="26"/>
      <c r="E3" s="26"/>
      <c r="F3" s="26">
        <v>46</v>
      </c>
      <c r="G3" s="26"/>
      <c r="H3" s="26"/>
      <c r="I3" s="26">
        <v>99</v>
      </c>
      <c r="J3" s="26"/>
      <c r="K3" s="26"/>
      <c r="L3" s="26">
        <v>99</v>
      </c>
      <c r="M3" s="26"/>
      <c r="N3" s="26"/>
      <c r="O3" s="26">
        <v>99</v>
      </c>
      <c r="P3" s="26"/>
      <c r="Q3" s="26"/>
      <c r="R3" s="26">
        <v>99</v>
      </c>
      <c r="S3" s="26"/>
      <c r="T3" s="26"/>
      <c r="W3" s="1"/>
      <c r="X3" s="1"/>
    </row>
    <row r="4" spans="1:24" x14ac:dyDescent="0.2">
      <c r="A4" s="27" t="s">
        <v>3</v>
      </c>
      <c r="B4" s="27"/>
      <c r="C4" s="26">
        <v>0</v>
      </c>
      <c r="D4" s="26"/>
      <c r="E4" s="26"/>
      <c r="F4" s="26"/>
      <c r="G4" s="26"/>
      <c r="H4" s="26"/>
      <c r="I4" s="26">
        <v>0</v>
      </c>
      <c r="J4" s="26"/>
      <c r="K4" s="26"/>
      <c r="L4" s="26">
        <v>0</v>
      </c>
      <c r="M4" s="26"/>
      <c r="N4" s="26"/>
      <c r="O4" s="26">
        <v>0</v>
      </c>
      <c r="P4" s="26"/>
      <c r="Q4" s="26"/>
      <c r="R4" s="26">
        <v>0</v>
      </c>
      <c r="S4" s="26"/>
      <c r="T4" s="26"/>
      <c r="W4" s="1"/>
      <c r="X4" s="1"/>
    </row>
    <row r="5" spans="1:24" x14ac:dyDescent="0.2">
      <c r="A5" s="27" t="s">
        <v>4</v>
      </c>
      <c r="B5" s="2" t="s">
        <v>5</v>
      </c>
      <c r="C5" s="3">
        <v>4</v>
      </c>
      <c r="D5" s="4">
        <f>C5/47</f>
        <v>8.5106382978723402E-2</v>
      </c>
      <c r="E5" s="4"/>
      <c r="F5" s="3">
        <v>10</v>
      </c>
      <c r="G5" s="4">
        <f>F5/46</f>
        <v>0.21739130434782608</v>
      </c>
      <c r="H5" s="4"/>
      <c r="I5" s="3">
        <v>9</v>
      </c>
      <c r="J5" s="7">
        <f>I5/99</f>
        <v>9.0909090909090912E-2</v>
      </c>
      <c r="K5" s="8"/>
      <c r="L5" s="3">
        <v>24</v>
      </c>
      <c r="M5" s="7">
        <f>L5/99</f>
        <v>0.24242424242424243</v>
      </c>
      <c r="N5" s="8"/>
      <c r="O5" s="3">
        <v>9</v>
      </c>
      <c r="P5" s="7">
        <f>O5/99</f>
        <v>9.0909090909090912E-2</v>
      </c>
      <c r="Q5" s="8"/>
      <c r="R5" s="3">
        <v>24</v>
      </c>
      <c r="S5" s="7">
        <f>R5/99</f>
        <v>0.24242424242424243</v>
      </c>
      <c r="T5" s="8"/>
      <c r="W5" s="1"/>
      <c r="X5" s="1"/>
    </row>
    <row r="6" spans="1:24" x14ac:dyDescent="0.2">
      <c r="A6" s="27"/>
      <c r="B6" s="2" t="s">
        <v>6</v>
      </c>
      <c r="C6" s="3">
        <v>0</v>
      </c>
      <c r="D6" s="4">
        <f t="shared" ref="D6:D48" si="0">C6/47</f>
        <v>0</v>
      </c>
      <c r="E6" s="4"/>
      <c r="F6" s="3">
        <v>0</v>
      </c>
      <c r="G6" s="4">
        <f t="shared" ref="G6:G48" si="1">F6/46</f>
        <v>0</v>
      </c>
      <c r="H6" s="4"/>
      <c r="I6" s="3">
        <v>3</v>
      </c>
      <c r="J6" s="7">
        <f t="shared" ref="J6:J48" si="2">I6/99</f>
        <v>3.0303030303030304E-2</v>
      </c>
      <c r="K6" s="8"/>
      <c r="L6" s="3">
        <v>7</v>
      </c>
      <c r="M6" s="7">
        <f t="shared" ref="M6:M48" si="3">L6/99</f>
        <v>7.0707070707070704E-2</v>
      </c>
      <c r="N6" s="8"/>
      <c r="O6" s="3">
        <v>3</v>
      </c>
      <c r="P6" s="7">
        <f t="shared" ref="P6:P48" si="4">O6/99</f>
        <v>3.0303030303030304E-2</v>
      </c>
      <c r="Q6" s="8"/>
      <c r="R6" s="3">
        <v>7</v>
      </c>
      <c r="S6" s="7">
        <f t="shared" ref="S6:S48" si="5">R6/99</f>
        <v>7.0707070707070704E-2</v>
      </c>
      <c r="T6" s="8"/>
      <c r="W6" s="1"/>
      <c r="X6" s="1"/>
    </row>
    <row r="7" spans="1:24" x14ac:dyDescent="0.2">
      <c r="A7" s="27"/>
      <c r="B7" s="2" t="s">
        <v>7</v>
      </c>
      <c r="C7" s="3">
        <v>2</v>
      </c>
      <c r="D7" s="4">
        <f t="shared" si="0"/>
        <v>4.2553191489361701E-2</v>
      </c>
      <c r="E7" s="4"/>
      <c r="F7" s="3">
        <v>3</v>
      </c>
      <c r="G7" s="4">
        <f t="shared" si="1"/>
        <v>6.5217391304347824E-2</v>
      </c>
      <c r="H7" s="4"/>
      <c r="I7" s="3">
        <v>2</v>
      </c>
      <c r="J7" s="7">
        <f t="shared" si="2"/>
        <v>2.0202020202020204E-2</v>
      </c>
      <c r="K7" s="8"/>
      <c r="L7" s="3">
        <v>1</v>
      </c>
      <c r="M7" s="7">
        <f t="shared" si="3"/>
        <v>1.0101010101010102E-2</v>
      </c>
      <c r="N7" s="8"/>
      <c r="O7" s="3">
        <v>2</v>
      </c>
      <c r="P7" s="7">
        <f t="shared" si="4"/>
        <v>2.0202020202020204E-2</v>
      </c>
      <c r="Q7" s="8"/>
      <c r="R7" s="3">
        <v>1</v>
      </c>
      <c r="S7" s="7">
        <f t="shared" si="5"/>
        <v>1.0101010101010102E-2</v>
      </c>
      <c r="T7" s="8"/>
      <c r="W7" s="1"/>
      <c r="X7" s="1"/>
    </row>
    <row r="8" spans="1:24" x14ac:dyDescent="0.2">
      <c r="A8" s="27"/>
      <c r="B8" s="2" t="s">
        <v>8</v>
      </c>
      <c r="C8" s="3">
        <v>3</v>
      </c>
      <c r="D8" s="4">
        <f t="shared" si="0"/>
        <v>6.3829787234042548E-2</v>
      </c>
      <c r="E8" s="4"/>
      <c r="F8" s="3">
        <v>6</v>
      </c>
      <c r="G8" s="4">
        <f t="shared" si="1"/>
        <v>0.13043478260869565</v>
      </c>
      <c r="H8" s="4"/>
      <c r="I8" s="3">
        <v>3</v>
      </c>
      <c r="J8" s="7">
        <f t="shared" si="2"/>
        <v>3.0303030303030304E-2</v>
      </c>
      <c r="K8" s="8"/>
      <c r="L8" s="3">
        <v>5</v>
      </c>
      <c r="M8" s="7">
        <f t="shared" si="3"/>
        <v>5.0505050505050504E-2</v>
      </c>
      <c r="N8" s="8"/>
      <c r="O8" s="3">
        <v>3</v>
      </c>
      <c r="P8" s="7">
        <f t="shared" si="4"/>
        <v>3.0303030303030304E-2</v>
      </c>
      <c r="Q8" s="8"/>
      <c r="R8" s="3">
        <v>5</v>
      </c>
      <c r="S8" s="7">
        <f t="shared" si="5"/>
        <v>5.0505050505050504E-2</v>
      </c>
      <c r="T8" s="8"/>
      <c r="W8" s="1"/>
      <c r="X8" s="1"/>
    </row>
    <row r="9" spans="1:24" x14ac:dyDescent="0.2">
      <c r="A9" s="27"/>
      <c r="B9" s="2" t="s">
        <v>9</v>
      </c>
      <c r="C9" s="3">
        <v>5</v>
      </c>
      <c r="D9" s="4">
        <f t="shared" si="0"/>
        <v>0.10638297872340426</v>
      </c>
      <c r="E9" s="4"/>
      <c r="F9" s="3">
        <v>3</v>
      </c>
      <c r="G9" s="4">
        <f t="shared" si="1"/>
        <v>6.5217391304347824E-2</v>
      </c>
      <c r="H9" s="4"/>
      <c r="I9" s="3">
        <v>4</v>
      </c>
      <c r="J9" s="7">
        <f t="shared" si="2"/>
        <v>4.0404040404040407E-2</v>
      </c>
      <c r="K9" s="8"/>
      <c r="L9" s="3">
        <v>3</v>
      </c>
      <c r="M9" s="7">
        <f t="shared" si="3"/>
        <v>3.0303030303030304E-2</v>
      </c>
      <c r="N9" s="8"/>
      <c r="O9" s="3">
        <v>4</v>
      </c>
      <c r="P9" s="7">
        <f t="shared" si="4"/>
        <v>4.0404040404040407E-2</v>
      </c>
      <c r="Q9" s="8"/>
      <c r="R9" s="3">
        <v>3</v>
      </c>
      <c r="S9" s="7">
        <f t="shared" si="5"/>
        <v>3.0303030303030304E-2</v>
      </c>
      <c r="T9" s="8"/>
      <c r="W9" s="1"/>
      <c r="X9" s="1"/>
    </row>
    <row r="10" spans="1:24" x14ac:dyDescent="0.2">
      <c r="A10" s="27"/>
      <c r="B10" s="2" t="s">
        <v>10</v>
      </c>
      <c r="C10" s="3">
        <v>5</v>
      </c>
      <c r="D10" s="4">
        <f t="shared" si="0"/>
        <v>0.10638297872340426</v>
      </c>
      <c r="E10" s="4"/>
      <c r="F10" s="3">
        <v>4</v>
      </c>
      <c r="G10" s="4">
        <f t="shared" si="1"/>
        <v>8.6956521739130432E-2</v>
      </c>
      <c r="H10" s="4"/>
      <c r="I10" s="3">
        <v>7</v>
      </c>
      <c r="J10" s="7">
        <f t="shared" si="2"/>
        <v>7.0707070707070704E-2</v>
      </c>
      <c r="K10" s="8"/>
      <c r="L10" s="3">
        <v>10</v>
      </c>
      <c r="M10" s="7">
        <f t="shared" si="3"/>
        <v>0.10101010101010101</v>
      </c>
      <c r="N10" s="8"/>
      <c r="O10" s="3">
        <v>7</v>
      </c>
      <c r="P10" s="7">
        <f t="shared" si="4"/>
        <v>7.0707070707070704E-2</v>
      </c>
      <c r="Q10" s="8"/>
      <c r="R10" s="3">
        <v>10</v>
      </c>
      <c r="S10" s="7">
        <f t="shared" si="5"/>
        <v>0.10101010101010101</v>
      </c>
      <c r="T10" s="8"/>
      <c r="W10" s="1"/>
      <c r="X10" s="1"/>
    </row>
    <row r="11" spans="1:24" x14ac:dyDescent="0.2">
      <c r="A11" s="27"/>
      <c r="B11" s="2" t="s">
        <v>11</v>
      </c>
      <c r="C11" s="3">
        <v>8</v>
      </c>
      <c r="D11" s="4">
        <f t="shared" si="0"/>
        <v>0.1702127659574468</v>
      </c>
      <c r="E11" s="4"/>
      <c r="F11" s="3">
        <v>6</v>
      </c>
      <c r="G11" s="4">
        <f t="shared" si="1"/>
        <v>0.13043478260869565</v>
      </c>
      <c r="H11" s="4"/>
      <c r="I11" s="3">
        <v>10</v>
      </c>
      <c r="J11" s="7">
        <f t="shared" si="2"/>
        <v>0.10101010101010101</v>
      </c>
      <c r="K11" s="8"/>
      <c r="L11" s="3">
        <v>10</v>
      </c>
      <c r="M11" s="7">
        <f t="shared" si="3"/>
        <v>0.10101010101010101</v>
      </c>
      <c r="N11" s="8"/>
      <c r="O11" s="3">
        <v>10</v>
      </c>
      <c r="P11" s="7">
        <f t="shared" si="4"/>
        <v>0.10101010101010101</v>
      </c>
      <c r="Q11" s="8"/>
      <c r="R11" s="3">
        <v>10</v>
      </c>
      <c r="S11" s="7">
        <f t="shared" si="5"/>
        <v>0.10101010101010101</v>
      </c>
      <c r="T11" s="8"/>
      <c r="W11" s="1"/>
      <c r="X11" s="1"/>
    </row>
    <row r="12" spans="1:24" x14ac:dyDescent="0.2">
      <c r="A12" s="27"/>
      <c r="B12" s="2" t="s">
        <v>12</v>
      </c>
      <c r="C12" s="3">
        <v>5</v>
      </c>
      <c r="D12" s="4">
        <f t="shared" si="0"/>
        <v>0.10638297872340426</v>
      </c>
      <c r="E12" s="4"/>
      <c r="F12" s="3">
        <v>3</v>
      </c>
      <c r="G12" s="4">
        <f t="shared" si="1"/>
        <v>6.5217391304347824E-2</v>
      </c>
      <c r="H12" s="4"/>
      <c r="I12" s="3">
        <v>13</v>
      </c>
      <c r="J12" s="7">
        <f t="shared" si="2"/>
        <v>0.13131313131313133</v>
      </c>
      <c r="K12" s="8"/>
      <c r="L12" s="3">
        <v>12</v>
      </c>
      <c r="M12" s="7">
        <f t="shared" si="3"/>
        <v>0.12121212121212122</v>
      </c>
      <c r="N12" s="8"/>
      <c r="O12" s="3">
        <v>13</v>
      </c>
      <c r="P12" s="7">
        <f t="shared" si="4"/>
        <v>0.13131313131313133</v>
      </c>
      <c r="Q12" s="8"/>
      <c r="R12" s="3">
        <v>12</v>
      </c>
      <c r="S12" s="7">
        <f t="shared" si="5"/>
        <v>0.12121212121212122</v>
      </c>
      <c r="T12" s="8"/>
      <c r="W12" s="1"/>
      <c r="X12" s="1"/>
    </row>
    <row r="13" spans="1:24" x14ac:dyDescent="0.2">
      <c r="A13" s="27"/>
      <c r="B13" s="2" t="s">
        <v>13</v>
      </c>
      <c r="C13" s="3">
        <v>2</v>
      </c>
      <c r="D13" s="4">
        <f t="shared" si="0"/>
        <v>4.2553191489361701E-2</v>
      </c>
      <c r="E13" s="4"/>
      <c r="F13" s="3">
        <v>1</v>
      </c>
      <c r="G13" s="4">
        <f t="shared" si="1"/>
        <v>2.1739130434782608E-2</v>
      </c>
      <c r="H13" s="4"/>
      <c r="I13" s="3">
        <v>10</v>
      </c>
      <c r="J13" s="7">
        <f t="shared" si="2"/>
        <v>0.10101010101010101</v>
      </c>
      <c r="K13" s="8"/>
      <c r="L13" s="3">
        <v>6</v>
      </c>
      <c r="M13" s="7">
        <f t="shared" si="3"/>
        <v>6.0606060606060608E-2</v>
      </c>
      <c r="N13" s="8"/>
      <c r="O13" s="3">
        <v>10</v>
      </c>
      <c r="P13" s="7">
        <f t="shared" si="4"/>
        <v>0.10101010101010101</v>
      </c>
      <c r="Q13" s="8"/>
      <c r="R13" s="3">
        <v>6</v>
      </c>
      <c r="S13" s="7">
        <f t="shared" si="5"/>
        <v>6.0606060606060608E-2</v>
      </c>
      <c r="T13" s="8"/>
      <c r="W13" s="1"/>
      <c r="X13" s="1"/>
    </row>
    <row r="14" spans="1:24" x14ac:dyDescent="0.2">
      <c r="A14" s="27"/>
      <c r="B14" s="2" t="s">
        <v>14</v>
      </c>
      <c r="C14" s="3">
        <v>2</v>
      </c>
      <c r="D14" s="4">
        <f t="shared" si="0"/>
        <v>4.2553191489361701E-2</v>
      </c>
      <c r="E14" s="4"/>
      <c r="F14" s="3">
        <v>2</v>
      </c>
      <c r="G14" s="4">
        <f t="shared" si="1"/>
        <v>4.3478260869565216E-2</v>
      </c>
      <c r="H14" s="4"/>
      <c r="I14" s="3">
        <v>11</v>
      </c>
      <c r="J14" s="7">
        <f t="shared" si="2"/>
        <v>0.1111111111111111</v>
      </c>
      <c r="K14" s="8"/>
      <c r="L14" s="3">
        <v>5</v>
      </c>
      <c r="M14" s="7">
        <f t="shared" si="3"/>
        <v>5.0505050505050504E-2</v>
      </c>
      <c r="N14" s="8"/>
      <c r="O14" s="3">
        <v>11</v>
      </c>
      <c r="P14" s="7">
        <f t="shared" si="4"/>
        <v>0.1111111111111111</v>
      </c>
      <c r="Q14" s="8"/>
      <c r="R14" s="3">
        <v>5</v>
      </c>
      <c r="S14" s="7">
        <f t="shared" si="5"/>
        <v>5.0505050505050504E-2</v>
      </c>
      <c r="T14" s="8"/>
      <c r="W14" s="1"/>
      <c r="X14" s="1"/>
    </row>
    <row r="15" spans="1:24" x14ac:dyDescent="0.2">
      <c r="A15" s="27"/>
      <c r="B15" s="2" t="s">
        <v>15</v>
      </c>
      <c r="C15" s="3">
        <v>4</v>
      </c>
      <c r="D15" s="4">
        <f t="shared" si="0"/>
        <v>8.5106382978723402E-2</v>
      </c>
      <c r="E15" s="4"/>
      <c r="F15" s="3">
        <v>5</v>
      </c>
      <c r="G15" s="4">
        <f t="shared" si="1"/>
        <v>0.10869565217391304</v>
      </c>
      <c r="H15" s="4"/>
      <c r="I15" s="3">
        <v>8</v>
      </c>
      <c r="J15" s="7">
        <f t="shared" si="2"/>
        <v>8.0808080808080815E-2</v>
      </c>
      <c r="K15" s="8"/>
      <c r="L15" s="3">
        <v>3</v>
      </c>
      <c r="M15" s="7">
        <f t="shared" si="3"/>
        <v>3.0303030303030304E-2</v>
      </c>
      <c r="N15" s="8"/>
      <c r="O15" s="3">
        <v>8</v>
      </c>
      <c r="P15" s="7">
        <f t="shared" si="4"/>
        <v>8.0808080808080815E-2</v>
      </c>
      <c r="Q15" s="8"/>
      <c r="R15" s="3">
        <v>3</v>
      </c>
      <c r="S15" s="7">
        <f t="shared" si="5"/>
        <v>3.0303030303030304E-2</v>
      </c>
      <c r="T15" s="8"/>
      <c r="W15" s="1"/>
      <c r="X15" s="1"/>
    </row>
    <row r="16" spans="1:24" x14ac:dyDescent="0.2">
      <c r="A16" s="27"/>
      <c r="B16" s="2" t="s">
        <v>16</v>
      </c>
      <c r="C16" s="3">
        <v>5</v>
      </c>
      <c r="D16" s="4">
        <f t="shared" si="0"/>
        <v>0.10638297872340426</v>
      </c>
      <c r="E16" s="4"/>
      <c r="F16" s="3">
        <v>2</v>
      </c>
      <c r="G16" s="4">
        <f t="shared" si="1"/>
        <v>4.3478260869565216E-2</v>
      </c>
      <c r="H16" s="4"/>
      <c r="I16" s="3">
        <v>8</v>
      </c>
      <c r="J16" s="7">
        <f t="shared" si="2"/>
        <v>8.0808080808080815E-2</v>
      </c>
      <c r="K16" s="8"/>
      <c r="L16" s="3">
        <v>5</v>
      </c>
      <c r="M16" s="7">
        <f t="shared" si="3"/>
        <v>5.0505050505050504E-2</v>
      </c>
      <c r="N16" s="8"/>
      <c r="O16" s="3">
        <v>8</v>
      </c>
      <c r="P16" s="7">
        <f t="shared" si="4"/>
        <v>8.0808080808080815E-2</v>
      </c>
      <c r="Q16" s="8"/>
      <c r="R16" s="3">
        <v>5</v>
      </c>
      <c r="S16" s="7">
        <f t="shared" si="5"/>
        <v>5.0505050505050504E-2</v>
      </c>
      <c r="T16" s="8"/>
      <c r="W16" s="1"/>
      <c r="X16" s="1"/>
    </row>
    <row r="17" spans="1:24" x14ac:dyDescent="0.2">
      <c r="A17" s="27"/>
      <c r="B17" s="2" t="s">
        <v>17</v>
      </c>
      <c r="C17" s="3">
        <v>0</v>
      </c>
      <c r="D17" s="4">
        <f t="shared" si="0"/>
        <v>0</v>
      </c>
      <c r="E17" s="4"/>
      <c r="F17" s="3">
        <v>1</v>
      </c>
      <c r="G17" s="4">
        <f t="shared" si="1"/>
        <v>2.1739130434782608E-2</v>
      </c>
      <c r="H17" s="4"/>
      <c r="I17" s="3">
        <v>6</v>
      </c>
      <c r="J17" s="7">
        <f t="shared" si="2"/>
        <v>6.0606060606060608E-2</v>
      </c>
      <c r="K17" s="8"/>
      <c r="L17" s="3">
        <v>4</v>
      </c>
      <c r="M17" s="7">
        <f t="shared" si="3"/>
        <v>4.0404040404040407E-2</v>
      </c>
      <c r="N17" s="8"/>
      <c r="O17" s="3">
        <v>6</v>
      </c>
      <c r="P17" s="7">
        <f t="shared" si="4"/>
        <v>6.0606060606060608E-2</v>
      </c>
      <c r="Q17" s="8"/>
      <c r="R17" s="3">
        <v>4</v>
      </c>
      <c r="S17" s="7">
        <f t="shared" si="5"/>
        <v>4.0404040404040407E-2</v>
      </c>
      <c r="T17" s="8"/>
      <c r="W17" s="1"/>
      <c r="X17" s="1"/>
    </row>
    <row r="18" spans="1:24" x14ac:dyDescent="0.2">
      <c r="A18" s="27"/>
      <c r="B18" s="2" t="s">
        <v>18</v>
      </c>
      <c r="C18" s="3">
        <v>0</v>
      </c>
      <c r="D18" s="4">
        <f t="shared" si="0"/>
        <v>0</v>
      </c>
      <c r="E18" s="4"/>
      <c r="F18" s="3">
        <v>0</v>
      </c>
      <c r="G18" s="4">
        <f t="shared" si="1"/>
        <v>0</v>
      </c>
      <c r="H18" s="4"/>
      <c r="I18" s="3">
        <v>1</v>
      </c>
      <c r="J18" s="7">
        <f t="shared" si="2"/>
        <v>1.0101010101010102E-2</v>
      </c>
      <c r="K18" s="8"/>
      <c r="L18" s="3">
        <v>1</v>
      </c>
      <c r="M18" s="7">
        <f t="shared" si="3"/>
        <v>1.0101010101010102E-2</v>
      </c>
      <c r="N18" s="8"/>
      <c r="O18" s="3">
        <v>1</v>
      </c>
      <c r="P18" s="7">
        <f t="shared" si="4"/>
        <v>1.0101010101010102E-2</v>
      </c>
      <c r="Q18" s="8"/>
      <c r="R18" s="3">
        <v>1</v>
      </c>
      <c r="S18" s="7">
        <f t="shared" si="5"/>
        <v>1.0101010101010102E-2</v>
      </c>
      <c r="T18" s="8"/>
      <c r="W18" s="1"/>
      <c r="X18" s="1"/>
    </row>
    <row r="19" spans="1:24" x14ac:dyDescent="0.2">
      <c r="A19" s="27"/>
      <c r="B19" s="2" t="s">
        <v>19</v>
      </c>
      <c r="C19" s="3">
        <v>2</v>
      </c>
      <c r="D19" s="4">
        <f t="shared" si="0"/>
        <v>4.2553191489361701E-2</v>
      </c>
      <c r="E19" s="4"/>
      <c r="F19" s="3">
        <v>0</v>
      </c>
      <c r="G19" s="4">
        <f t="shared" si="1"/>
        <v>0</v>
      </c>
      <c r="H19" s="4"/>
      <c r="I19" s="3">
        <v>0</v>
      </c>
      <c r="J19" s="7">
        <f t="shared" si="2"/>
        <v>0</v>
      </c>
      <c r="K19" s="8"/>
      <c r="L19" s="3">
        <v>0</v>
      </c>
      <c r="M19" s="7">
        <f t="shared" si="3"/>
        <v>0</v>
      </c>
      <c r="N19" s="8"/>
      <c r="O19" s="3">
        <v>0</v>
      </c>
      <c r="P19" s="7">
        <f t="shared" si="4"/>
        <v>0</v>
      </c>
      <c r="Q19" s="8"/>
      <c r="R19" s="3">
        <v>0</v>
      </c>
      <c r="S19" s="7">
        <f t="shared" si="5"/>
        <v>0</v>
      </c>
      <c r="T19" s="8"/>
      <c r="W19" s="1"/>
      <c r="X19" s="1"/>
    </row>
    <row r="20" spans="1:24" x14ac:dyDescent="0.2">
      <c r="A20" s="27"/>
      <c r="B20" s="2" t="s">
        <v>20</v>
      </c>
      <c r="C20" s="3">
        <v>0</v>
      </c>
      <c r="D20" s="4">
        <f t="shared" si="0"/>
        <v>0</v>
      </c>
      <c r="E20" s="4"/>
      <c r="F20" s="3">
        <v>0</v>
      </c>
      <c r="G20" s="4">
        <f t="shared" si="1"/>
        <v>0</v>
      </c>
      <c r="H20" s="4"/>
      <c r="I20" s="3">
        <v>2</v>
      </c>
      <c r="J20" s="7">
        <f t="shared" si="2"/>
        <v>2.0202020202020204E-2</v>
      </c>
      <c r="K20" s="8"/>
      <c r="L20" s="3">
        <v>2</v>
      </c>
      <c r="M20" s="7">
        <f t="shared" si="3"/>
        <v>2.0202020202020204E-2</v>
      </c>
      <c r="N20" s="8"/>
      <c r="O20" s="3">
        <v>2</v>
      </c>
      <c r="P20" s="7">
        <f t="shared" si="4"/>
        <v>2.0202020202020204E-2</v>
      </c>
      <c r="Q20" s="8"/>
      <c r="R20" s="3">
        <v>2</v>
      </c>
      <c r="S20" s="7">
        <f t="shared" si="5"/>
        <v>2.0202020202020204E-2</v>
      </c>
      <c r="T20" s="8"/>
      <c r="W20" s="1"/>
      <c r="X20" s="1"/>
    </row>
    <row r="21" spans="1:24" x14ac:dyDescent="0.2">
      <c r="A21" s="27"/>
      <c r="B21" s="2" t="s">
        <v>21</v>
      </c>
      <c r="C21" s="3">
        <v>0</v>
      </c>
      <c r="D21" s="4">
        <f t="shared" si="0"/>
        <v>0</v>
      </c>
      <c r="E21" s="4"/>
      <c r="F21" s="3">
        <v>0</v>
      </c>
      <c r="G21" s="4">
        <f t="shared" si="1"/>
        <v>0</v>
      </c>
      <c r="H21" s="4"/>
      <c r="I21" s="3">
        <v>0</v>
      </c>
      <c r="J21" s="7">
        <f t="shared" si="2"/>
        <v>0</v>
      </c>
      <c r="K21" s="8"/>
      <c r="L21" s="3">
        <v>0</v>
      </c>
      <c r="M21" s="7">
        <f t="shared" si="3"/>
        <v>0</v>
      </c>
      <c r="N21" s="8"/>
      <c r="O21" s="3">
        <v>0</v>
      </c>
      <c r="P21" s="7">
        <f t="shared" si="4"/>
        <v>0</v>
      </c>
      <c r="Q21" s="8"/>
      <c r="R21" s="3">
        <v>0</v>
      </c>
      <c r="S21" s="7">
        <f t="shared" si="5"/>
        <v>0</v>
      </c>
      <c r="T21" s="8"/>
      <c r="W21" s="1"/>
      <c r="X21" s="1"/>
    </row>
    <row r="22" spans="1:24" x14ac:dyDescent="0.2">
      <c r="A22" s="27"/>
      <c r="B22" s="2" t="s">
        <v>22</v>
      </c>
      <c r="C22" s="3">
        <v>0</v>
      </c>
      <c r="D22" s="4">
        <f t="shared" si="0"/>
        <v>0</v>
      </c>
      <c r="E22" s="4"/>
      <c r="F22" s="3">
        <v>0</v>
      </c>
      <c r="G22" s="4">
        <f t="shared" si="1"/>
        <v>0</v>
      </c>
      <c r="H22" s="4"/>
      <c r="I22" s="3">
        <v>0</v>
      </c>
      <c r="J22" s="7">
        <f t="shared" si="2"/>
        <v>0</v>
      </c>
      <c r="K22" s="8"/>
      <c r="L22" s="3">
        <v>0</v>
      </c>
      <c r="M22" s="7">
        <f t="shared" si="3"/>
        <v>0</v>
      </c>
      <c r="N22" s="8"/>
      <c r="O22" s="3">
        <v>0</v>
      </c>
      <c r="P22" s="7">
        <f t="shared" si="4"/>
        <v>0</v>
      </c>
      <c r="Q22" s="8"/>
      <c r="R22" s="3">
        <v>0</v>
      </c>
      <c r="S22" s="7">
        <f t="shared" si="5"/>
        <v>0</v>
      </c>
      <c r="T22" s="8"/>
      <c r="W22" s="1"/>
      <c r="X22" s="1"/>
    </row>
    <row r="23" spans="1:24" x14ac:dyDescent="0.2">
      <c r="A23" s="27"/>
      <c r="B23" s="2" t="s">
        <v>23</v>
      </c>
      <c r="C23" s="3">
        <v>0</v>
      </c>
      <c r="D23" s="4">
        <f t="shared" si="0"/>
        <v>0</v>
      </c>
      <c r="E23" s="4"/>
      <c r="F23" s="3">
        <v>0</v>
      </c>
      <c r="G23" s="4">
        <f t="shared" si="1"/>
        <v>0</v>
      </c>
      <c r="H23" s="4"/>
      <c r="I23" s="3">
        <v>0</v>
      </c>
      <c r="J23" s="7">
        <f t="shared" si="2"/>
        <v>0</v>
      </c>
      <c r="K23" s="8"/>
      <c r="L23" s="3">
        <v>0</v>
      </c>
      <c r="M23" s="7">
        <f t="shared" si="3"/>
        <v>0</v>
      </c>
      <c r="N23" s="8"/>
      <c r="O23" s="3">
        <v>0</v>
      </c>
      <c r="P23" s="7">
        <f t="shared" si="4"/>
        <v>0</v>
      </c>
      <c r="Q23" s="8"/>
      <c r="R23" s="3">
        <v>0</v>
      </c>
      <c r="S23" s="7">
        <f t="shared" si="5"/>
        <v>0</v>
      </c>
      <c r="T23" s="8"/>
      <c r="W23" s="1"/>
      <c r="X23" s="1"/>
    </row>
    <row r="24" spans="1:24" x14ac:dyDescent="0.2">
      <c r="A24" s="27"/>
      <c r="B24" s="2" t="s">
        <v>24</v>
      </c>
      <c r="C24" s="3">
        <v>0</v>
      </c>
      <c r="D24" s="4">
        <f t="shared" si="0"/>
        <v>0</v>
      </c>
      <c r="E24" s="4"/>
      <c r="F24" s="3">
        <v>0</v>
      </c>
      <c r="G24" s="4">
        <f t="shared" si="1"/>
        <v>0</v>
      </c>
      <c r="H24" s="4"/>
      <c r="I24" s="3">
        <v>2</v>
      </c>
      <c r="J24" s="7">
        <f t="shared" si="2"/>
        <v>2.0202020202020204E-2</v>
      </c>
      <c r="K24" s="8"/>
      <c r="L24" s="3">
        <v>1</v>
      </c>
      <c r="M24" s="7">
        <f t="shared" si="3"/>
        <v>1.0101010101010102E-2</v>
      </c>
      <c r="N24" s="8"/>
      <c r="O24" s="3">
        <v>2</v>
      </c>
      <c r="P24" s="7">
        <f t="shared" si="4"/>
        <v>2.0202020202020204E-2</v>
      </c>
      <c r="Q24" s="8"/>
      <c r="R24" s="3">
        <v>1</v>
      </c>
      <c r="S24" s="7">
        <f t="shared" si="5"/>
        <v>1.0101010101010102E-2</v>
      </c>
      <c r="T24" s="8"/>
      <c r="W24" s="1"/>
      <c r="X24" s="1"/>
    </row>
    <row r="25" spans="1:24" x14ac:dyDescent="0.2">
      <c r="A25" s="27"/>
      <c r="B25" s="2" t="s">
        <v>25</v>
      </c>
      <c r="C25" s="3">
        <v>0</v>
      </c>
      <c r="D25" s="4">
        <f t="shared" si="0"/>
        <v>0</v>
      </c>
      <c r="E25" s="4"/>
      <c r="F25" s="3">
        <v>0</v>
      </c>
      <c r="G25" s="4">
        <f t="shared" si="1"/>
        <v>0</v>
      </c>
      <c r="H25" s="4"/>
      <c r="I25" s="3">
        <v>0</v>
      </c>
      <c r="J25" s="7">
        <f t="shared" si="2"/>
        <v>0</v>
      </c>
      <c r="K25" s="8"/>
      <c r="L25" s="3">
        <v>0</v>
      </c>
      <c r="M25" s="7">
        <f t="shared" si="3"/>
        <v>0</v>
      </c>
      <c r="N25" s="8"/>
      <c r="O25" s="3">
        <v>0</v>
      </c>
      <c r="P25" s="7">
        <f t="shared" si="4"/>
        <v>0</v>
      </c>
      <c r="Q25" s="8"/>
      <c r="R25" s="3">
        <v>0</v>
      </c>
      <c r="S25" s="7">
        <f t="shared" si="5"/>
        <v>0</v>
      </c>
      <c r="T25" s="8"/>
      <c r="W25" s="1"/>
      <c r="X25" s="1"/>
    </row>
    <row r="26" spans="1:24" x14ac:dyDescent="0.2">
      <c r="A26" s="27"/>
      <c r="B26" s="2" t="s">
        <v>26</v>
      </c>
      <c r="C26" s="3">
        <v>0</v>
      </c>
      <c r="D26" s="4">
        <f t="shared" si="0"/>
        <v>0</v>
      </c>
      <c r="E26" s="4"/>
      <c r="F26" s="3">
        <v>0</v>
      </c>
      <c r="G26" s="4">
        <f t="shared" si="1"/>
        <v>0</v>
      </c>
      <c r="H26" s="4"/>
      <c r="I26" s="3">
        <v>0</v>
      </c>
      <c r="J26" s="7">
        <f t="shared" si="2"/>
        <v>0</v>
      </c>
      <c r="K26" s="8"/>
      <c r="L26" s="3">
        <v>0</v>
      </c>
      <c r="M26" s="7">
        <f t="shared" si="3"/>
        <v>0</v>
      </c>
      <c r="N26" s="8"/>
      <c r="O26" s="3">
        <v>0</v>
      </c>
      <c r="P26" s="7">
        <f t="shared" si="4"/>
        <v>0</v>
      </c>
      <c r="Q26" s="8"/>
      <c r="R26" s="3">
        <v>0</v>
      </c>
      <c r="S26" s="7">
        <f t="shared" si="5"/>
        <v>0</v>
      </c>
      <c r="T26" s="8"/>
      <c r="W26" s="1"/>
      <c r="X26" s="1"/>
    </row>
    <row r="27" spans="1:24" x14ac:dyDescent="0.2">
      <c r="A27" s="27" t="s">
        <v>27</v>
      </c>
      <c r="B27" s="2" t="s">
        <v>5</v>
      </c>
      <c r="C27" s="3">
        <v>0</v>
      </c>
      <c r="D27" s="4">
        <f t="shared" si="0"/>
        <v>0</v>
      </c>
      <c r="E27" s="5"/>
      <c r="F27" s="3">
        <v>0</v>
      </c>
      <c r="G27" s="4">
        <f t="shared" si="1"/>
        <v>0</v>
      </c>
      <c r="H27" s="5"/>
      <c r="I27" s="3">
        <v>0</v>
      </c>
      <c r="J27" s="7">
        <f t="shared" si="2"/>
        <v>0</v>
      </c>
      <c r="K27" s="8"/>
      <c r="L27" s="3">
        <v>0</v>
      </c>
      <c r="M27" s="7">
        <f t="shared" si="3"/>
        <v>0</v>
      </c>
      <c r="N27" s="8"/>
      <c r="O27" s="3">
        <v>0</v>
      </c>
      <c r="P27" s="7">
        <f t="shared" si="4"/>
        <v>0</v>
      </c>
      <c r="Q27" s="8"/>
      <c r="R27" s="3">
        <v>0</v>
      </c>
      <c r="S27" s="7">
        <f t="shared" si="5"/>
        <v>0</v>
      </c>
      <c r="T27" s="8"/>
      <c r="W27" s="1"/>
      <c r="X27" s="1"/>
    </row>
    <row r="28" spans="1:24" x14ac:dyDescent="0.2">
      <c r="A28" s="27"/>
      <c r="B28" s="2" t="s">
        <v>6</v>
      </c>
      <c r="C28" s="3">
        <v>0</v>
      </c>
      <c r="D28" s="4">
        <f t="shared" si="0"/>
        <v>0</v>
      </c>
      <c r="E28" s="5"/>
      <c r="F28" s="3">
        <v>0</v>
      </c>
      <c r="G28" s="4">
        <f t="shared" si="1"/>
        <v>0</v>
      </c>
      <c r="H28" s="5"/>
      <c r="I28" s="3">
        <v>0</v>
      </c>
      <c r="J28" s="7">
        <f t="shared" si="2"/>
        <v>0</v>
      </c>
      <c r="K28" s="8"/>
      <c r="L28" s="3">
        <v>0</v>
      </c>
      <c r="M28" s="7">
        <f t="shared" si="3"/>
        <v>0</v>
      </c>
      <c r="N28" s="8"/>
      <c r="O28" s="3">
        <v>0</v>
      </c>
      <c r="P28" s="7">
        <f t="shared" si="4"/>
        <v>0</v>
      </c>
      <c r="Q28" s="8"/>
      <c r="R28" s="3">
        <v>0</v>
      </c>
      <c r="S28" s="7">
        <f t="shared" si="5"/>
        <v>0</v>
      </c>
      <c r="T28" s="8"/>
      <c r="W28" s="1"/>
      <c r="X28" s="1"/>
    </row>
    <row r="29" spans="1:24" x14ac:dyDescent="0.2">
      <c r="A29" s="27"/>
      <c r="B29" s="2" t="s">
        <v>7</v>
      </c>
      <c r="C29" s="3">
        <v>0</v>
      </c>
      <c r="D29" s="4">
        <f t="shared" si="0"/>
        <v>0</v>
      </c>
      <c r="E29" s="5"/>
      <c r="F29" s="3">
        <v>0</v>
      </c>
      <c r="G29" s="4">
        <f t="shared" si="1"/>
        <v>0</v>
      </c>
      <c r="H29" s="5"/>
      <c r="I29" s="3">
        <v>0</v>
      </c>
      <c r="J29" s="7">
        <f t="shared" si="2"/>
        <v>0</v>
      </c>
      <c r="K29" s="8"/>
      <c r="L29" s="3">
        <v>0</v>
      </c>
      <c r="M29" s="7">
        <f t="shared" si="3"/>
        <v>0</v>
      </c>
      <c r="N29" s="8"/>
      <c r="O29" s="3">
        <v>0</v>
      </c>
      <c r="P29" s="7">
        <f t="shared" si="4"/>
        <v>0</v>
      </c>
      <c r="Q29" s="8"/>
      <c r="R29" s="3">
        <v>0</v>
      </c>
      <c r="S29" s="7">
        <f t="shared" si="5"/>
        <v>0</v>
      </c>
      <c r="T29" s="8"/>
      <c r="W29" s="1"/>
      <c r="X29" s="1"/>
    </row>
    <row r="30" spans="1:24" x14ac:dyDescent="0.2">
      <c r="A30" s="27"/>
      <c r="B30" s="2" t="s">
        <v>8</v>
      </c>
      <c r="C30" s="3">
        <v>0</v>
      </c>
      <c r="D30" s="4">
        <f t="shared" si="0"/>
        <v>0</v>
      </c>
      <c r="E30" s="5"/>
      <c r="F30" s="3">
        <v>0</v>
      </c>
      <c r="G30" s="4">
        <f t="shared" si="1"/>
        <v>0</v>
      </c>
      <c r="H30" s="5"/>
      <c r="I30" s="3">
        <v>1</v>
      </c>
      <c r="J30" s="7">
        <f t="shared" si="2"/>
        <v>1.0101010101010102E-2</v>
      </c>
      <c r="K30" s="8"/>
      <c r="L30" s="3">
        <v>0</v>
      </c>
      <c r="M30" s="7">
        <f t="shared" si="3"/>
        <v>0</v>
      </c>
      <c r="N30" s="8"/>
      <c r="O30" s="3">
        <v>1</v>
      </c>
      <c r="P30" s="7">
        <f t="shared" si="4"/>
        <v>1.0101010101010102E-2</v>
      </c>
      <c r="Q30" s="8"/>
      <c r="R30" s="3">
        <v>0</v>
      </c>
      <c r="S30" s="7">
        <f t="shared" si="5"/>
        <v>0</v>
      </c>
      <c r="T30" s="8"/>
      <c r="W30" s="1"/>
      <c r="X30" s="1"/>
    </row>
    <row r="31" spans="1:24" x14ac:dyDescent="0.2">
      <c r="A31" s="27"/>
      <c r="B31" s="2" t="s">
        <v>9</v>
      </c>
      <c r="C31" s="3">
        <v>0</v>
      </c>
      <c r="D31" s="4">
        <f t="shared" si="0"/>
        <v>0</v>
      </c>
      <c r="E31" s="5"/>
      <c r="F31" s="3">
        <v>0</v>
      </c>
      <c r="G31" s="4">
        <f t="shared" si="1"/>
        <v>0</v>
      </c>
      <c r="H31" s="5"/>
      <c r="I31" s="3">
        <v>0</v>
      </c>
      <c r="J31" s="7">
        <f t="shared" si="2"/>
        <v>0</v>
      </c>
      <c r="K31" s="8"/>
      <c r="L31" s="3">
        <v>0</v>
      </c>
      <c r="M31" s="7">
        <f t="shared" si="3"/>
        <v>0</v>
      </c>
      <c r="N31" s="8"/>
      <c r="O31" s="3">
        <v>0</v>
      </c>
      <c r="P31" s="7">
        <f t="shared" si="4"/>
        <v>0</v>
      </c>
      <c r="Q31" s="8"/>
      <c r="R31" s="3">
        <v>0</v>
      </c>
      <c r="S31" s="7">
        <f t="shared" si="5"/>
        <v>0</v>
      </c>
      <c r="T31" s="8"/>
      <c r="W31" s="1"/>
      <c r="X31" s="1"/>
    </row>
    <row r="32" spans="1:24" x14ac:dyDescent="0.2">
      <c r="A32" s="27"/>
      <c r="B32" s="2" t="s">
        <v>10</v>
      </c>
      <c r="C32" s="3">
        <v>1</v>
      </c>
      <c r="D32" s="4">
        <f t="shared" si="0"/>
        <v>2.1276595744680851E-2</v>
      </c>
      <c r="E32" s="5"/>
      <c r="F32" s="3">
        <v>0</v>
      </c>
      <c r="G32" s="4">
        <f t="shared" si="1"/>
        <v>0</v>
      </c>
      <c r="H32" s="5"/>
      <c r="I32" s="3">
        <v>1</v>
      </c>
      <c r="J32" s="7">
        <f t="shared" si="2"/>
        <v>1.0101010101010102E-2</v>
      </c>
      <c r="K32" s="8"/>
      <c r="L32" s="3">
        <v>0</v>
      </c>
      <c r="M32" s="7">
        <f t="shared" si="3"/>
        <v>0</v>
      </c>
      <c r="N32" s="8"/>
      <c r="O32" s="3">
        <v>1</v>
      </c>
      <c r="P32" s="7">
        <f t="shared" si="4"/>
        <v>1.0101010101010102E-2</v>
      </c>
      <c r="Q32" s="8"/>
      <c r="R32" s="3">
        <v>0</v>
      </c>
      <c r="S32" s="7">
        <f t="shared" si="5"/>
        <v>0</v>
      </c>
      <c r="T32" s="8"/>
      <c r="W32" s="1"/>
      <c r="X32" s="1"/>
    </row>
    <row r="33" spans="1:24" x14ac:dyDescent="0.2">
      <c r="A33" s="27"/>
      <c r="B33" s="2" t="s">
        <v>11</v>
      </c>
      <c r="C33" s="3">
        <v>0</v>
      </c>
      <c r="D33" s="4">
        <f t="shared" si="0"/>
        <v>0</v>
      </c>
      <c r="E33" s="5"/>
      <c r="F33" s="3">
        <v>0</v>
      </c>
      <c r="G33" s="4">
        <f t="shared" si="1"/>
        <v>0</v>
      </c>
      <c r="H33" s="5"/>
      <c r="I33" s="3">
        <v>0</v>
      </c>
      <c r="J33" s="7">
        <f t="shared" si="2"/>
        <v>0</v>
      </c>
      <c r="K33" s="8"/>
      <c r="L33" s="3">
        <v>1</v>
      </c>
      <c r="M33" s="7">
        <f t="shared" si="3"/>
        <v>1.0101010101010102E-2</v>
      </c>
      <c r="N33" s="8"/>
      <c r="O33" s="3">
        <v>0</v>
      </c>
      <c r="P33" s="7">
        <f t="shared" si="4"/>
        <v>0</v>
      </c>
      <c r="Q33" s="8"/>
      <c r="R33" s="3">
        <v>1</v>
      </c>
      <c r="S33" s="7">
        <f t="shared" si="5"/>
        <v>1.0101010101010102E-2</v>
      </c>
      <c r="T33" s="8"/>
      <c r="W33" s="1"/>
      <c r="X33" s="1"/>
    </row>
    <row r="34" spans="1:24" x14ac:dyDescent="0.2">
      <c r="A34" s="27"/>
      <c r="B34" s="2" t="s">
        <v>12</v>
      </c>
      <c r="C34" s="3">
        <v>1</v>
      </c>
      <c r="D34" s="4">
        <f t="shared" si="0"/>
        <v>2.1276595744680851E-2</v>
      </c>
      <c r="E34" s="5"/>
      <c r="F34" s="3">
        <v>1</v>
      </c>
      <c r="G34" s="4">
        <f t="shared" si="1"/>
        <v>2.1739130434782608E-2</v>
      </c>
      <c r="H34" s="5"/>
      <c r="I34" s="3">
        <v>2</v>
      </c>
      <c r="J34" s="7">
        <f t="shared" si="2"/>
        <v>2.0202020202020204E-2</v>
      </c>
      <c r="K34" s="8"/>
      <c r="L34" s="3">
        <v>1</v>
      </c>
      <c r="M34" s="7">
        <f t="shared" si="3"/>
        <v>1.0101010101010102E-2</v>
      </c>
      <c r="N34" s="8"/>
      <c r="O34" s="3">
        <v>2</v>
      </c>
      <c r="P34" s="7">
        <f t="shared" si="4"/>
        <v>2.0202020202020204E-2</v>
      </c>
      <c r="Q34" s="8"/>
      <c r="R34" s="3">
        <v>1</v>
      </c>
      <c r="S34" s="7">
        <f t="shared" si="5"/>
        <v>1.0101010101010102E-2</v>
      </c>
      <c r="T34" s="8"/>
      <c r="W34" s="1"/>
      <c r="X34" s="1"/>
    </row>
    <row r="35" spans="1:24" x14ac:dyDescent="0.2">
      <c r="A35" s="27"/>
      <c r="B35" s="2" t="s">
        <v>13</v>
      </c>
      <c r="C35" s="3">
        <v>3</v>
      </c>
      <c r="D35" s="4">
        <f t="shared" si="0"/>
        <v>6.3829787234042548E-2</v>
      </c>
      <c r="E35" s="5"/>
      <c r="F35" s="3">
        <v>2</v>
      </c>
      <c r="G35" s="4">
        <f t="shared" si="1"/>
        <v>4.3478260869565216E-2</v>
      </c>
      <c r="H35" s="5"/>
      <c r="I35" s="3">
        <v>5</v>
      </c>
      <c r="J35" s="7">
        <f t="shared" si="2"/>
        <v>5.0505050505050504E-2</v>
      </c>
      <c r="K35" s="8"/>
      <c r="L35" s="3">
        <v>2</v>
      </c>
      <c r="M35" s="7">
        <f t="shared" si="3"/>
        <v>2.0202020202020204E-2</v>
      </c>
      <c r="N35" s="8"/>
      <c r="O35" s="3">
        <v>5</v>
      </c>
      <c r="P35" s="7">
        <f t="shared" si="4"/>
        <v>5.0505050505050504E-2</v>
      </c>
      <c r="Q35" s="8"/>
      <c r="R35" s="3">
        <v>2</v>
      </c>
      <c r="S35" s="7">
        <f t="shared" si="5"/>
        <v>2.0202020202020204E-2</v>
      </c>
      <c r="T35" s="8"/>
      <c r="W35" s="1"/>
      <c r="X35" s="1"/>
    </row>
    <row r="36" spans="1:24" x14ac:dyDescent="0.2">
      <c r="A36" s="27"/>
      <c r="B36" s="2" t="s">
        <v>14</v>
      </c>
      <c r="C36" s="3">
        <v>3</v>
      </c>
      <c r="D36" s="4">
        <f t="shared" si="0"/>
        <v>6.3829787234042548E-2</v>
      </c>
      <c r="E36" s="5"/>
      <c r="F36" s="3">
        <v>1</v>
      </c>
      <c r="G36" s="4">
        <f t="shared" si="1"/>
        <v>2.1739130434782608E-2</v>
      </c>
      <c r="H36" s="5"/>
      <c r="I36" s="3">
        <v>3</v>
      </c>
      <c r="J36" s="7">
        <f t="shared" si="2"/>
        <v>3.0303030303030304E-2</v>
      </c>
      <c r="K36" s="8"/>
      <c r="L36" s="3">
        <v>2</v>
      </c>
      <c r="M36" s="7">
        <f t="shared" si="3"/>
        <v>2.0202020202020204E-2</v>
      </c>
      <c r="N36" s="8"/>
      <c r="O36" s="3">
        <v>3</v>
      </c>
      <c r="P36" s="7">
        <f t="shared" si="4"/>
        <v>3.0303030303030304E-2</v>
      </c>
      <c r="Q36" s="8"/>
      <c r="R36" s="3">
        <v>2</v>
      </c>
      <c r="S36" s="7">
        <f t="shared" si="5"/>
        <v>2.0202020202020204E-2</v>
      </c>
      <c r="T36" s="8"/>
      <c r="W36" s="1"/>
      <c r="X36" s="1"/>
    </row>
    <row r="37" spans="1:24" x14ac:dyDescent="0.2">
      <c r="A37" s="27"/>
      <c r="B37" s="2" t="s">
        <v>15</v>
      </c>
      <c r="C37" s="3">
        <v>9</v>
      </c>
      <c r="D37" s="4">
        <f t="shared" si="0"/>
        <v>0.19148936170212766</v>
      </c>
      <c r="E37" s="5"/>
      <c r="F37" s="3">
        <v>3</v>
      </c>
      <c r="G37" s="4">
        <f t="shared" si="1"/>
        <v>6.5217391304347824E-2</v>
      </c>
      <c r="H37" s="5"/>
      <c r="I37" s="3">
        <v>5</v>
      </c>
      <c r="J37" s="7">
        <f t="shared" si="2"/>
        <v>5.0505050505050504E-2</v>
      </c>
      <c r="K37" s="8"/>
      <c r="L37" s="3">
        <v>5</v>
      </c>
      <c r="M37" s="7">
        <f t="shared" si="3"/>
        <v>5.0505050505050504E-2</v>
      </c>
      <c r="N37" s="8"/>
      <c r="O37" s="3">
        <v>5</v>
      </c>
      <c r="P37" s="7">
        <f t="shared" si="4"/>
        <v>5.0505050505050504E-2</v>
      </c>
      <c r="Q37" s="8"/>
      <c r="R37" s="3">
        <v>5</v>
      </c>
      <c r="S37" s="7">
        <f t="shared" si="5"/>
        <v>5.0505050505050504E-2</v>
      </c>
      <c r="T37" s="8"/>
      <c r="W37" s="1"/>
      <c r="X37" s="1"/>
    </row>
    <row r="38" spans="1:24" x14ac:dyDescent="0.2">
      <c r="A38" s="27"/>
      <c r="B38" s="2" t="s">
        <v>16</v>
      </c>
      <c r="C38" s="3">
        <v>5</v>
      </c>
      <c r="D38" s="4">
        <f t="shared" si="0"/>
        <v>0.10638297872340426</v>
      </c>
      <c r="E38" s="5"/>
      <c r="F38" s="3">
        <v>7</v>
      </c>
      <c r="G38" s="4">
        <f t="shared" si="1"/>
        <v>0.15217391304347827</v>
      </c>
      <c r="H38" s="5"/>
      <c r="I38" s="3">
        <v>8</v>
      </c>
      <c r="J38" s="7">
        <f t="shared" si="2"/>
        <v>8.0808080808080815E-2</v>
      </c>
      <c r="K38" s="8"/>
      <c r="L38" s="3">
        <v>7</v>
      </c>
      <c r="M38" s="7">
        <f t="shared" si="3"/>
        <v>7.0707070707070704E-2</v>
      </c>
      <c r="N38" s="8"/>
      <c r="O38" s="3">
        <v>8</v>
      </c>
      <c r="P38" s="7">
        <f t="shared" si="4"/>
        <v>8.0808080808080815E-2</v>
      </c>
      <c r="Q38" s="8"/>
      <c r="R38" s="3">
        <v>7</v>
      </c>
      <c r="S38" s="7">
        <f t="shared" si="5"/>
        <v>7.0707070707070704E-2</v>
      </c>
      <c r="T38" s="8"/>
      <c r="W38" s="1"/>
      <c r="X38" s="1"/>
    </row>
    <row r="39" spans="1:24" x14ac:dyDescent="0.2">
      <c r="A39" s="27"/>
      <c r="B39" s="2" t="s">
        <v>17</v>
      </c>
      <c r="C39" s="3">
        <v>3</v>
      </c>
      <c r="D39" s="4">
        <f t="shared" si="0"/>
        <v>6.3829787234042548E-2</v>
      </c>
      <c r="E39" s="24">
        <v>0.53190999999999999</v>
      </c>
      <c r="F39" s="3">
        <v>0</v>
      </c>
      <c r="G39" s="4">
        <f t="shared" si="1"/>
        <v>0</v>
      </c>
      <c r="H39" s="24">
        <v>0.69564999999999999</v>
      </c>
      <c r="I39" s="3">
        <v>8</v>
      </c>
      <c r="J39" s="7">
        <f t="shared" si="2"/>
        <v>8.0808080808080815E-2</v>
      </c>
      <c r="K39" s="28">
        <v>0.74746999999999997</v>
      </c>
      <c r="L39" s="3">
        <v>3</v>
      </c>
      <c r="M39" s="7">
        <f t="shared" si="3"/>
        <v>3.0303030303030304E-2</v>
      </c>
      <c r="N39" s="28">
        <v>0.81818000000000002</v>
      </c>
      <c r="O39" s="3">
        <v>8</v>
      </c>
      <c r="P39" s="7">
        <f t="shared" si="4"/>
        <v>8.0808080808080815E-2</v>
      </c>
      <c r="Q39" s="28">
        <v>0.74746999999999997</v>
      </c>
      <c r="R39" s="3">
        <v>3</v>
      </c>
      <c r="S39" s="7">
        <f t="shared" si="5"/>
        <v>3.0303030303030304E-2</v>
      </c>
      <c r="T39" s="28">
        <v>0.81818000000000002</v>
      </c>
      <c r="W39" s="1"/>
      <c r="X39" s="1"/>
    </row>
    <row r="40" spans="1:24" x14ac:dyDescent="0.2">
      <c r="A40" s="27"/>
      <c r="B40" s="2" t="s">
        <v>18</v>
      </c>
      <c r="C40" s="3">
        <v>4</v>
      </c>
      <c r="D40" s="4">
        <f t="shared" si="0"/>
        <v>8.5106382978723402E-2</v>
      </c>
      <c r="E40" s="24"/>
      <c r="F40" s="3">
        <v>3</v>
      </c>
      <c r="G40" s="4">
        <f t="shared" si="1"/>
        <v>6.5217391304347824E-2</v>
      </c>
      <c r="H40" s="24"/>
      <c r="I40" s="3">
        <v>9</v>
      </c>
      <c r="J40" s="7">
        <f t="shared" si="2"/>
        <v>9.0909090909090912E-2</v>
      </c>
      <c r="K40" s="28"/>
      <c r="L40" s="3">
        <v>5</v>
      </c>
      <c r="M40" s="7">
        <f t="shared" si="3"/>
        <v>5.0505050505050504E-2</v>
      </c>
      <c r="N40" s="28"/>
      <c r="O40" s="3">
        <v>9</v>
      </c>
      <c r="P40" s="7">
        <f t="shared" si="4"/>
        <v>9.0909090909090912E-2</v>
      </c>
      <c r="Q40" s="28"/>
      <c r="R40" s="3">
        <v>5</v>
      </c>
      <c r="S40" s="7">
        <f t="shared" si="5"/>
        <v>5.0505050505050504E-2</v>
      </c>
      <c r="T40" s="28"/>
      <c r="W40" s="1"/>
      <c r="X40" s="1"/>
    </row>
    <row r="41" spans="1:24" x14ac:dyDescent="0.2">
      <c r="A41" s="27"/>
      <c r="B41" s="2" t="s">
        <v>19</v>
      </c>
      <c r="C41" s="3">
        <v>3</v>
      </c>
      <c r="D41" s="4">
        <f t="shared" si="0"/>
        <v>6.3829787234042548E-2</v>
      </c>
      <c r="E41" s="24"/>
      <c r="F41" s="3">
        <v>5</v>
      </c>
      <c r="G41" s="4">
        <f t="shared" si="1"/>
        <v>0.10869565217391304</v>
      </c>
      <c r="H41" s="24"/>
      <c r="I41" s="3">
        <v>9</v>
      </c>
      <c r="J41" s="7">
        <f t="shared" si="2"/>
        <v>9.0909090909090912E-2</v>
      </c>
      <c r="K41" s="28"/>
      <c r="L41" s="3">
        <v>5</v>
      </c>
      <c r="M41" s="7">
        <f t="shared" si="3"/>
        <v>5.0505050505050504E-2</v>
      </c>
      <c r="N41" s="28"/>
      <c r="O41" s="3">
        <v>9</v>
      </c>
      <c r="P41" s="7">
        <f t="shared" si="4"/>
        <v>9.0909090909090912E-2</v>
      </c>
      <c r="Q41" s="28"/>
      <c r="R41" s="3">
        <v>5</v>
      </c>
      <c r="S41" s="7">
        <f t="shared" si="5"/>
        <v>5.0505050505050504E-2</v>
      </c>
      <c r="T41" s="28"/>
      <c r="W41" s="1"/>
      <c r="X41" s="1"/>
    </row>
    <row r="42" spans="1:24" x14ac:dyDescent="0.2">
      <c r="A42" s="27"/>
      <c r="B42" s="2" t="s">
        <v>20</v>
      </c>
      <c r="C42" s="3">
        <v>8</v>
      </c>
      <c r="D42" s="4">
        <f t="shared" si="0"/>
        <v>0.1702127659574468</v>
      </c>
      <c r="E42" s="24"/>
      <c r="F42" s="3">
        <v>3</v>
      </c>
      <c r="G42" s="4">
        <f t="shared" si="1"/>
        <v>6.5217391304347824E-2</v>
      </c>
      <c r="H42" s="24"/>
      <c r="I42" s="3">
        <v>14</v>
      </c>
      <c r="J42" s="7">
        <f t="shared" si="2"/>
        <v>0.14141414141414141</v>
      </c>
      <c r="K42" s="28"/>
      <c r="L42" s="3">
        <v>10</v>
      </c>
      <c r="M42" s="7">
        <f t="shared" si="3"/>
        <v>0.10101010101010101</v>
      </c>
      <c r="N42" s="28"/>
      <c r="O42" s="3">
        <v>14</v>
      </c>
      <c r="P42" s="7">
        <f t="shared" si="4"/>
        <v>0.14141414141414141</v>
      </c>
      <c r="Q42" s="28"/>
      <c r="R42" s="3">
        <v>10</v>
      </c>
      <c r="S42" s="7">
        <f t="shared" si="5"/>
        <v>0.10101010101010101</v>
      </c>
      <c r="T42" s="28"/>
      <c r="W42" s="1"/>
      <c r="X42" s="1"/>
    </row>
    <row r="43" spans="1:24" x14ac:dyDescent="0.2">
      <c r="A43" s="27"/>
      <c r="B43" s="2" t="s">
        <v>21</v>
      </c>
      <c r="C43" s="3">
        <v>2</v>
      </c>
      <c r="D43" s="4">
        <f t="shared" si="0"/>
        <v>4.2553191489361701E-2</v>
      </c>
      <c r="E43" s="24"/>
      <c r="F43" s="3">
        <v>1</v>
      </c>
      <c r="G43" s="4">
        <f t="shared" si="1"/>
        <v>2.1739130434782608E-2</v>
      </c>
      <c r="H43" s="24"/>
      <c r="I43" s="3">
        <v>3</v>
      </c>
      <c r="J43" s="7">
        <f t="shared" si="2"/>
        <v>3.0303030303030304E-2</v>
      </c>
      <c r="K43" s="28"/>
      <c r="L43" s="3">
        <v>4</v>
      </c>
      <c r="M43" s="7">
        <f t="shared" si="3"/>
        <v>4.0404040404040407E-2</v>
      </c>
      <c r="N43" s="28"/>
      <c r="O43" s="3">
        <v>3</v>
      </c>
      <c r="P43" s="7">
        <f t="shared" si="4"/>
        <v>3.0303030303030304E-2</v>
      </c>
      <c r="Q43" s="28"/>
      <c r="R43" s="3">
        <v>4</v>
      </c>
      <c r="S43" s="7">
        <f t="shared" si="5"/>
        <v>4.0404040404040407E-2</v>
      </c>
      <c r="T43" s="28"/>
      <c r="W43" s="1"/>
      <c r="X43" s="1"/>
    </row>
    <row r="44" spans="1:24" x14ac:dyDescent="0.2">
      <c r="A44" s="27"/>
      <c r="B44" s="2" t="s">
        <v>22</v>
      </c>
      <c r="C44" s="3">
        <v>1</v>
      </c>
      <c r="D44" s="4">
        <f t="shared" si="0"/>
        <v>2.1276595744680851E-2</v>
      </c>
      <c r="E44" s="24"/>
      <c r="F44" s="3">
        <v>1</v>
      </c>
      <c r="G44" s="4">
        <f t="shared" si="1"/>
        <v>2.1739130434782608E-2</v>
      </c>
      <c r="H44" s="24"/>
      <c r="I44" s="3">
        <v>7</v>
      </c>
      <c r="J44" s="7">
        <f t="shared" si="2"/>
        <v>7.0707070707070704E-2</v>
      </c>
      <c r="K44" s="28"/>
      <c r="L44" s="3">
        <v>4</v>
      </c>
      <c r="M44" s="7">
        <f t="shared" si="3"/>
        <v>4.0404040404040407E-2</v>
      </c>
      <c r="N44" s="28"/>
      <c r="O44" s="3">
        <v>7</v>
      </c>
      <c r="P44" s="7">
        <f t="shared" si="4"/>
        <v>7.0707070707070704E-2</v>
      </c>
      <c r="Q44" s="28"/>
      <c r="R44" s="3">
        <v>4</v>
      </c>
      <c r="S44" s="7">
        <f t="shared" si="5"/>
        <v>4.0404040404040407E-2</v>
      </c>
      <c r="T44" s="28"/>
      <c r="W44" s="1"/>
      <c r="X44" s="1"/>
    </row>
    <row r="45" spans="1:24" x14ac:dyDescent="0.2">
      <c r="A45" s="27"/>
      <c r="B45" s="2" t="s">
        <v>23</v>
      </c>
      <c r="C45" s="3">
        <v>0</v>
      </c>
      <c r="D45" s="4">
        <f t="shared" si="0"/>
        <v>0</v>
      </c>
      <c r="E45" s="24"/>
      <c r="F45" s="3">
        <v>0</v>
      </c>
      <c r="G45" s="4">
        <f t="shared" si="1"/>
        <v>0</v>
      </c>
      <c r="H45" s="24"/>
      <c r="I45" s="3">
        <v>3</v>
      </c>
      <c r="J45" s="7">
        <f t="shared" si="2"/>
        <v>3.0303030303030304E-2</v>
      </c>
      <c r="K45" s="28"/>
      <c r="L45" s="3">
        <v>4</v>
      </c>
      <c r="M45" s="7">
        <f t="shared" si="3"/>
        <v>4.0404040404040407E-2</v>
      </c>
      <c r="N45" s="28"/>
      <c r="O45" s="3">
        <v>3</v>
      </c>
      <c r="P45" s="7">
        <f t="shared" si="4"/>
        <v>3.0303030303030304E-2</v>
      </c>
      <c r="Q45" s="28"/>
      <c r="R45" s="3">
        <v>4</v>
      </c>
      <c r="S45" s="7">
        <f t="shared" si="5"/>
        <v>4.0404040404040407E-2</v>
      </c>
      <c r="T45" s="28"/>
      <c r="W45" s="1"/>
      <c r="X45" s="1"/>
    </row>
    <row r="46" spans="1:24" x14ac:dyDescent="0.2">
      <c r="A46" s="27"/>
      <c r="B46" s="2" t="s">
        <v>24</v>
      </c>
      <c r="C46" s="3">
        <v>0</v>
      </c>
      <c r="D46" s="4">
        <f t="shared" si="0"/>
        <v>0</v>
      </c>
      <c r="E46" s="24"/>
      <c r="F46" s="3">
        <v>1</v>
      </c>
      <c r="G46" s="4">
        <f t="shared" si="1"/>
        <v>2.1739130434782608E-2</v>
      </c>
      <c r="H46" s="24"/>
      <c r="I46" s="3">
        <v>6</v>
      </c>
      <c r="J46" s="7">
        <f t="shared" si="2"/>
        <v>6.0606060606060608E-2</v>
      </c>
      <c r="K46" s="28"/>
      <c r="L46" s="3">
        <v>5</v>
      </c>
      <c r="M46" s="7">
        <f t="shared" si="3"/>
        <v>5.0505050505050504E-2</v>
      </c>
      <c r="N46" s="28"/>
      <c r="O46" s="3">
        <v>6</v>
      </c>
      <c r="P46" s="7">
        <f t="shared" si="4"/>
        <v>6.0606060606060608E-2</v>
      </c>
      <c r="Q46" s="28"/>
      <c r="R46" s="3">
        <v>5</v>
      </c>
      <c r="S46" s="7">
        <f t="shared" si="5"/>
        <v>5.0505050505050504E-2</v>
      </c>
      <c r="T46" s="28"/>
    </row>
    <row r="47" spans="1:24" x14ac:dyDescent="0.2">
      <c r="A47" s="27"/>
      <c r="B47" s="2" t="s">
        <v>25</v>
      </c>
      <c r="C47" s="3">
        <v>3</v>
      </c>
      <c r="D47" s="4">
        <f t="shared" si="0"/>
        <v>6.3829787234042548E-2</v>
      </c>
      <c r="E47" s="24"/>
      <c r="F47" s="3">
        <v>6</v>
      </c>
      <c r="G47" s="4">
        <f t="shared" si="1"/>
        <v>0.13043478260869565</v>
      </c>
      <c r="H47" s="24"/>
      <c r="I47" s="3">
        <v>2</v>
      </c>
      <c r="J47" s="7">
        <f t="shared" si="2"/>
        <v>2.0202020202020204E-2</v>
      </c>
      <c r="K47" s="28"/>
      <c r="L47" s="3">
        <v>3</v>
      </c>
      <c r="M47" s="7">
        <f t="shared" si="3"/>
        <v>3.0303030303030304E-2</v>
      </c>
      <c r="N47" s="28"/>
      <c r="O47" s="3">
        <v>2</v>
      </c>
      <c r="P47" s="7">
        <f t="shared" si="4"/>
        <v>2.0202020202020204E-2</v>
      </c>
      <c r="Q47" s="28"/>
      <c r="R47" s="3">
        <v>3</v>
      </c>
      <c r="S47" s="7">
        <f t="shared" si="5"/>
        <v>3.0303030303030304E-2</v>
      </c>
      <c r="T47" s="28"/>
    </row>
    <row r="48" spans="1:24" x14ac:dyDescent="0.2">
      <c r="A48" s="27"/>
      <c r="B48" s="2" t="s">
        <v>26</v>
      </c>
      <c r="C48" s="3">
        <v>1</v>
      </c>
      <c r="D48" s="4">
        <f t="shared" si="0"/>
        <v>2.1276595744680851E-2</v>
      </c>
      <c r="E48" s="24"/>
      <c r="F48" s="3">
        <v>12</v>
      </c>
      <c r="G48" s="4">
        <f t="shared" si="1"/>
        <v>0.2608695652173913</v>
      </c>
      <c r="H48" s="24"/>
      <c r="I48" s="3">
        <v>13</v>
      </c>
      <c r="J48" s="7">
        <f t="shared" si="2"/>
        <v>0.13131313131313133</v>
      </c>
      <c r="K48" s="28"/>
      <c r="L48" s="3">
        <v>38</v>
      </c>
      <c r="M48" s="7">
        <f t="shared" si="3"/>
        <v>0.38383838383838381</v>
      </c>
      <c r="N48" s="28"/>
      <c r="O48" s="3">
        <v>13</v>
      </c>
      <c r="P48" s="7">
        <f t="shared" si="4"/>
        <v>0.13131313131313133</v>
      </c>
      <c r="Q48" s="28"/>
      <c r="R48" s="3">
        <v>38</v>
      </c>
      <c r="S48" s="7">
        <f t="shared" si="5"/>
        <v>0.38383838383838381</v>
      </c>
      <c r="T48" s="28"/>
    </row>
  </sheetData>
  <mergeCells count="33">
    <mergeCell ref="A5:A26"/>
    <mergeCell ref="A27:A48"/>
    <mergeCell ref="E39:E48"/>
    <mergeCell ref="H39:H48"/>
    <mergeCell ref="A1:B1"/>
    <mergeCell ref="C1:H1"/>
    <mergeCell ref="A2:B2"/>
    <mergeCell ref="C2:E2"/>
    <mergeCell ref="F2:H2"/>
    <mergeCell ref="A3:B3"/>
    <mergeCell ref="C3:E3"/>
    <mergeCell ref="F3:H3"/>
    <mergeCell ref="I4:K4"/>
    <mergeCell ref="L4:N4"/>
    <mergeCell ref="A4:B4"/>
    <mergeCell ref="C4:E4"/>
    <mergeCell ref="F4:H4"/>
    <mergeCell ref="T39:T48"/>
    <mergeCell ref="K39:K48"/>
    <mergeCell ref="N39:N48"/>
    <mergeCell ref="O1:T1"/>
    <mergeCell ref="O2:Q2"/>
    <mergeCell ref="R2:T2"/>
    <mergeCell ref="O3:Q3"/>
    <mergeCell ref="R3:T3"/>
    <mergeCell ref="O4:Q4"/>
    <mergeCell ref="R4:T4"/>
    <mergeCell ref="Q39:Q48"/>
    <mergeCell ref="I1:N1"/>
    <mergeCell ref="I2:K2"/>
    <mergeCell ref="L2:N2"/>
    <mergeCell ref="I3:K3"/>
    <mergeCell ref="L3:N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opLeftCell="A21" workbookViewId="0">
      <selection activeCell="Q39" sqref="Q39:Q48"/>
    </sheetView>
  </sheetViews>
  <sheetFormatPr baseColWidth="10" defaultRowHeight="16" x14ac:dyDescent="0.2"/>
  <cols>
    <col min="2" max="2" width="15.83203125" customWidth="1"/>
    <col min="8" max="8" width="10.83203125" style="10"/>
    <col min="14" max="14" width="10.83203125" style="10"/>
    <col min="20" max="20" width="10.83203125" style="10"/>
    <col min="26" max="26" width="10.83203125" style="10"/>
    <col min="32" max="32" width="10.83203125" style="10"/>
    <col min="38" max="38" width="10.83203125" style="10"/>
  </cols>
  <sheetData>
    <row r="1" spans="1:41" ht="47" customHeight="1" x14ac:dyDescent="0.2">
      <c r="A1" s="25" t="s">
        <v>0</v>
      </c>
      <c r="B1" s="25"/>
      <c r="C1" s="25" t="s">
        <v>37</v>
      </c>
      <c r="D1" s="25"/>
      <c r="E1" s="25"/>
      <c r="F1" s="25"/>
      <c r="G1" s="25"/>
      <c r="H1" s="25"/>
      <c r="I1" s="25" t="s">
        <v>37</v>
      </c>
      <c r="J1" s="25"/>
      <c r="K1" s="25"/>
      <c r="L1" s="25"/>
      <c r="M1" s="25"/>
      <c r="N1" s="25"/>
      <c r="O1" s="25" t="s">
        <v>37</v>
      </c>
      <c r="P1" s="25"/>
      <c r="Q1" s="25"/>
      <c r="R1" s="25"/>
      <c r="S1" s="25"/>
      <c r="T1" s="25"/>
      <c r="U1" s="25" t="s">
        <v>57</v>
      </c>
      <c r="V1" s="25"/>
      <c r="W1" s="25"/>
      <c r="X1" s="25"/>
      <c r="Y1" s="25"/>
      <c r="Z1" s="25"/>
      <c r="AA1" s="25" t="s">
        <v>58</v>
      </c>
      <c r="AB1" s="25"/>
      <c r="AC1" s="25"/>
      <c r="AD1" s="25"/>
      <c r="AE1" s="25"/>
      <c r="AF1" s="25"/>
      <c r="AG1" s="25" t="s">
        <v>58</v>
      </c>
      <c r="AH1" s="25"/>
      <c r="AI1" s="25"/>
      <c r="AJ1" s="25"/>
      <c r="AK1" s="25"/>
      <c r="AL1" s="25"/>
    </row>
    <row r="2" spans="1:41" x14ac:dyDescent="0.2">
      <c r="A2" s="25" t="s">
        <v>1</v>
      </c>
      <c r="B2" s="25"/>
      <c r="C2" s="25" t="s">
        <v>29</v>
      </c>
      <c r="D2" s="25"/>
      <c r="E2" s="25"/>
      <c r="F2" s="25" t="s">
        <v>30</v>
      </c>
      <c r="G2" s="25"/>
      <c r="H2" s="25"/>
      <c r="I2" s="25" t="s">
        <v>29</v>
      </c>
      <c r="J2" s="25"/>
      <c r="K2" s="25"/>
      <c r="L2" s="25" t="s">
        <v>30</v>
      </c>
      <c r="M2" s="25"/>
      <c r="N2" s="25"/>
      <c r="O2" s="25" t="s">
        <v>29</v>
      </c>
      <c r="P2" s="25"/>
      <c r="Q2" s="25"/>
      <c r="R2" s="25" t="s">
        <v>30</v>
      </c>
      <c r="S2" s="25"/>
      <c r="T2" s="25"/>
      <c r="U2" s="25" t="s">
        <v>29</v>
      </c>
      <c r="V2" s="25"/>
      <c r="W2" s="25"/>
      <c r="X2" s="25" t="s">
        <v>30</v>
      </c>
      <c r="Y2" s="25"/>
      <c r="Z2" s="25"/>
      <c r="AA2" s="25" t="s">
        <v>29</v>
      </c>
      <c r="AB2" s="25"/>
      <c r="AC2" s="25"/>
      <c r="AD2" s="25" t="s">
        <v>30</v>
      </c>
      <c r="AE2" s="25"/>
      <c r="AF2" s="25"/>
      <c r="AG2" s="25" t="s">
        <v>29</v>
      </c>
      <c r="AH2" s="25"/>
      <c r="AI2" s="25"/>
      <c r="AJ2" s="25" t="s">
        <v>30</v>
      </c>
      <c r="AK2" s="25"/>
      <c r="AL2" s="25"/>
    </row>
    <row r="3" spans="1:41" x14ac:dyDescent="0.2">
      <c r="A3" s="27" t="s">
        <v>2</v>
      </c>
      <c r="B3" s="27"/>
      <c r="C3" s="26">
        <v>997</v>
      </c>
      <c r="D3" s="26"/>
      <c r="E3" s="26"/>
      <c r="F3" s="26">
        <v>970</v>
      </c>
      <c r="G3" s="26"/>
      <c r="H3" s="26"/>
      <c r="I3" s="26">
        <v>992</v>
      </c>
      <c r="J3" s="26"/>
      <c r="K3" s="26"/>
      <c r="L3" s="26">
        <v>977</v>
      </c>
      <c r="M3" s="26"/>
      <c r="N3" s="26"/>
      <c r="O3" s="26">
        <v>994</v>
      </c>
      <c r="P3" s="26"/>
      <c r="Q3" s="26"/>
      <c r="R3" s="26">
        <v>987</v>
      </c>
      <c r="S3" s="26"/>
      <c r="T3" s="26"/>
      <c r="U3" s="26">
        <v>992</v>
      </c>
      <c r="V3" s="26"/>
      <c r="W3" s="26"/>
      <c r="X3" s="26">
        <v>978</v>
      </c>
      <c r="Y3" s="26"/>
      <c r="Z3" s="26"/>
      <c r="AA3" s="26">
        <v>999</v>
      </c>
      <c r="AB3" s="26"/>
      <c r="AC3" s="26"/>
      <c r="AD3" s="26">
        <v>985</v>
      </c>
      <c r="AE3" s="26"/>
      <c r="AF3" s="26"/>
      <c r="AG3" s="34">
        <v>994</v>
      </c>
      <c r="AH3" s="35"/>
      <c r="AI3" s="36"/>
      <c r="AJ3" s="26">
        <v>976</v>
      </c>
      <c r="AK3" s="26"/>
      <c r="AL3" s="26"/>
      <c r="AN3" s="1"/>
      <c r="AO3" s="1"/>
    </row>
    <row r="4" spans="1:41" x14ac:dyDescent="0.2">
      <c r="A4" s="27" t="s">
        <v>3</v>
      </c>
      <c r="B4" s="27"/>
      <c r="C4" s="26">
        <v>5</v>
      </c>
      <c r="D4" s="26"/>
      <c r="E4" s="26"/>
      <c r="F4" s="26">
        <v>5</v>
      </c>
      <c r="G4" s="26"/>
      <c r="H4" s="26"/>
      <c r="I4" s="26">
        <v>5</v>
      </c>
      <c r="J4" s="26"/>
      <c r="K4" s="26"/>
      <c r="L4" s="26">
        <v>5</v>
      </c>
      <c r="M4" s="26"/>
      <c r="N4" s="26"/>
      <c r="O4" s="26">
        <v>5</v>
      </c>
      <c r="P4" s="26"/>
      <c r="Q4" s="26"/>
      <c r="R4" s="26">
        <v>5</v>
      </c>
      <c r="S4" s="26"/>
      <c r="T4" s="26"/>
      <c r="U4" s="26">
        <v>5</v>
      </c>
      <c r="V4" s="26"/>
      <c r="W4" s="26"/>
      <c r="X4" s="26">
        <v>5</v>
      </c>
      <c r="Y4" s="26"/>
      <c r="Z4" s="26"/>
      <c r="AA4" s="26">
        <v>5</v>
      </c>
      <c r="AB4" s="26"/>
      <c r="AC4" s="26"/>
      <c r="AD4" s="26">
        <v>5</v>
      </c>
      <c r="AE4" s="26"/>
      <c r="AF4" s="26"/>
      <c r="AG4" s="37">
        <v>5</v>
      </c>
      <c r="AH4" s="38"/>
      <c r="AI4" s="39"/>
      <c r="AJ4" s="26">
        <v>5</v>
      </c>
      <c r="AK4" s="26"/>
      <c r="AL4" s="26"/>
      <c r="AN4" s="1"/>
      <c r="AO4" s="1"/>
    </row>
    <row r="5" spans="1:41" x14ac:dyDescent="0.2">
      <c r="A5" s="27" t="s">
        <v>4</v>
      </c>
      <c r="B5" s="2" t="s">
        <v>5</v>
      </c>
      <c r="C5" s="1">
        <v>15</v>
      </c>
      <c r="D5" s="4">
        <f>C5/997</f>
        <v>1.5045135406218655E-2</v>
      </c>
      <c r="E5" s="4"/>
      <c r="F5" s="1">
        <v>178</v>
      </c>
      <c r="G5" s="9">
        <f>F5/970</f>
        <v>0.18350515463917524</v>
      </c>
      <c r="H5" s="4"/>
      <c r="I5" s="1">
        <v>26</v>
      </c>
      <c r="J5" s="4">
        <f>I5/992</f>
        <v>2.620967741935484E-2</v>
      </c>
      <c r="K5" s="4"/>
      <c r="L5" s="1">
        <v>189</v>
      </c>
      <c r="M5" s="9">
        <f>L5/977</f>
        <v>0.19344933469805528</v>
      </c>
      <c r="N5" s="4"/>
      <c r="O5" s="1">
        <v>18</v>
      </c>
      <c r="P5" s="4">
        <f>O5/994</f>
        <v>1.8108651911468814E-2</v>
      </c>
      <c r="Q5" s="4"/>
      <c r="R5" s="1">
        <v>176</v>
      </c>
      <c r="S5" s="9">
        <f>R5/987</f>
        <v>0.17831813576494426</v>
      </c>
      <c r="T5" s="4"/>
      <c r="U5" s="3">
        <v>12</v>
      </c>
      <c r="V5" s="4">
        <f>U5/992</f>
        <v>1.2096774193548387E-2</v>
      </c>
      <c r="W5" s="4"/>
      <c r="X5" s="3">
        <v>136</v>
      </c>
      <c r="Y5" s="9">
        <f>X5/978</f>
        <v>0.13905930470347649</v>
      </c>
      <c r="Z5" s="4"/>
      <c r="AA5" s="1">
        <v>7</v>
      </c>
      <c r="AB5" s="4">
        <f>AA5/999</f>
        <v>7.0070070070070069E-3</v>
      </c>
      <c r="AC5" s="4"/>
      <c r="AD5" s="1">
        <v>129</v>
      </c>
      <c r="AE5" s="9">
        <f>AD5/985</f>
        <v>0.13096446700507614</v>
      </c>
      <c r="AF5" s="4"/>
      <c r="AG5" s="1">
        <v>2</v>
      </c>
      <c r="AH5" s="4">
        <f>AG5/994</f>
        <v>2.012072434607646E-3</v>
      </c>
      <c r="AI5" s="4"/>
      <c r="AJ5" s="1">
        <v>135</v>
      </c>
      <c r="AK5" s="9">
        <f>AJ5/976</f>
        <v>0.13831967213114754</v>
      </c>
      <c r="AL5" s="4"/>
      <c r="AN5" s="1"/>
      <c r="AO5" s="1"/>
    </row>
    <row r="6" spans="1:41" x14ac:dyDescent="0.2">
      <c r="A6" s="27"/>
      <c r="B6" s="2" t="s">
        <v>6</v>
      </c>
      <c r="C6" s="1">
        <v>8</v>
      </c>
      <c r="D6" s="4">
        <f t="shared" ref="D6:D48" si="0">C6/997</f>
        <v>8.0240722166499499E-3</v>
      </c>
      <c r="E6" s="4"/>
      <c r="F6" s="1">
        <v>53</v>
      </c>
      <c r="G6" s="9">
        <f t="shared" ref="G6:G48" si="1">F6/970</f>
        <v>5.4639175257731959E-2</v>
      </c>
      <c r="H6" s="4"/>
      <c r="I6" s="1">
        <v>9</v>
      </c>
      <c r="J6" s="4">
        <f t="shared" ref="J6:J48" si="2">I6/992</f>
        <v>9.0725806451612909E-3</v>
      </c>
      <c r="K6" s="4"/>
      <c r="L6" s="1">
        <v>35</v>
      </c>
      <c r="M6" s="9">
        <f t="shared" ref="M6:M48" si="3">L6/977</f>
        <v>3.5823950870010238E-2</v>
      </c>
      <c r="N6" s="4"/>
      <c r="O6" s="1">
        <v>7</v>
      </c>
      <c r="P6" s="4">
        <f t="shared" ref="P6:P48" si="4">O6/994</f>
        <v>7.0422535211267607E-3</v>
      </c>
      <c r="Q6" s="4"/>
      <c r="R6" s="1">
        <v>47</v>
      </c>
      <c r="S6" s="9">
        <f t="shared" ref="S6:S48" si="5">R6/987</f>
        <v>4.7619047619047616E-2</v>
      </c>
      <c r="T6" s="4"/>
      <c r="U6" s="3">
        <v>6</v>
      </c>
      <c r="V6" s="4">
        <f t="shared" ref="V6:V48" si="6">U6/992</f>
        <v>6.0483870967741934E-3</v>
      </c>
      <c r="W6" s="4"/>
      <c r="X6" s="3">
        <v>40</v>
      </c>
      <c r="Y6" s="9">
        <f t="shared" ref="Y6:Y48" si="7">X6/978</f>
        <v>4.0899795501022497E-2</v>
      </c>
      <c r="Z6" s="4"/>
      <c r="AA6" s="1">
        <v>3</v>
      </c>
      <c r="AB6" s="4">
        <f t="shared" ref="AB6:AB48" si="8">AA6/999</f>
        <v>3.003003003003003E-3</v>
      </c>
      <c r="AC6" s="4"/>
      <c r="AD6" s="1">
        <v>57</v>
      </c>
      <c r="AE6" s="9">
        <f t="shared" ref="AE6:AE48" si="9">AD6/985</f>
        <v>5.7868020304568529E-2</v>
      </c>
      <c r="AF6" s="4"/>
      <c r="AG6" s="1">
        <v>8</v>
      </c>
      <c r="AH6" s="4">
        <f t="shared" ref="AH6:AH48" si="10">AG6/994</f>
        <v>8.0482897384305842E-3</v>
      </c>
      <c r="AI6" s="4"/>
      <c r="AJ6" s="1">
        <v>39</v>
      </c>
      <c r="AK6" s="9">
        <f t="shared" ref="AK6:AK48" si="11">AJ6/976</f>
        <v>3.9959016393442626E-2</v>
      </c>
      <c r="AL6" s="4"/>
      <c r="AN6" s="1"/>
      <c r="AO6" s="1"/>
    </row>
    <row r="7" spans="1:41" x14ac:dyDescent="0.2">
      <c r="A7" s="27"/>
      <c r="B7" s="2" t="s">
        <v>7</v>
      </c>
      <c r="C7" s="1">
        <v>20</v>
      </c>
      <c r="D7" s="4">
        <f t="shared" si="0"/>
        <v>2.0060180541624874E-2</v>
      </c>
      <c r="E7" s="4"/>
      <c r="F7" s="1">
        <v>56</v>
      </c>
      <c r="G7" s="9">
        <f t="shared" si="1"/>
        <v>5.7731958762886601E-2</v>
      </c>
      <c r="H7" s="4"/>
      <c r="I7" s="1">
        <v>14</v>
      </c>
      <c r="J7" s="4">
        <f t="shared" si="2"/>
        <v>1.4112903225806451E-2</v>
      </c>
      <c r="K7" s="4"/>
      <c r="L7" s="1">
        <v>41</v>
      </c>
      <c r="M7" s="9">
        <f t="shared" si="3"/>
        <v>4.1965199590583417E-2</v>
      </c>
      <c r="N7" s="4"/>
      <c r="O7" s="1">
        <v>19</v>
      </c>
      <c r="P7" s="4">
        <f t="shared" si="4"/>
        <v>1.9114688128772636E-2</v>
      </c>
      <c r="Q7" s="4"/>
      <c r="R7" s="1">
        <v>64</v>
      </c>
      <c r="S7" s="9">
        <f t="shared" si="5"/>
        <v>6.4842958459979741E-2</v>
      </c>
      <c r="T7" s="4"/>
      <c r="U7" s="3">
        <v>6</v>
      </c>
      <c r="V7" s="4">
        <f t="shared" si="6"/>
        <v>6.0483870967741934E-3</v>
      </c>
      <c r="W7" s="4"/>
      <c r="X7" s="3">
        <v>60</v>
      </c>
      <c r="Y7" s="9">
        <f t="shared" si="7"/>
        <v>6.1349693251533742E-2</v>
      </c>
      <c r="Z7" s="4"/>
      <c r="AA7" s="1">
        <v>12</v>
      </c>
      <c r="AB7" s="4">
        <f t="shared" si="8"/>
        <v>1.2012012012012012E-2</v>
      </c>
      <c r="AC7" s="4"/>
      <c r="AD7" s="1">
        <v>41</v>
      </c>
      <c r="AE7" s="9">
        <f t="shared" si="9"/>
        <v>4.16243654822335E-2</v>
      </c>
      <c r="AF7" s="4"/>
      <c r="AG7" s="1">
        <v>7</v>
      </c>
      <c r="AH7" s="4">
        <f t="shared" si="10"/>
        <v>7.0422535211267607E-3</v>
      </c>
      <c r="AI7" s="4"/>
      <c r="AJ7" s="1">
        <v>46</v>
      </c>
      <c r="AK7" s="9">
        <f t="shared" si="11"/>
        <v>4.7131147540983603E-2</v>
      </c>
      <c r="AL7" s="4"/>
      <c r="AN7" s="1"/>
      <c r="AO7" s="1"/>
    </row>
    <row r="8" spans="1:41" x14ac:dyDescent="0.2">
      <c r="A8" s="27"/>
      <c r="B8" s="2" t="s">
        <v>8</v>
      </c>
      <c r="C8" s="1">
        <v>15</v>
      </c>
      <c r="D8" s="4">
        <f t="shared" si="0"/>
        <v>1.5045135406218655E-2</v>
      </c>
      <c r="E8" s="4"/>
      <c r="F8" s="1">
        <v>77</v>
      </c>
      <c r="G8" s="9">
        <f t="shared" si="1"/>
        <v>7.9381443298969068E-2</v>
      </c>
      <c r="H8" s="4"/>
      <c r="I8" s="1">
        <v>22</v>
      </c>
      <c r="J8" s="4">
        <f t="shared" si="2"/>
        <v>2.2177419354838711E-2</v>
      </c>
      <c r="K8" s="4"/>
      <c r="L8" s="1">
        <v>64</v>
      </c>
      <c r="M8" s="9">
        <f t="shared" si="3"/>
        <v>6.5506653019447289E-2</v>
      </c>
      <c r="N8" s="4"/>
      <c r="O8" s="1">
        <v>20</v>
      </c>
      <c r="P8" s="4">
        <f t="shared" si="4"/>
        <v>2.0120724346076459E-2</v>
      </c>
      <c r="Q8" s="4"/>
      <c r="R8" s="1">
        <v>62</v>
      </c>
      <c r="S8" s="9">
        <f t="shared" si="5"/>
        <v>6.2816616008105369E-2</v>
      </c>
      <c r="T8" s="4"/>
      <c r="U8" s="3">
        <v>15</v>
      </c>
      <c r="V8" s="4">
        <f t="shared" si="6"/>
        <v>1.5120967741935484E-2</v>
      </c>
      <c r="W8" s="4"/>
      <c r="X8" s="3">
        <v>49</v>
      </c>
      <c r="Y8" s="9">
        <f t="shared" si="7"/>
        <v>5.0102249488752554E-2</v>
      </c>
      <c r="Z8" s="4"/>
      <c r="AA8" s="1">
        <v>14</v>
      </c>
      <c r="AB8" s="4">
        <f t="shared" si="8"/>
        <v>1.4014014014014014E-2</v>
      </c>
      <c r="AC8" s="4"/>
      <c r="AD8" s="1">
        <v>49</v>
      </c>
      <c r="AE8" s="9">
        <f t="shared" si="9"/>
        <v>4.9746192893401014E-2</v>
      </c>
      <c r="AF8" s="4"/>
      <c r="AG8" s="1">
        <v>14</v>
      </c>
      <c r="AH8" s="4">
        <f t="shared" si="10"/>
        <v>1.4084507042253521E-2</v>
      </c>
      <c r="AI8" s="4"/>
      <c r="AJ8" s="1">
        <v>57</v>
      </c>
      <c r="AK8" s="9">
        <f t="shared" si="11"/>
        <v>5.8401639344262297E-2</v>
      </c>
      <c r="AL8" s="4"/>
      <c r="AN8" s="1"/>
      <c r="AO8" s="1"/>
    </row>
    <row r="9" spans="1:41" x14ac:dyDescent="0.2">
      <c r="A9" s="27"/>
      <c r="B9" s="2" t="s">
        <v>9</v>
      </c>
      <c r="C9" s="1">
        <v>42</v>
      </c>
      <c r="D9" s="4">
        <f t="shared" si="0"/>
        <v>4.212637913741224E-2</v>
      </c>
      <c r="E9" s="4"/>
      <c r="F9" s="1">
        <v>71</v>
      </c>
      <c r="G9" s="9">
        <f t="shared" si="1"/>
        <v>7.3195876288659797E-2</v>
      </c>
      <c r="H9" s="4"/>
      <c r="I9" s="1">
        <v>28</v>
      </c>
      <c r="J9" s="4">
        <f t="shared" si="2"/>
        <v>2.8225806451612902E-2</v>
      </c>
      <c r="K9" s="4"/>
      <c r="L9" s="1">
        <v>83</v>
      </c>
      <c r="M9" s="9">
        <f t="shared" si="3"/>
        <v>8.4953940634595701E-2</v>
      </c>
      <c r="N9" s="4"/>
      <c r="O9" s="1">
        <v>34</v>
      </c>
      <c r="P9" s="4">
        <f t="shared" si="4"/>
        <v>3.4205231388329982E-2</v>
      </c>
      <c r="Q9" s="4"/>
      <c r="R9" s="1">
        <v>66</v>
      </c>
      <c r="S9" s="9">
        <f t="shared" si="5"/>
        <v>6.6869300911854099E-2</v>
      </c>
      <c r="T9" s="4"/>
      <c r="U9" s="3">
        <v>17</v>
      </c>
      <c r="V9" s="4">
        <f t="shared" si="6"/>
        <v>1.7137096774193547E-2</v>
      </c>
      <c r="W9" s="4"/>
      <c r="X9" s="3">
        <v>59</v>
      </c>
      <c r="Y9" s="9">
        <f t="shared" si="7"/>
        <v>6.0327198364008183E-2</v>
      </c>
      <c r="Z9" s="4"/>
      <c r="AA9" s="1">
        <v>24</v>
      </c>
      <c r="AB9" s="4">
        <f t="shared" si="8"/>
        <v>2.4024024024024024E-2</v>
      </c>
      <c r="AC9" s="4"/>
      <c r="AD9" s="1">
        <v>66</v>
      </c>
      <c r="AE9" s="9">
        <f t="shared" si="9"/>
        <v>6.7005076142131983E-2</v>
      </c>
      <c r="AF9" s="4"/>
      <c r="AG9" s="1">
        <v>18</v>
      </c>
      <c r="AH9" s="4">
        <f t="shared" si="10"/>
        <v>1.8108651911468814E-2</v>
      </c>
      <c r="AI9" s="4"/>
      <c r="AJ9" s="1">
        <v>62</v>
      </c>
      <c r="AK9" s="9">
        <f t="shared" si="11"/>
        <v>6.3524590163934427E-2</v>
      </c>
      <c r="AL9" s="4"/>
      <c r="AN9" s="1"/>
      <c r="AO9" s="1"/>
    </row>
    <row r="10" spans="1:41" x14ac:dyDescent="0.2">
      <c r="A10" s="27"/>
      <c r="B10" s="2" t="s">
        <v>10</v>
      </c>
      <c r="C10" s="1">
        <v>47</v>
      </c>
      <c r="D10" s="4">
        <f t="shared" si="0"/>
        <v>4.7141424272818457E-2</v>
      </c>
      <c r="E10" s="4"/>
      <c r="F10" s="1">
        <v>77</v>
      </c>
      <c r="G10" s="9">
        <f t="shared" si="1"/>
        <v>7.9381443298969068E-2</v>
      </c>
      <c r="H10" s="4"/>
      <c r="I10" s="1">
        <v>40</v>
      </c>
      <c r="J10" s="4">
        <f t="shared" si="2"/>
        <v>4.0322580645161289E-2</v>
      </c>
      <c r="K10" s="4"/>
      <c r="L10" s="1">
        <v>81</v>
      </c>
      <c r="M10" s="9">
        <f t="shared" si="3"/>
        <v>8.2906857727737968E-2</v>
      </c>
      <c r="N10" s="4"/>
      <c r="O10" s="1">
        <v>51</v>
      </c>
      <c r="P10" s="4">
        <f t="shared" si="4"/>
        <v>5.1307847082494973E-2</v>
      </c>
      <c r="Q10" s="4"/>
      <c r="R10" s="1">
        <v>90</v>
      </c>
      <c r="S10" s="9">
        <f t="shared" si="5"/>
        <v>9.1185410334346503E-2</v>
      </c>
      <c r="T10" s="4"/>
      <c r="U10" s="3">
        <v>35</v>
      </c>
      <c r="V10" s="4">
        <f t="shared" si="6"/>
        <v>3.5282258064516132E-2</v>
      </c>
      <c r="W10" s="4"/>
      <c r="X10" s="3">
        <v>63</v>
      </c>
      <c r="Y10" s="9">
        <f t="shared" si="7"/>
        <v>6.4417177914110432E-2</v>
      </c>
      <c r="Z10" s="4"/>
      <c r="AA10" s="1">
        <v>26</v>
      </c>
      <c r="AB10" s="4">
        <f t="shared" si="8"/>
        <v>2.6026026026026026E-2</v>
      </c>
      <c r="AC10" s="4"/>
      <c r="AD10" s="1">
        <v>73</v>
      </c>
      <c r="AE10" s="9">
        <f t="shared" si="9"/>
        <v>7.4111675126903559E-2</v>
      </c>
      <c r="AF10" s="4"/>
      <c r="AG10" s="1">
        <v>30</v>
      </c>
      <c r="AH10" s="4">
        <f t="shared" si="10"/>
        <v>3.0181086519114688E-2</v>
      </c>
      <c r="AI10" s="4"/>
      <c r="AJ10" s="1">
        <v>84</v>
      </c>
      <c r="AK10" s="9">
        <f t="shared" si="11"/>
        <v>8.6065573770491802E-2</v>
      </c>
      <c r="AL10" s="4"/>
      <c r="AN10" s="1"/>
      <c r="AO10" s="1"/>
    </row>
    <row r="11" spans="1:41" x14ac:dyDescent="0.2">
      <c r="A11" s="27"/>
      <c r="B11" s="2" t="s">
        <v>11</v>
      </c>
      <c r="C11" s="1">
        <v>70</v>
      </c>
      <c r="D11" s="4">
        <f t="shared" si="0"/>
        <v>7.0210631895687062E-2</v>
      </c>
      <c r="E11" s="4"/>
      <c r="F11" s="1">
        <v>82</v>
      </c>
      <c r="G11" s="9">
        <f t="shared" si="1"/>
        <v>8.4536082474226809E-2</v>
      </c>
      <c r="H11" s="4"/>
      <c r="I11" s="1">
        <v>67</v>
      </c>
      <c r="J11" s="4">
        <f t="shared" si="2"/>
        <v>6.7540322580645157E-2</v>
      </c>
      <c r="K11" s="4"/>
      <c r="L11" s="1">
        <v>82</v>
      </c>
      <c r="M11" s="9">
        <f t="shared" si="3"/>
        <v>8.3930399181166834E-2</v>
      </c>
      <c r="N11" s="4"/>
      <c r="O11" s="1">
        <v>68</v>
      </c>
      <c r="P11" s="4">
        <f t="shared" si="4"/>
        <v>6.8410462776659964E-2</v>
      </c>
      <c r="Q11" s="4"/>
      <c r="R11" s="1">
        <v>106</v>
      </c>
      <c r="S11" s="9">
        <f t="shared" si="5"/>
        <v>0.10739614994934144</v>
      </c>
      <c r="T11" s="4"/>
      <c r="U11" s="3">
        <v>52</v>
      </c>
      <c r="V11" s="4">
        <f t="shared" si="6"/>
        <v>5.2419354838709679E-2</v>
      </c>
      <c r="W11" s="4"/>
      <c r="X11" s="3">
        <v>90</v>
      </c>
      <c r="Y11" s="9">
        <f t="shared" si="7"/>
        <v>9.202453987730061E-2</v>
      </c>
      <c r="Z11" s="4"/>
      <c r="AA11" s="1">
        <v>44</v>
      </c>
      <c r="AB11" s="4">
        <f t="shared" si="8"/>
        <v>4.4044044044044044E-2</v>
      </c>
      <c r="AC11" s="4"/>
      <c r="AD11" s="1">
        <v>83</v>
      </c>
      <c r="AE11" s="9">
        <f t="shared" si="9"/>
        <v>8.4263959390862939E-2</v>
      </c>
      <c r="AF11" s="4"/>
      <c r="AG11" s="1">
        <v>49</v>
      </c>
      <c r="AH11" s="4">
        <f t="shared" si="10"/>
        <v>4.9295774647887321E-2</v>
      </c>
      <c r="AI11" s="4"/>
      <c r="AJ11" s="1">
        <v>81</v>
      </c>
      <c r="AK11" s="9">
        <f t="shared" si="11"/>
        <v>8.299180327868852E-2</v>
      </c>
      <c r="AL11" s="4"/>
      <c r="AN11" s="1"/>
      <c r="AO11" s="1"/>
    </row>
    <row r="12" spans="1:41" x14ac:dyDescent="0.2">
      <c r="A12" s="27"/>
      <c r="B12" s="2" t="s">
        <v>12</v>
      </c>
      <c r="C12" s="1">
        <v>116</v>
      </c>
      <c r="D12" s="4">
        <f t="shared" si="0"/>
        <v>0.11634904714142427</v>
      </c>
      <c r="E12" s="4"/>
      <c r="F12" s="1">
        <v>92</v>
      </c>
      <c r="G12" s="9">
        <f t="shared" si="1"/>
        <v>9.4845360824742264E-2</v>
      </c>
      <c r="H12" s="4"/>
      <c r="I12" s="1">
        <v>97</v>
      </c>
      <c r="J12" s="4">
        <f t="shared" si="2"/>
        <v>9.7782258064516125E-2</v>
      </c>
      <c r="K12" s="4"/>
      <c r="L12" s="1">
        <v>105</v>
      </c>
      <c r="M12" s="9">
        <f t="shared" si="3"/>
        <v>0.10747185261003071</v>
      </c>
      <c r="N12" s="4"/>
      <c r="O12" s="1">
        <v>109</v>
      </c>
      <c r="P12" s="4">
        <f t="shared" si="4"/>
        <v>0.1096579476861167</v>
      </c>
      <c r="Q12" s="4"/>
      <c r="R12" s="1">
        <v>85</v>
      </c>
      <c r="S12" s="9">
        <f t="shared" si="5"/>
        <v>8.6119554204660581E-2</v>
      </c>
      <c r="T12" s="4"/>
      <c r="U12" s="3">
        <v>54</v>
      </c>
      <c r="V12" s="4">
        <f t="shared" si="6"/>
        <v>5.4435483870967742E-2</v>
      </c>
      <c r="W12" s="4"/>
      <c r="X12" s="3">
        <v>85</v>
      </c>
      <c r="Y12" s="9">
        <f t="shared" si="7"/>
        <v>8.6912065439672795E-2</v>
      </c>
      <c r="Z12" s="4"/>
      <c r="AA12" s="1">
        <v>72</v>
      </c>
      <c r="AB12" s="4">
        <f t="shared" si="8"/>
        <v>7.2072072072072071E-2</v>
      </c>
      <c r="AC12" s="4"/>
      <c r="AD12" s="1">
        <v>83</v>
      </c>
      <c r="AE12" s="9">
        <f t="shared" si="9"/>
        <v>8.4263959390862939E-2</v>
      </c>
      <c r="AF12" s="4"/>
      <c r="AG12" s="1">
        <v>80</v>
      </c>
      <c r="AH12" s="4">
        <f t="shared" si="10"/>
        <v>8.0482897384305835E-2</v>
      </c>
      <c r="AI12" s="4"/>
      <c r="AJ12" s="1">
        <v>100</v>
      </c>
      <c r="AK12" s="9">
        <f t="shared" si="11"/>
        <v>0.10245901639344263</v>
      </c>
      <c r="AL12" s="4"/>
      <c r="AN12" s="1"/>
      <c r="AO12" s="1"/>
    </row>
    <row r="13" spans="1:41" x14ac:dyDescent="0.2">
      <c r="A13" s="27"/>
      <c r="B13" s="2" t="s">
        <v>13</v>
      </c>
      <c r="C13" s="1">
        <v>127</v>
      </c>
      <c r="D13" s="4">
        <f t="shared" si="0"/>
        <v>0.12738214643931794</v>
      </c>
      <c r="E13" s="4"/>
      <c r="F13" s="1">
        <v>80</v>
      </c>
      <c r="G13" s="9">
        <f t="shared" si="1"/>
        <v>8.247422680412371E-2</v>
      </c>
      <c r="H13" s="4"/>
      <c r="I13" s="1">
        <v>129</v>
      </c>
      <c r="J13" s="4">
        <f t="shared" si="2"/>
        <v>0.13004032258064516</v>
      </c>
      <c r="K13" s="4"/>
      <c r="L13" s="1">
        <v>88</v>
      </c>
      <c r="M13" s="9">
        <f t="shared" si="3"/>
        <v>9.0071647901740021E-2</v>
      </c>
      <c r="N13" s="4"/>
      <c r="O13" s="1">
        <v>138</v>
      </c>
      <c r="P13" s="4">
        <f t="shared" si="4"/>
        <v>0.13883299798792756</v>
      </c>
      <c r="Q13" s="4"/>
      <c r="R13" s="1">
        <v>91</v>
      </c>
      <c r="S13" s="9">
        <f t="shared" si="5"/>
        <v>9.2198581560283682E-2</v>
      </c>
      <c r="T13" s="4"/>
      <c r="U13" s="3">
        <v>91</v>
      </c>
      <c r="V13" s="4">
        <f t="shared" si="6"/>
        <v>9.1733870967741937E-2</v>
      </c>
      <c r="W13" s="4"/>
      <c r="X13" s="3">
        <v>92</v>
      </c>
      <c r="Y13" s="9">
        <f t="shared" si="7"/>
        <v>9.4069529652351741E-2</v>
      </c>
      <c r="Z13" s="4"/>
      <c r="AA13" s="1">
        <v>99</v>
      </c>
      <c r="AB13" s="4">
        <f t="shared" si="8"/>
        <v>9.90990990990991E-2</v>
      </c>
      <c r="AC13" s="4"/>
      <c r="AD13" s="1">
        <v>92</v>
      </c>
      <c r="AE13" s="9">
        <f t="shared" si="9"/>
        <v>9.3401015228426393E-2</v>
      </c>
      <c r="AF13" s="4"/>
      <c r="AG13" s="1">
        <v>114</v>
      </c>
      <c r="AH13" s="4">
        <f t="shared" si="10"/>
        <v>0.11468812877263582</v>
      </c>
      <c r="AI13" s="4"/>
      <c r="AJ13" s="1">
        <v>100</v>
      </c>
      <c r="AK13" s="9">
        <f t="shared" si="11"/>
        <v>0.10245901639344263</v>
      </c>
      <c r="AL13" s="4"/>
      <c r="AN13" s="1"/>
      <c r="AO13" s="1"/>
    </row>
    <row r="14" spans="1:41" x14ac:dyDescent="0.2">
      <c r="A14" s="27"/>
      <c r="B14" s="2" t="s">
        <v>14</v>
      </c>
      <c r="C14" s="1">
        <v>182</v>
      </c>
      <c r="D14" s="4">
        <f t="shared" si="0"/>
        <v>0.18254764292878636</v>
      </c>
      <c r="E14" s="4"/>
      <c r="F14" s="1">
        <v>90</v>
      </c>
      <c r="G14" s="9">
        <f t="shared" si="1"/>
        <v>9.2783505154639179E-2</v>
      </c>
      <c r="H14" s="4"/>
      <c r="I14" s="1">
        <v>224</v>
      </c>
      <c r="J14" s="4">
        <f t="shared" si="2"/>
        <v>0.22580645161290322</v>
      </c>
      <c r="K14" s="4"/>
      <c r="L14" s="1">
        <v>91</v>
      </c>
      <c r="M14" s="9">
        <f t="shared" si="3"/>
        <v>9.3142272262026607E-2</v>
      </c>
      <c r="N14" s="4"/>
      <c r="O14" s="1">
        <v>192</v>
      </c>
      <c r="P14" s="4">
        <f t="shared" si="4"/>
        <v>0.19315895372233399</v>
      </c>
      <c r="Q14" s="4"/>
      <c r="R14" s="1">
        <v>88</v>
      </c>
      <c r="S14" s="9">
        <f t="shared" si="5"/>
        <v>8.9159067882472132E-2</v>
      </c>
      <c r="T14" s="4"/>
      <c r="U14" s="3">
        <v>177</v>
      </c>
      <c r="V14" s="4">
        <f t="shared" si="6"/>
        <v>0.17842741935483872</v>
      </c>
      <c r="W14" s="4"/>
      <c r="X14" s="3">
        <v>104</v>
      </c>
      <c r="Y14" s="9">
        <f t="shared" si="7"/>
        <v>0.10633946830265849</v>
      </c>
      <c r="Z14" s="4"/>
      <c r="AA14" s="1">
        <v>173</v>
      </c>
      <c r="AB14" s="4">
        <f t="shared" si="8"/>
        <v>0.17317317317317318</v>
      </c>
      <c r="AC14" s="4"/>
      <c r="AD14" s="1">
        <v>104</v>
      </c>
      <c r="AE14" s="9">
        <f t="shared" si="9"/>
        <v>0.10558375634517767</v>
      </c>
      <c r="AF14" s="4"/>
      <c r="AG14" s="1">
        <v>155</v>
      </c>
      <c r="AH14" s="4">
        <f t="shared" si="10"/>
        <v>0.15593561368209255</v>
      </c>
      <c r="AI14" s="4"/>
      <c r="AJ14" s="1">
        <v>97</v>
      </c>
      <c r="AK14" s="9">
        <f t="shared" si="11"/>
        <v>9.9385245901639344E-2</v>
      </c>
      <c r="AL14" s="4"/>
      <c r="AN14" s="1"/>
      <c r="AO14" s="1"/>
    </row>
    <row r="15" spans="1:41" x14ac:dyDescent="0.2">
      <c r="A15" s="27"/>
      <c r="B15" s="2" t="s">
        <v>15</v>
      </c>
      <c r="C15" s="1">
        <v>203</v>
      </c>
      <c r="D15" s="4">
        <f t="shared" si="0"/>
        <v>0.20361083249749248</v>
      </c>
      <c r="E15" s="4"/>
      <c r="F15" s="1">
        <v>61</v>
      </c>
      <c r="G15" s="9">
        <f t="shared" si="1"/>
        <v>6.2886597938144329E-2</v>
      </c>
      <c r="H15" s="4"/>
      <c r="I15" s="1">
        <v>197</v>
      </c>
      <c r="J15" s="4">
        <f t="shared" si="2"/>
        <v>0.19858870967741934</v>
      </c>
      <c r="K15" s="4"/>
      <c r="L15" s="1">
        <v>65</v>
      </c>
      <c r="M15" s="9">
        <f t="shared" si="3"/>
        <v>6.6530194472876156E-2</v>
      </c>
      <c r="N15" s="4"/>
      <c r="O15" s="1">
        <v>189</v>
      </c>
      <c r="P15" s="4">
        <f t="shared" si="4"/>
        <v>0.19014084507042253</v>
      </c>
      <c r="Q15" s="4"/>
      <c r="R15" s="1">
        <v>52</v>
      </c>
      <c r="S15" s="9">
        <f t="shared" si="5"/>
        <v>5.2684903748733539E-2</v>
      </c>
      <c r="T15" s="4"/>
      <c r="U15" s="3">
        <v>245</v>
      </c>
      <c r="V15" s="4">
        <f t="shared" si="6"/>
        <v>0.24697580645161291</v>
      </c>
      <c r="W15" s="4"/>
      <c r="X15" s="3">
        <v>90</v>
      </c>
      <c r="Y15" s="9">
        <f t="shared" si="7"/>
        <v>9.202453987730061E-2</v>
      </c>
      <c r="Z15" s="4"/>
      <c r="AA15" s="1">
        <v>240</v>
      </c>
      <c r="AB15" s="4">
        <f t="shared" si="8"/>
        <v>0.24024024024024024</v>
      </c>
      <c r="AC15" s="4"/>
      <c r="AD15" s="1">
        <v>109</v>
      </c>
      <c r="AE15" s="9">
        <f t="shared" si="9"/>
        <v>0.11065989847715736</v>
      </c>
      <c r="AF15" s="4"/>
      <c r="AG15" s="1">
        <v>232</v>
      </c>
      <c r="AH15" s="4">
        <f t="shared" si="10"/>
        <v>0.23340040241448692</v>
      </c>
      <c r="AI15" s="4"/>
      <c r="AJ15" s="1">
        <v>81</v>
      </c>
      <c r="AK15" s="9">
        <f t="shared" si="11"/>
        <v>8.299180327868852E-2</v>
      </c>
      <c r="AL15" s="4"/>
      <c r="AN15" s="1"/>
      <c r="AO15" s="1"/>
    </row>
    <row r="16" spans="1:41" x14ac:dyDescent="0.2">
      <c r="A16" s="27"/>
      <c r="B16" s="2" t="s">
        <v>16</v>
      </c>
      <c r="C16" s="1">
        <v>111</v>
      </c>
      <c r="D16" s="4">
        <f t="shared" si="0"/>
        <v>0.11133400200601805</v>
      </c>
      <c r="E16" s="4"/>
      <c r="F16" s="1">
        <v>42</v>
      </c>
      <c r="G16" s="9">
        <f t="shared" si="1"/>
        <v>4.3298969072164947E-2</v>
      </c>
      <c r="H16" s="4"/>
      <c r="I16" s="1">
        <v>97</v>
      </c>
      <c r="J16" s="4">
        <f t="shared" si="2"/>
        <v>9.7782258064516125E-2</v>
      </c>
      <c r="K16" s="4"/>
      <c r="L16" s="1">
        <v>38</v>
      </c>
      <c r="M16" s="9">
        <f t="shared" si="3"/>
        <v>3.8894575230296824E-2</v>
      </c>
      <c r="N16" s="4"/>
      <c r="O16" s="1">
        <v>105</v>
      </c>
      <c r="P16" s="4">
        <f t="shared" si="4"/>
        <v>0.10563380281690141</v>
      </c>
      <c r="Q16" s="4"/>
      <c r="R16" s="1">
        <v>38</v>
      </c>
      <c r="S16" s="9">
        <f t="shared" si="5"/>
        <v>3.8500506585612972E-2</v>
      </c>
      <c r="T16" s="4"/>
      <c r="U16" s="3">
        <v>204</v>
      </c>
      <c r="V16" s="4">
        <f t="shared" si="6"/>
        <v>0.20564516129032259</v>
      </c>
      <c r="W16" s="4"/>
      <c r="X16" s="3">
        <v>82</v>
      </c>
      <c r="Y16" s="9">
        <f t="shared" si="7"/>
        <v>8.3844580777096112E-2</v>
      </c>
      <c r="Z16" s="4"/>
      <c r="AA16" s="1">
        <v>204</v>
      </c>
      <c r="AB16" s="4">
        <f t="shared" si="8"/>
        <v>0.20420420420420421</v>
      </c>
      <c r="AC16" s="4"/>
      <c r="AD16" s="1">
        <v>74</v>
      </c>
      <c r="AE16" s="9">
        <f t="shared" si="9"/>
        <v>7.5126903553299498E-2</v>
      </c>
      <c r="AF16" s="4"/>
      <c r="AG16" s="1">
        <v>207</v>
      </c>
      <c r="AH16" s="4">
        <f t="shared" si="10"/>
        <v>0.20824949698189135</v>
      </c>
      <c r="AI16" s="4"/>
      <c r="AJ16" s="1">
        <v>67</v>
      </c>
      <c r="AK16" s="9">
        <f t="shared" si="11"/>
        <v>6.8647540983606564E-2</v>
      </c>
      <c r="AL16" s="4"/>
      <c r="AN16" s="1"/>
      <c r="AO16" s="1"/>
    </row>
    <row r="17" spans="1:41" x14ac:dyDescent="0.2">
      <c r="A17" s="27"/>
      <c r="B17" s="2" t="s">
        <v>17</v>
      </c>
      <c r="C17" s="1">
        <v>26</v>
      </c>
      <c r="D17" s="4">
        <f t="shared" si="0"/>
        <v>2.6078234704112337E-2</v>
      </c>
      <c r="E17" s="4"/>
      <c r="F17" s="1">
        <v>10</v>
      </c>
      <c r="G17" s="9">
        <f t="shared" si="1"/>
        <v>1.0309278350515464E-2</v>
      </c>
      <c r="H17" s="4"/>
      <c r="I17" s="1">
        <v>28</v>
      </c>
      <c r="J17" s="4">
        <f t="shared" si="2"/>
        <v>2.8225806451612902E-2</v>
      </c>
      <c r="K17" s="4"/>
      <c r="L17" s="1">
        <v>10</v>
      </c>
      <c r="M17" s="9">
        <f t="shared" si="3"/>
        <v>1.0235414534288639E-2</v>
      </c>
      <c r="N17" s="4"/>
      <c r="O17" s="1">
        <v>29</v>
      </c>
      <c r="P17" s="4">
        <f t="shared" si="4"/>
        <v>2.9175050301810865E-2</v>
      </c>
      <c r="Q17" s="4"/>
      <c r="R17" s="1">
        <v>12</v>
      </c>
      <c r="S17" s="9">
        <f t="shared" si="5"/>
        <v>1.2158054711246201E-2</v>
      </c>
      <c r="T17" s="4"/>
      <c r="U17" s="3">
        <v>51</v>
      </c>
      <c r="V17" s="4">
        <f t="shared" si="6"/>
        <v>5.1411290322580648E-2</v>
      </c>
      <c r="W17" s="4"/>
      <c r="X17" s="3">
        <v>18</v>
      </c>
      <c r="Y17" s="9">
        <f t="shared" si="7"/>
        <v>1.8404907975460124E-2</v>
      </c>
      <c r="Z17" s="4"/>
      <c r="AA17" s="1">
        <v>62</v>
      </c>
      <c r="AB17" s="4">
        <f t="shared" si="8"/>
        <v>6.2062062062062065E-2</v>
      </c>
      <c r="AC17" s="4"/>
      <c r="AD17" s="1">
        <v>19</v>
      </c>
      <c r="AE17" s="9">
        <f t="shared" si="9"/>
        <v>1.9289340101522844E-2</v>
      </c>
      <c r="AF17" s="4"/>
      <c r="AG17" s="1">
        <v>50</v>
      </c>
      <c r="AH17" s="4">
        <f t="shared" si="10"/>
        <v>5.030181086519115E-2</v>
      </c>
      <c r="AI17" s="4"/>
      <c r="AJ17" s="1">
        <v>19</v>
      </c>
      <c r="AK17" s="9">
        <f t="shared" si="11"/>
        <v>1.9467213114754099E-2</v>
      </c>
      <c r="AL17" s="4"/>
      <c r="AN17" s="1"/>
      <c r="AO17" s="1"/>
    </row>
    <row r="18" spans="1:41" x14ac:dyDescent="0.2">
      <c r="A18" s="27"/>
      <c r="B18" s="2" t="s">
        <v>18</v>
      </c>
      <c r="C18" s="1">
        <v>12</v>
      </c>
      <c r="D18" s="4">
        <f t="shared" si="0"/>
        <v>1.2036108324974924E-2</v>
      </c>
      <c r="E18" s="4"/>
      <c r="F18" s="1">
        <v>1</v>
      </c>
      <c r="G18" s="9">
        <f t="shared" si="1"/>
        <v>1.0309278350515464E-3</v>
      </c>
      <c r="H18" s="4"/>
      <c r="I18" s="1">
        <v>7</v>
      </c>
      <c r="J18" s="4">
        <f t="shared" si="2"/>
        <v>7.0564516129032256E-3</v>
      </c>
      <c r="K18" s="4"/>
      <c r="L18" s="1">
        <v>2</v>
      </c>
      <c r="M18" s="9">
        <f t="shared" si="3"/>
        <v>2.0470829068577278E-3</v>
      </c>
      <c r="N18" s="4"/>
      <c r="O18" s="1">
        <v>11</v>
      </c>
      <c r="P18" s="4">
        <f t="shared" si="4"/>
        <v>1.1066398390342052E-2</v>
      </c>
      <c r="Q18" s="4"/>
      <c r="R18" s="1">
        <v>4</v>
      </c>
      <c r="S18" s="9">
        <f t="shared" si="5"/>
        <v>4.0526849037487338E-3</v>
      </c>
      <c r="T18" s="4"/>
      <c r="U18" s="3">
        <v>16</v>
      </c>
      <c r="V18" s="4">
        <f t="shared" si="6"/>
        <v>1.6129032258064516E-2</v>
      </c>
      <c r="W18" s="4"/>
      <c r="X18" s="3">
        <v>5</v>
      </c>
      <c r="Y18" s="9">
        <f t="shared" si="7"/>
        <v>5.1124744376278121E-3</v>
      </c>
      <c r="Z18" s="4"/>
      <c r="AA18" s="1">
        <v>13</v>
      </c>
      <c r="AB18" s="4">
        <f t="shared" si="8"/>
        <v>1.3013013013013013E-2</v>
      </c>
      <c r="AC18" s="4"/>
      <c r="AD18" s="1">
        <v>5</v>
      </c>
      <c r="AE18" s="9">
        <f t="shared" si="9"/>
        <v>5.076142131979695E-3</v>
      </c>
      <c r="AF18" s="4"/>
      <c r="AG18" s="1">
        <v>20</v>
      </c>
      <c r="AH18" s="4">
        <f t="shared" si="10"/>
        <v>2.0120724346076459E-2</v>
      </c>
      <c r="AI18" s="4"/>
      <c r="AJ18" s="1">
        <v>6</v>
      </c>
      <c r="AK18" s="9">
        <f t="shared" si="11"/>
        <v>6.1475409836065573E-3</v>
      </c>
      <c r="AL18" s="4"/>
      <c r="AN18" s="1"/>
      <c r="AO18" s="1"/>
    </row>
    <row r="19" spans="1:41" x14ac:dyDescent="0.2">
      <c r="A19" s="27"/>
      <c r="B19" s="2" t="s">
        <v>19</v>
      </c>
      <c r="C19" s="1">
        <v>2</v>
      </c>
      <c r="D19" s="4">
        <f t="shared" si="0"/>
        <v>2.0060180541624875E-3</v>
      </c>
      <c r="E19" s="4"/>
      <c r="F19" s="1">
        <v>0</v>
      </c>
      <c r="G19" s="9">
        <f t="shared" si="1"/>
        <v>0</v>
      </c>
      <c r="H19" s="4"/>
      <c r="I19" s="1">
        <v>2</v>
      </c>
      <c r="J19" s="4">
        <f t="shared" si="2"/>
        <v>2.0161290322580645E-3</v>
      </c>
      <c r="K19" s="4"/>
      <c r="L19" s="1">
        <v>1</v>
      </c>
      <c r="M19" s="9">
        <f t="shared" si="3"/>
        <v>1.0235414534288639E-3</v>
      </c>
      <c r="N19" s="4"/>
      <c r="O19" s="1">
        <v>3</v>
      </c>
      <c r="P19" s="4">
        <f t="shared" si="4"/>
        <v>3.0181086519114686E-3</v>
      </c>
      <c r="Q19" s="4"/>
      <c r="R19" s="1">
        <v>1</v>
      </c>
      <c r="S19" s="9">
        <f t="shared" si="5"/>
        <v>1.0131712259371835E-3</v>
      </c>
      <c r="T19" s="4"/>
      <c r="U19" s="3">
        <v>10</v>
      </c>
      <c r="V19" s="4">
        <f t="shared" si="6"/>
        <v>1.0080645161290322E-2</v>
      </c>
      <c r="W19" s="4"/>
      <c r="X19" s="3">
        <v>5</v>
      </c>
      <c r="Y19" s="9">
        <f t="shared" si="7"/>
        <v>5.1124744376278121E-3</v>
      </c>
      <c r="Z19" s="4"/>
      <c r="AA19" s="1">
        <v>4</v>
      </c>
      <c r="AB19" s="4">
        <f t="shared" si="8"/>
        <v>4.004004004004004E-3</v>
      </c>
      <c r="AC19" s="4"/>
      <c r="AD19" s="1">
        <v>1</v>
      </c>
      <c r="AE19" s="9">
        <f t="shared" si="9"/>
        <v>1.0152284263959391E-3</v>
      </c>
      <c r="AF19" s="4"/>
      <c r="AG19" s="1">
        <v>5</v>
      </c>
      <c r="AH19" s="4">
        <f t="shared" si="10"/>
        <v>5.0301810865191147E-3</v>
      </c>
      <c r="AI19" s="4"/>
      <c r="AJ19" s="1">
        <v>1</v>
      </c>
      <c r="AK19" s="9">
        <f t="shared" si="11"/>
        <v>1.0245901639344263E-3</v>
      </c>
      <c r="AL19" s="4"/>
      <c r="AN19" s="1"/>
      <c r="AO19" s="1"/>
    </row>
    <row r="20" spans="1:41" x14ac:dyDescent="0.2">
      <c r="A20" s="27"/>
      <c r="B20" s="2" t="s">
        <v>20</v>
      </c>
      <c r="C20" s="1">
        <v>0</v>
      </c>
      <c r="D20" s="4">
        <f t="shared" si="0"/>
        <v>0</v>
      </c>
      <c r="E20" s="4"/>
      <c r="F20" s="1">
        <v>0</v>
      </c>
      <c r="G20" s="9">
        <f t="shared" si="1"/>
        <v>0</v>
      </c>
      <c r="H20" s="4"/>
      <c r="I20" s="1">
        <v>0</v>
      </c>
      <c r="J20" s="4">
        <f t="shared" si="2"/>
        <v>0</v>
      </c>
      <c r="K20" s="4"/>
      <c r="L20" s="1">
        <v>1</v>
      </c>
      <c r="M20" s="9">
        <f t="shared" si="3"/>
        <v>1.0235414534288639E-3</v>
      </c>
      <c r="N20" s="4"/>
      <c r="O20" s="1">
        <v>0</v>
      </c>
      <c r="P20" s="4">
        <f t="shared" si="4"/>
        <v>0</v>
      </c>
      <c r="Q20" s="4"/>
      <c r="R20" s="1">
        <v>0</v>
      </c>
      <c r="S20" s="9">
        <f t="shared" si="5"/>
        <v>0</v>
      </c>
      <c r="T20" s="4"/>
      <c r="U20" s="3">
        <v>1</v>
      </c>
      <c r="V20" s="4">
        <f t="shared" si="6"/>
        <v>1.0080645161290322E-3</v>
      </c>
      <c r="W20" s="4"/>
      <c r="X20" s="3">
        <v>0</v>
      </c>
      <c r="Y20" s="9">
        <f t="shared" si="7"/>
        <v>0</v>
      </c>
      <c r="Z20" s="4"/>
      <c r="AA20" s="1">
        <v>0</v>
      </c>
      <c r="AB20" s="4">
        <f t="shared" si="8"/>
        <v>0</v>
      </c>
      <c r="AC20" s="4"/>
      <c r="AD20" s="1">
        <v>0</v>
      </c>
      <c r="AE20" s="9">
        <f t="shared" si="9"/>
        <v>0</v>
      </c>
      <c r="AF20" s="4"/>
      <c r="AG20" s="1">
        <v>0</v>
      </c>
      <c r="AH20" s="4">
        <f t="shared" si="10"/>
        <v>0</v>
      </c>
      <c r="AI20" s="4"/>
      <c r="AJ20" s="1">
        <v>0</v>
      </c>
      <c r="AK20" s="9">
        <f t="shared" si="11"/>
        <v>0</v>
      </c>
      <c r="AL20" s="4"/>
      <c r="AN20" s="1"/>
      <c r="AO20" s="1"/>
    </row>
    <row r="21" spans="1:41" x14ac:dyDescent="0.2">
      <c r="A21" s="27"/>
      <c r="B21" s="2" t="s">
        <v>21</v>
      </c>
      <c r="C21" s="1">
        <v>0</v>
      </c>
      <c r="D21" s="4">
        <f t="shared" si="0"/>
        <v>0</v>
      </c>
      <c r="E21" s="4"/>
      <c r="F21" s="1">
        <v>0</v>
      </c>
      <c r="G21" s="9">
        <f t="shared" si="1"/>
        <v>0</v>
      </c>
      <c r="H21" s="4"/>
      <c r="I21" s="1">
        <v>4</v>
      </c>
      <c r="J21" s="4">
        <f t="shared" si="2"/>
        <v>4.0322580645161289E-3</v>
      </c>
      <c r="K21" s="4"/>
      <c r="L21" s="1">
        <v>1</v>
      </c>
      <c r="M21" s="9">
        <f t="shared" si="3"/>
        <v>1.0235414534288639E-3</v>
      </c>
      <c r="N21" s="4"/>
      <c r="O21" s="1">
        <v>1</v>
      </c>
      <c r="P21" s="4">
        <f t="shared" si="4"/>
        <v>1.006036217303823E-3</v>
      </c>
      <c r="Q21" s="4"/>
      <c r="R21" s="1">
        <v>0</v>
      </c>
      <c r="S21" s="9">
        <f t="shared" si="5"/>
        <v>0</v>
      </c>
      <c r="T21" s="4"/>
      <c r="U21" s="3">
        <v>0</v>
      </c>
      <c r="V21" s="4">
        <f t="shared" si="6"/>
        <v>0</v>
      </c>
      <c r="W21" s="4"/>
      <c r="X21" s="3">
        <v>0</v>
      </c>
      <c r="Y21" s="9">
        <f t="shared" si="7"/>
        <v>0</v>
      </c>
      <c r="Z21" s="4"/>
      <c r="AA21" s="1">
        <v>1</v>
      </c>
      <c r="AB21" s="4">
        <f t="shared" si="8"/>
        <v>1.001001001001001E-3</v>
      </c>
      <c r="AC21" s="4"/>
      <c r="AD21" s="1">
        <v>0</v>
      </c>
      <c r="AE21" s="9">
        <f t="shared" si="9"/>
        <v>0</v>
      </c>
      <c r="AF21" s="4"/>
      <c r="AG21" s="1">
        <v>1</v>
      </c>
      <c r="AH21" s="4">
        <f t="shared" si="10"/>
        <v>1.006036217303823E-3</v>
      </c>
      <c r="AI21" s="4"/>
      <c r="AJ21" s="1">
        <v>0</v>
      </c>
      <c r="AK21" s="9">
        <f t="shared" si="11"/>
        <v>0</v>
      </c>
      <c r="AL21" s="4"/>
      <c r="AN21" s="1"/>
      <c r="AO21" s="1"/>
    </row>
    <row r="22" spans="1:41" x14ac:dyDescent="0.2">
      <c r="A22" s="27"/>
      <c r="B22" s="2" t="s">
        <v>22</v>
      </c>
      <c r="C22" s="1">
        <v>1</v>
      </c>
      <c r="D22" s="4">
        <f t="shared" si="0"/>
        <v>1.0030090270812437E-3</v>
      </c>
      <c r="E22" s="4"/>
      <c r="F22" s="1">
        <v>0</v>
      </c>
      <c r="G22" s="9">
        <f t="shared" si="1"/>
        <v>0</v>
      </c>
      <c r="H22" s="4"/>
      <c r="I22" s="1">
        <v>1</v>
      </c>
      <c r="J22" s="4">
        <f t="shared" si="2"/>
        <v>1.0080645161290322E-3</v>
      </c>
      <c r="K22" s="4"/>
      <c r="L22" s="1">
        <v>0</v>
      </c>
      <c r="M22" s="9">
        <f t="shared" si="3"/>
        <v>0</v>
      </c>
      <c r="N22" s="4"/>
      <c r="O22" s="1">
        <v>0</v>
      </c>
      <c r="P22" s="4">
        <f t="shared" si="4"/>
        <v>0</v>
      </c>
      <c r="Q22" s="4"/>
      <c r="R22" s="1">
        <v>0</v>
      </c>
      <c r="S22" s="9">
        <f t="shared" si="5"/>
        <v>0</v>
      </c>
      <c r="T22" s="4"/>
      <c r="U22" s="3">
        <v>0</v>
      </c>
      <c r="V22" s="4">
        <f t="shared" si="6"/>
        <v>0</v>
      </c>
      <c r="W22" s="4"/>
      <c r="X22" s="3">
        <v>0</v>
      </c>
      <c r="Y22" s="9">
        <f t="shared" si="7"/>
        <v>0</v>
      </c>
      <c r="Z22" s="4"/>
      <c r="AA22" s="1">
        <v>1</v>
      </c>
      <c r="AB22" s="4">
        <f t="shared" si="8"/>
        <v>1.001001001001001E-3</v>
      </c>
      <c r="AC22" s="4"/>
      <c r="AD22" s="1">
        <v>0</v>
      </c>
      <c r="AE22" s="9">
        <f t="shared" si="9"/>
        <v>0</v>
      </c>
      <c r="AF22" s="4"/>
      <c r="AG22" s="1">
        <v>2</v>
      </c>
      <c r="AH22" s="4">
        <f t="shared" si="10"/>
        <v>2.012072434607646E-3</v>
      </c>
      <c r="AI22" s="4"/>
      <c r="AJ22" s="1">
        <v>1</v>
      </c>
      <c r="AK22" s="9">
        <f t="shared" si="11"/>
        <v>1.0245901639344263E-3</v>
      </c>
      <c r="AL22" s="4"/>
      <c r="AN22" s="1"/>
      <c r="AO22" s="1"/>
    </row>
    <row r="23" spans="1:41" x14ac:dyDescent="0.2">
      <c r="A23" s="27"/>
      <c r="B23" s="2" t="s">
        <v>23</v>
      </c>
      <c r="C23" s="1">
        <v>0</v>
      </c>
      <c r="D23" s="4">
        <f t="shared" si="0"/>
        <v>0</v>
      </c>
      <c r="E23" s="4"/>
      <c r="F23" s="1">
        <v>0</v>
      </c>
      <c r="G23" s="9">
        <f t="shared" si="1"/>
        <v>0</v>
      </c>
      <c r="H23" s="4"/>
      <c r="I23" s="1">
        <v>0</v>
      </c>
      <c r="J23" s="4">
        <f t="shared" si="2"/>
        <v>0</v>
      </c>
      <c r="K23" s="4"/>
      <c r="L23" s="1">
        <v>0</v>
      </c>
      <c r="M23" s="9">
        <f t="shared" si="3"/>
        <v>0</v>
      </c>
      <c r="N23" s="4"/>
      <c r="O23" s="1">
        <v>0</v>
      </c>
      <c r="P23" s="4">
        <f t="shared" si="4"/>
        <v>0</v>
      </c>
      <c r="Q23" s="4"/>
      <c r="R23" s="1">
        <v>0</v>
      </c>
      <c r="S23" s="9">
        <f t="shared" si="5"/>
        <v>0</v>
      </c>
      <c r="T23" s="4"/>
      <c r="U23" s="3">
        <v>0</v>
      </c>
      <c r="V23" s="4">
        <f t="shared" si="6"/>
        <v>0</v>
      </c>
      <c r="W23" s="4"/>
      <c r="X23" s="3">
        <v>0</v>
      </c>
      <c r="Y23" s="9">
        <f t="shared" si="7"/>
        <v>0</v>
      </c>
      <c r="Z23" s="4"/>
      <c r="AA23" s="1">
        <v>0</v>
      </c>
      <c r="AB23" s="4">
        <f t="shared" si="8"/>
        <v>0</v>
      </c>
      <c r="AC23" s="4"/>
      <c r="AD23" s="1">
        <v>0</v>
      </c>
      <c r="AE23" s="9">
        <f t="shared" si="9"/>
        <v>0</v>
      </c>
      <c r="AF23" s="4"/>
      <c r="AG23" s="1">
        <v>0</v>
      </c>
      <c r="AH23" s="4">
        <f t="shared" si="10"/>
        <v>0</v>
      </c>
      <c r="AI23" s="4"/>
      <c r="AJ23" s="1">
        <v>0</v>
      </c>
      <c r="AK23" s="9">
        <f t="shared" si="11"/>
        <v>0</v>
      </c>
      <c r="AL23" s="4"/>
      <c r="AN23" s="1"/>
      <c r="AO23" s="1"/>
    </row>
    <row r="24" spans="1:41" x14ac:dyDescent="0.2">
      <c r="A24" s="27"/>
      <c r="B24" s="2" t="s">
        <v>24</v>
      </c>
      <c r="C24" s="1">
        <v>0</v>
      </c>
      <c r="D24" s="4">
        <f t="shared" si="0"/>
        <v>0</v>
      </c>
      <c r="E24" s="4"/>
      <c r="F24" s="1">
        <v>0</v>
      </c>
      <c r="G24" s="9">
        <f t="shared" si="1"/>
        <v>0</v>
      </c>
      <c r="H24" s="4"/>
      <c r="I24" s="1">
        <v>0</v>
      </c>
      <c r="J24" s="4">
        <f t="shared" si="2"/>
        <v>0</v>
      </c>
      <c r="K24" s="4"/>
      <c r="L24" s="1">
        <v>0</v>
      </c>
      <c r="M24" s="9">
        <f t="shared" si="3"/>
        <v>0</v>
      </c>
      <c r="N24" s="4"/>
      <c r="O24" s="1">
        <v>0</v>
      </c>
      <c r="P24" s="4">
        <f t="shared" si="4"/>
        <v>0</v>
      </c>
      <c r="Q24" s="4"/>
      <c r="R24" s="1">
        <v>0</v>
      </c>
      <c r="S24" s="9">
        <f t="shared" si="5"/>
        <v>0</v>
      </c>
      <c r="T24" s="4"/>
      <c r="U24" s="3">
        <v>0</v>
      </c>
      <c r="V24" s="4">
        <f t="shared" si="6"/>
        <v>0</v>
      </c>
      <c r="W24" s="4"/>
      <c r="X24" s="3">
        <v>0</v>
      </c>
      <c r="Y24" s="9">
        <f t="shared" si="7"/>
        <v>0</v>
      </c>
      <c r="Z24" s="4"/>
      <c r="AA24" s="1">
        <v>0</v>
      </c>
      <c r="AB24" s="4">
        <f t="shared" si="8"/>
        <v>0</v>
      </c>
      <c r="AC24" s="4"/>
      <c r="AD24" s="1">
        <v>0</v>
      </c>
      <c r="AE24" s="9">
        <f t="shared" si="9"/>
        <v>0</v>
      </c>
      <c r="AF24" s="4"/>
      <c r="AG24" s="1">
        <v>0</v>
      </c>
      <c r="AH24" s="4">
        <f t="shared" si="10"/>
        <v>0</v>
      </c>
      <c r="AI24" s="4"/>
      <c r="AJ24" s="1">
        <v>0</v>
      </c>
      <c r="AK24" s="9">
        <f t="shared" si="11"/>
        <v>0</v>
      </c>
      <c r="AL24" s="4"/>
      <c r="AN24" s="1"/>
      <c r="AO24" s="1"/>
    </row>
    <row r="25" spans="1:41" x14ac:dyDescent="0.2">
      <c r="A25" s="27"/>
      <c r="B25" s="2" t="s">
        <v>25</v>
      </c>
      <c r="C25" s="1">
        <v>0</v>
      </c>
      <c r="D25" s="4">
        <f t="shared" si="0"/>
        <v>0</v>
      </c>
      <c r="E25" s="4"/>
      <c r="F25" s="1">
        <v>0</v>
      </c>
      <c r="G25" s="9">
        <f t="shared" si="1"/>
        <v>0</v>
      </c>
      <c r="H25" s="4"/>
      <c r="I25" s="1">
        <v>0</v>
      </c>
      <c r="J25" s="4">
        <f t="shared" si="2"/>
        <v>0</v>
      </c>
      <c r="K25" s="4"/>
      <c r="L25" s="1">
        <v>0</v>
      </c>
      <c r="M25" s="9">
        <f t="shared" si="3"/>
        <v>0</v>
      </c>
      <c r="N25" s="4"/>
      <c r="O25" s="1">
        <v>0</v>
      </c>
      <c r="P25" s="4">
        <f t="shared" si="4"/>
        <v>0</v>
      </c>
      <c r="Q25" s="4"/>
      <c r="R25" s="1">
        <v>0</v>
      </c>
      <c r="S25" s="9">
        <f t="shared" si="5"/>
        <v>0</v>
      </c>
      <c r="T25" s="4"/>
      <c r="U25" s="3">
        <v>0</v>
      </c>
      <c r="V25" s="4">
        <f t="shared" si="6"/>
        <v>0</v>
      </c>
      <c r="W25" s="4"/>
      <c r="X25" s="3">
        <v>0</v>
      </c>
      <c r="Y25" s="9">
        <f t="shared" si="7"/>
        <v>0</v>
      </c>
      <c r="Z25" s="4"/>
      <c r="AA25" s="1">
        <v>0</v>
      </c>
      <c r="AB25" s="4">
        <f t="shared" si="8"/>
        <v>0</v>
      </c>
      <c r="AC25" s="4"/>
      <c r="AD25" s="1">
        <v>0</v>
      </c>
      <c r="AE25" s="9">
        <f t="shared" si="9"/>
        <v>0</v>
      </c>
      <c r="AF25" s="4"/>
      <c r="AG25" s="1">
        <v>0</v>
      </c>
      <c r="AH25" s="4">
        <f t="shared" si="10"/>
        <v>0</v>
      </c>
      <c r="AI25" s="4"/>
      <c r="AJ25" s="1">
        <v>0</v>
      </c>
      <c r="AK25" s="9">
        <f t="shared" si="11"/>
        <v>0</v>
      </c>
      <c r="AL25" s="4"/>
      <c r="AN25" s="1"/>
      <c r="AO25" s="1"/>
    </row>
    <row r="26" spans="1:41" x14ac:dyDescent="0.2">
      <c r="A26" s="27"/>
      <c r="B26" s="2" t="s">
        <v>26</v>
      </c>
      <c r="C26" s="1">
        <v>0</v>
      </c>
      <c r="D26" s="4">
        <f t="shared" si="0"/>
        <v>0</v>
      </c>
      <c r="E26" s="4"/>
      <c r="F26" s="1">
        <v>0</v>
      </c>
      <c r="G26" s="9">
        <f t="shared" si="1"/>
        <v>0</v>
      </c>
      <c r="H26" s="4"/>
      <c r="I26" s="1">
        <v>0</v>
      </c>
      <c r="J26" s="4">
        <f t="shared" si="2"/>
        <v>0</v>
      </c>
      <c r="K26" s="4"/>
      <c r="L26" s="1">
        <v>0</v>
      </c>
      <c r="M26" s="9">
        <f t="shared" si="3"/>
        <v>0</v>
      </c>
      <c r="N26" s="4"/>
      <c r="O26" s="1">
        <v>0</v>
      </c>
      <c r="P26" s="4">
        <f t="shared" si="4"/>
        <v>0</v>
      </c>
      <c r="Q26" s="4"/>
      <c r="R26" s="1">
        <v>0</v>
      </c>
      <c r="S26" s="9">
        <f t="shared" si="5"/>
        <v>0</v>
      </c>
      <c r="T26" s="4"/>
      <c r="U26" s="3">
        <v>0</v>
      </c>
      <c r="V26" s="4">
        <f t="shared" si="6"/>
        <v>0</v>
      </c>
      <c r="W26" s="4"/>
      <c r="X26" s="3">
        <v>0</v>
      </c>
      <c r="Y26" s="9">
        <f t="shared" si="7"/>
        <v>0</v>
      </c>
      <c r="Z26" s="4"/>
      <c r="AA26" s="1">
        <v>0</v>
      </c>
      <c r="AB26" s="4">
        <f t="shared" si="8"/>
        <v>0</v>
      </c>
      <c r="AC26" s="4"/>
      <c r="AD26" s="1">
        <v>0</v>
      </c>
      <c r="AE26" s="9">
        <f t="shared" si="9"/>
        <v>0</v>
      </c>
      <c r="AF26" s="4"/>
      <c r="AG26" s="1">
        <v>0</v>
      </c>
      <c r="AH26" s="4">
        <f t="shared" si="10"/>
        <v>0</v>
      </c>
      <c r="AI26" s="4"/>
      <c r="AJ26" s="1">
        <v>0</v>
      </c>
      <c r="AK26" s="9">
        <f t="shared" si="11"/>
        <v>0</v>
      </c>
      <c r="AL26" s="4"/>
      <c r="AN26" s="1"/>
      <c r="AO26" s="1"/>
    </row>
    <row r="27" spans="1:41" x14ac:dyDescent="0.2">
      <c r="A27" s="27" t="s">
        <v>27</v>
      </c>
      <c r="B27" s="2" t="s">
        <v>5</v>
      </c>
      <c r="C27" s="1">
        <v>1</v>
      </c>
      <c r="D27" s="4">
        <f t="shared" si="0"/>
        <v>1.0030090270812437E-3</v>
      </c>
      <c r="E27" s="5"/>
      <c r="F27" s="1">
        <v>0</v>
      </c>
      <c r="G27" s="9">
        <f t="shared" si="1"/>
        <v>0</v>
      </c>
      <c r="H27" s="5"/>
      <c r="I27" s="1">
        <v>0</v>
      </c>
      <c r="J27" s="4">
        <f t="shared" si="2"/>
        <v>0</v>
      </c>
      <c r="K27" s="5"/>
      <c r="L27" s="1">
        <v>0</v>
      </c>
      <c r="M27" s="9">
        <f t="shared" si="3"/>
        <v>0</v>
      </c>
      <c r="N27" s="5"/>
      <c r="O27" s="1">
        <v>0</v>
      </c>
      <c r="P27" s="4">
        <f t="shared" si="4"/>
        <v>0</v>
      </c>
      <c r="Q27" s="5"/>
      <c r="R27" s="1">
        <v>0</v>
      </c>
      <c r="S27" s="9">
        <f t="shared" si="5"/>
        <v>0</v>
      </c>
      <c r="T27" s="5"/>
      <c r="U27" s="3">
        <v>0</v>
      </c>
      <c r="V27" s="4">
        <f t="shared" si="6"/>
        <v>0</v>
      </c>
      <c r="W27" s="5"/>
      <c r="X27" s="3">
        <v>0</v>
      </c>
      <c r="Y27" s="9">
        <f t="shared" si="7"/>
        <v>0</v>
      </c>
      <c r="Z27" s="5"/>
      <c r="AA27" s="1">
        <v>1</v>
      </c>
      <c r="AB27" s="4">
        <f t="shared" si="8"/>
        <v>1.001001001001001E-3</v>
      </c>
      <c r="AC27" s="5"/>
      <c r="AD27" s="1">
        <v>1</v>
      </c>
      <c r="AE27" s="9">
        <f t="shared" si="9"/>
        <v>1.0152284263959391E-3</v>
      </c>
      <c r="AF27" s="5"/>
      <c r="AG27" s="1">
        <v>0</v>
      </c>
      <c r="AH27" s="4">
        <f t="shared" si="10"/>
        <v>0</v>
      </c>
      <c r="AI27" s="5"/>
      <c r="AJ27" s="1">
        <v>0</v>
      </c>
      <c r="AK27" s="9">
        <f t="shared" si="11"/>
        <v>0</v>
      </c>
      <c r="AL27" s="5"/>
      <c r="AN27" s="1"/>
      <c r="AO27" s="1"/>
    </row>
    <row r="28" spans="1:41" x14ac:dyDescent="0.2">
      <c r="A28" s="27"/>
      <c r="B28" s="2" t="s">
        <v>6</v>
      </c>
      <c r="C28" s="1">
        <v>0</v>
      </c>
      <c r="D28" s="4">
        <f t="shared" si="0"/>
        <v>0</v>
      </c>
      <c r="E28" s="5"/>
      <c r="F28" s="1">
        <v>0</v>
      </c>
      <c r="G28" s="9">
        <f t="shared" si="1"/>
        <v>0</v>
      </c>
      <c r="H28" s="5"/>
      <c r="I28" s="1">
        <v>0</v>
      </c>
      <c r="J28" s="4">
        <f t="shared" si="2"/>
        <v>0</v>
      </c>
      <c r="K28" s="5"/>
      <c r="L28" s="1">
        <v>0</v>
      </c>
      <c r="M28" s="9">
        <f t="shared" si="3"/>
        <v>0</v>
      </c>
      <c r="N28" s="5"/>
      <c r="O28" s="1">
        <v>0</v>
      </c>
      <c r="P28" s="4">
        <f t="shared" si="4"/>
        <v>0</v>
      </c>
      <c r="Q28" s="5"/>
      <c r="R28" s="1">
        <v>0</v>
      </c>
      <c r="S28" s="9">
        <f t="shared" si="5"/>
        <v>0</v>
      </c>
      <c r="T28" s="5"/>
      <c r="U28" s="3">
        <v>0</v>
      </c>
      <c r="V28" s="4">
        <f t="shared" si="6"/>
        <v>0</v>
      </c>
      <c r="W28" s="5"/>
      <c r="X28" s="3">
        <v>0</v>
      </c>
      <c r="Y28" s="9">
        <f t="shared" si="7"/>
        <v>0</v>
      </c>
      <c r="Z28" s="5"/>
      <c r="AA28" s="1">
        <v>0</v>
      </c>
      <c r="AB28" s="4">
        <f t="shared" si="8"/>
        <v>0</v>
      </c>
      <c r="AC28" s="5"/>
      <c r="AD28" s="1">
        <v>0</v>
      </c>
      <c r="AE28" s="9">
        <f t="shared" si="9"/>
        <v>0</v>
      </c>
      <c r="AF28" s="5"/>
      <c r="AG28" s="1">
        <v>0</v>
      </c>
      <c r="AH28" s="4">
        <f t="shared" si="10"/>
        <v>0</v>
      </c>
      <c r="AI28" s="5"/>
      <c r="AJ28" s="1">
        <v>0</v>
      </c>
      <c r="AK28" s="9">
        <f t="shared" si="11"/>
        <v>0</v>
      </c>
      <c r="AL28" s="5"/>
      <c r="AN28" s="1"/>
      <c r="AO28" s="1"/>
    </row>
    <row r="29" spans="1:41" x14ac:dyDescent="0.2">
      <c r="A29" s="27"/>
      <c r="B29" s="2" t="s">
        <v>7</v>
      </c>
      <c r="C29" s="1">
        <v>2</v>
      </c>
      <c r="D29" s="4">
        <f t="shared" si="0"/>
        <v>2.0060180541624875E-3</v>
      </c>
      <c r="E29" s="5"/>
      <c r="F29" s="1">
        <v>1</v>
      </c>
      <c r="G29" s="9">
        <f t="shared" si="1"/>
        <v>1.0309278350515464E-3</v>
      </c>
      <c r="H29" s="5"/>
      <c r="I29" s="1">
        <v>1</v>
      </c>
      <c r="J29" s="4">
        <f t="shared" si="2"/>
        <v>1.0080645161290322E-3</v>
      </c>
      <c r="K29" s="5"/>
      <c r="L29" s="1">
        <v>0</v>
      </c>
      <c r="M29" s="9">
        <f t="shared" si="3"/>
        <v>0</v>
      </c>
      <c r="N29" s="5"/>
      <c r="O29" s="1">
        <v>1</v>
      </c>
      <c r="P29" s="4">
        <f t="shared" si="4"/>
        <v>1.006036217303823E-3</v>
      </c>
      <c r="Q29" s="5"/>
      <c r="R29" s="1">
        <v>0</v>
      </c>
      <c r="S29" s="9">
        <f t="shared" si="5"/>
        <v>0</v>
      </c>
      <c r="T29" s="5"/>
      <c r="U29" s="3">
        <v>0</v>
      </c>
      <c r="V29" s="4">
        <f t="shared" si="6"/>
        <v>0</v>
      </c>
      <c r="W29" s="5"/>
      <c r="X29" s="3">
        <v>0</v>
      </c>
      <c r="Y29" s="9">
        <f t="shared" si="7"/>
        <v>0</v>
      </c>
      <c r="Z29" s="5"/>
      <c r="AA29" s="1">
        <v>0</v>
      </c>
      <c r="AB29" s="4">
        <f t="shared" si="8"/>
        <v>0</v>
      </c>
      <c r="AC29" s="5"/>
      <c r="AD29" s="1">
        <v>0</v>
      </c>
      <c r="AE29" s="9">
        <f t="shared" si="9"/>
        <v>0</v>
      </c>
      <c r="AF29" s="5"/>
      <c r="AG29" s="1">
        <v>0</v>
      </c>
      <c r="AH29" s="4">
        <f t="shared" si="10"/>
        <v>0</v>
      </c>
      <c r="AI29" s="5"/>
      <c r="AJ29" s="1">
        <v>0</v>
      </c>
      <c r="AK29" s="9">
        <f t="shared" si="11"/>
        <v>0</v>
      </c>
      <c r="AL29" s="5"/>
      <c r="AN29" s="1"/>
      <c r="AO29" s="1"/>
    </row>
    <row r="30" spans="1:41" x14ac:dyDescent="0.2">
      <c r="A30" s="27"/>
      <c r="B30" s="2" t="s">
        <v>8</v>
      </c>
      <c r="C30" s="1">
        <v>0</v>
      </c>
      <c r="D30" s="4">
        <f t="shared" si="0"/>
        <v>0</v>
      </c>
      <c r="E30" s="5"/>
      <c r="F30" s="1">
        <v>0</v>
      </c>
      <c r="G30" s="9">
        <f t="shared" si="1"/>
        <v>0</v>
      </c>
      <c r="H30" s="5"/>
      <c r="I30" s="1">
        <v>0</v>
      </c>
      <c r="J30" s="4">
        <f t="shared" si="2"/>
        <v>0</v>
      </c>
      <c r="K30" s="5"/>
      <c r="L30" s="1">
        <v>0</v>
      </c>
      <c r="M30" s="9">
        <f t="shared" si="3"/>
        <v>0</v>
      </c>
      <c r="N30" s="5"/>
      <c r="O30" s="1">
        <v>0</v>
      </c>
      <c r="P30" s="4">
        <f t="shared" si="4"/>
        <v>0</v>
      </c>
      <c r="Q30" s="5"/>
      <c r="R30" s="1">
        <v>1</v>
      </c>
      <c r="S30" s="9">
        <f t="shared" si="5"/>
        <v>1.0131712259371835E-3</v>
      </c>
      <c r="T30" s="5"/>
      <c r="U30" s="3">
        <v>0</v>
      </c>
      <c r="V30" s="4">
        <f t="shared" si="6"/>
        <v>0</v>
      </c>
      <c r="W30" s="5"/>
      <c r="X30" s="3">
        <v>0</v>
      </c>
      <c r="Y30" s="9">
        <f t="shared" si="7"/>
        <v>0</v>
      </c>
      <c r="Z30" s="5"/>
      <c r="AA30" s="1">
        <v>0</v>
      </c>
      <c r="AB30" s="4">
        <f t="shared" si="8"/>
        <v>0</v>
      </c>
      <c r="AC30" s="5"/>
      <c r="AD30" s="1">
        <v>0</v>
      </c>
      <c r="AE30" s="9">
        <f t="shared" si="9"/>
        <v>0</v>
      </c>
      <c r="AF30" s="5"/>
      <c r="AG30" s="1">
        <v>0</v>
      </c>
      <c r="AH30" s="4">
        <f t="shared" si="10"/>
        <v>0</v>
      </c>
      <c r="AI30" s="5"/>
      <c r="AJ30" s="1">
        <v>0</v>
      </c>
      <c r="AK30" s="9">
        <f t="shared" si="11"/>
        <v>0</v>
      </c>
      <c r="AL30" s="5"/>
      <c r="AN30" s="1"/>
      <c r="AO30" s="1"/>
    </row>
    <row r="31" spans="1:41" x14ac:dyDescent="0.2">
      <c r="A31" s="27"/>
      <c r="B31" s="2" t="s">
        <v>9</v>
      </c>
      <c r="C31" s="1">
        <v>0</v>
      </c>
      <c r="D31" s="4">
        <f t="shared" si="0"/>
        <v>0</v>
      </c>
      <c r="E31" s="5"/>
      <c r="F31" s="1">
        <v>0</v>
      </c>
      <c r="G31" s="9">
        <f t="shared" si="1"/>
        <v>0</v>
      </c>
      <c r="H31" s="5"/>
      <c r="I31" s="1">
        <v>0</v>
      </c>
      <c r="J31" s="4">
        <f t="shared" si="2"/>
        <v>0</v>
      </c>
      <c r="K31" s="5"/>
      <c r="L31" s="1">
        <v>0</v>
      </c>
      <c r="M31" s="9">
        <f t="shared" si="3"/>
        <v>0</v>
      </c>
      <c r="N31" s="5"/>
      <c r="O31" s="1">
        <v>0</v>
      </c>
      <c r="P31" s="4">
        <f t="shared" si="4"/>
        <v>0</v>
      </c>
      <c r="Q31" s="5"/>
      <c r="R31" s="1">
        <v>0</v>
      </c>
      <c r="S31" s="9">
        <f t="shared" si="5"/>
        <v>0</v>
      </c>
      <c r="T31" s="5"/>
      <c r="U31" s="3">
        <v>0</v>
      </c>
      <c r="V31" s="4">
        <f t="shared" si="6"/>
        <v>0</v>
      </c>
      <c r="W31" s="5"/>
      <c r="X31" s="3">
        <v>0</v>
      </c>
      <c r="Y31" s="9">
        <f t="shared" si="7"/>
        <v>0</v>
      </c>
      <c r="Z31" s="5"/>
      <c r="AA31" s="1">
        <v>0</v>
      </c>
      <c r="AB31" s="4">
        <f t="shared" si="8"/>
        <v>0</v>
      </c>
      <c r="AC31" s="5"/>
      <c r="AD31" s="1">
        <v>0</v>
      </c>
      <c r="AE31" s="9">
        <f t="shared" si="9"/>
        <v>0</v>
      </c>
      <c r="AF31" s="5"/>
      <c r="AG31" s="1">
        <v>0</v>
      </c>
      <c r="AH31" s="4">
        <f t="shared" si="10"/>
        <v>0</v>
      </c>
      <c r="AI31" s="5"/>
      <c r="AJ31" s="1">
        <v>0</v>
      </c>
      <c r="AK31" s="9">
        <f t="shared" si="11"/>
        <v>0</v>
      </c>
      <c r="AL31" s="5"/>
      <c r="AN31" s="1"/>
      <c r="AO31" s="1"/>
    </row>
    <row r="32" spans="1:41" x14ac:dyDescent="0.2">
      <c r="A32" s="27"/>
      <c r="B32" s="2" t="s">
        <v>10</v>
      </c>
      <c r="C32" s="1">
        <v>1</v>
      </c>
      <c r="D32" s="4">
        <f t="shared" si="0"/>
        <v>1.0030090270812437E-3</v>
      </c>
      <c r="E32" s="5"/>
      <c r="F32" s="1">
        <v>1</v>
      </c>
      <c r="G32" s="9">
        <f t="shared" si="1"/>
        <v>1.0309278350515464E-3</v>
      </c>
      <c r="H32" s="5"/>
      <c r="I32" s="1">
        <v>0</v>
      </c>
      <c r="J32" s="4">
        <f t="shared" si="2"/>
        <v>0</v>
      </c>
      <c r="K32" s="5"/>
      <c r="L32" s="1">
        <v>0</v>
      </c>
      <c r="M32" s="9">
        <f t="shared" si="3"/>
        <v>0</v>
      </c>
      <c r="N32" s="5"/>
      <c r="O32" s="1">
        <v>0</v>
      </c>
      <c r="P32" s="4">
        <f t="shared" si="4"/>
        <v>0</v>
      </c>
      <c r="Q32" s="5"/>
      <c r="R32" s="1">
        <v>0</v>
      </c>
      <c r="S32" s="9">
        <f t="shared" si="5"/>
        <v>0</v>
      </c>
      <c r="T32" s="5"/>
      <c r="U32" s="3">
        <v>0</v>
      </c>
      <c r="V32" s="4">
        <f t="shared" si="6"/>
        <v>0</v>
      </c>
      <c r="W32" s="5"/>
      <c r="X32" s="3">
        <v>0</v>
      </c>
      <c r="Y32" s="9">
        <f t="shared" si="7"/>
        <v>0</v>
      </c>
      <c r="Z32" s="5"/>
      <c r="AA32" s="1">
        <v>1</v>
      </c>
      <c r="AB32" s="4">
        <f t="shared" si="8"/>
        <v>1.001001001001001E-3</v>
      </c>
      <c r="AC32" s="5"/>
      <c r="AD32" s="1">
        <v>1</v>
      </c>
      <c r="AE32" s="9">
        <f t="shared" si="9"/>
        <v>1.0152284263959391E-3</v>
      </c>
      <c r="AF32" s="5"/>
      <c r="AG32" s="1">
        <v>0</v>
      </c>
      <c r="AH32" s="4">
        <f t="shared" si="10"/>
        <v>0</v>
      </c>
      <c r="AI32" s="5"/>
      <c r="AJ32" s="1">
        <v>0</v>
      </c>
      <c r="AK32" s="9">
        <f t="shared" si="11"/>
        <v>0</v>
      </c>
      <c r="AL32" s="5"/>
      <c r="AN32" s="1"/>
      <c r="AO32" s="1"/>
    </row>
    <row r="33" spans="1:41" x14ac:dyDescent="0.2">
      <c r="A33" s="27"/>
      <c r="B33" s="2" t="s">
        <v>11</v>
      </c>
      <c r="C33" s="1">
        <v>0</v>
      </c>
      <c r="D33" s="4">
        <f t="shared" si="0"/>
        <v>0</v>
      </c>
      <c r="E33" s="5"/>
      <c r="F33" s="1">
        <v>1</v>
      </c>
      <c r="G33" s="9">
        <f t="shared" si="1"/>
        <v>1.0309278350515464E-3</v>
      </c>
      <c r="H33" s="5"/>
      <c r="I33" s="1">
        <v>1</v>
      </c>
      <c r="J33" s="4">
        <f t="shared" si="2"/>
        <v>1.0080645161290322E-3</v>
      </c>
      <c r="K33" s="5"/>
      <c r="L33" s="1">
        <v>0</v>
      </c>
      <c r="M33" s="9">
        <f t="shared" si="3"/>
        <v>0</v>
      </c>
      <c r="N33" s="5"/>
      <c r="O33" s="1">
        <v>5</v>
      </c>
      <c r="P33" s="4">
        <f t="shared" si="4"/>
        <v>5.0301810865191147E-3</v>
      </c>
      <c r="Q33" s="5"/>
      <c r="R33" s="1">
        <v>1</v>
      </c>
      <c r="S33" s="9">
        <f t="shared" si="5"/>
        <v>1.0131712259371835E-3</v>
      </c>
      <c r="T33" s="5"/>
      <c r="U33" s="3">
        <v>0</v>
      </c>
      <c r="V33" s="4">
        <f t="shared" si="6"/>
        <v>0</v>
      </c>
      <c r="W33" s="5"/>
      <c r="X33" s="3">
        <v>0</v>
      </c>
      <c r="Y33" s="9">
        <f t="shared" si="7"/>
        <v>0</v>
      </c>
      <c r="Z33" s="5"/>
      <c r="AA33" s="1">
        <v>0</v>
      </c>
      <c r="AB33" s="4">
        <f t="shared" si="8"/>
        <v>0</v>
      </c>
      <c r="AC33" s="5"/>
      <c r="AD33" s="1">
        <v>0</v>
      </c>
      <c r="AE33" s="9">
        <f t="shared" si="9"/>
        <v>0</v>
      </c>
      <c r="AF33" s="5"/>
      <c r="AG33" s="1">
        <v>0</v>
      </c>
      <c r="AH33" s="4">
        <f t="shared" si="10"/>
        <v>0</v>
      </c>
      <c r="AI33" s="5"/>
      <c r="AJ33" s="1">
        <v>0</v>
      </c>
      <c r="AK33" s="9">
        <f t="shared" si="11"/>
        <v>0</v>
      </c>
      <c r="AL33" s="5"/>
      <c r="AN33" s="1"/>
      <c r="AO33" s="1"/>
    </row>
    <row r="34" spans="1:41" x14ac:dyDescent="0.2">
      <c r="A34" s="27"/>
      <c r="B34" s="2" t="s">
        <v>12</v>
      </c>
      <c r="C34" s="1">
        <v>5</v>
      </c>
      <c r="D34" s="4">
        <f t="shared" si="0"/>
        <v>5.0150451354062184E-3</v>
      </c>
      <c r="E34" s="5"/>
      <c r="F34" s="1">
        <v>2</v>
      </c>
      <c r="G34" s="9">
        <f t="shared" si="1"/>
        <v>2.0618556701030928E-3</v>
      </c>
      <c r="H34" s="5"/>
      <c r="I34" s="1">
        <v>8</v>
      </c>
      <c r="J34" s="4">
        <f t="shared" si="2"/>
        <v>8.0645161290322578E-3</v>
      </c>
      <c r="K34" s="5"/>
      <c r="L34" s="1">
        <v>5</v>
      </c>
      <c r="M34" s="9">
        <f t="shared" si="3"/>
        <v>5.1177072671443197E-3</v>
      </c>
      <c r="N34" s="5"/>
      <c r="O34" s="1">
        <v>5</v>
      </c>
      <c r="P34" s="4">
        <f t="shared" si="4"/>
        <v>5.0301810865191147E-3</v>
      </c>
      <c r="Q34" s="5"/>
      <c r="R34" s="1">
        <v>2</v>
      </c>
      <c r="S34" s="9">
        <f t="shared" si="5"/>
        <v>2.0263424518743669E-3</v>
      </c>
      <c r="T34" s="5"/>
      <c r="U34" s="3">
        <v>0</v>
      </c>
      <c r="V34" s="4">
        <f t="shared" si="6"/>
        <v>0</v>
      </c>
      <c r="W34" s="5"/>
      <c r="X34" s="3">
        <v>0</v>
      </c>
      <c r="Y34" s="9">
        <f t="shared" si="7"/>
        <v>0</v>
      </c>
      <c r="Z34" s="5"/>
      <c r="AA34" s="1">
        <v>0</v>
      </c>
      <c r="AB34" s="4">
        <f t="shared" si="8"/>
        <v>0</v>
      </c>
      <c r="AC34" s="5"/>
      <c r="AD34" s="1">
        <v>0</v>
      </c>
      <c r="AE34" s="9">
        <f t="shared" si="9"/>
        <v>0</v>
      </c>
      <c r="AF34" s="5"/>
      <c r="AG34" s="1">
        <v>0</v>
      </c>
      <c r="AH34" s="4">
        <f t="shared" si="10"/>
        <v>0</v>
      </c>
      <c r="AI34" s="5"/>
      <c r="AJ34" s="1">
        <v>0</v>
      </c>
      <c r="AK34" s="9">
        <f t="shared" si="11"/>
        <v>0</v>
      </c>
      <c r="AL34" s="5"/>
      <c r="AN34" s="1"/>
      <c r="AO34" s="1"/>
    </row>
    <row r="35" spans="1:41" x14ac:dyDescent="0.2">
      <c r="A35" s="27"/>
      <c r="B35" s="2" t="s">
        <v>13</v>
      </c>
      <c r="C35" s="1">
        <v>16</v>
      </c>
      <c r="D35" s="4">
        <f t="shared" si="0"/>
        <v>1.60481444332999E-2</v>
      </c>
      <c r="E35" s="5"/>
      <c r="F35" s="1">
        <v>12</v>
      </c>
      <c r="G35" s="9">
        <f t="shared" si="1"/>
        <v>1.2371134020618556E-2</v>
      </c>
      <c r="H35" s="5"/>
      <c r="I35" s="1">
        <v>17</v>
      </c>
      <c r="J35" s="4">
        <f t="shared" si="2"/>
        <v>1.7137096774193547E-2</v>
      </c>
      <c r="K35" s="5"/>
      <c r="L35" s="1">
        <v>7</v>
      </c>
      <c r="M35" s="9">
        <f t="shared" si="3"/>
        <v>7.164790174002047E-3</v>
      </c>
      <c r="N35" s="5"/>
      <c r="O35" s="1">
        <v>10</v>
      </c>
      <c r="P35" s="4">
        <f t="shared" si="4"/>
        <v>1.0060362173038229E-2</v>
      </c>
      <c r="Q35" s="5"/>
      <c r="R35" s="1">
        <v>9</v>
      </c>
      <c r="S35" s="9">
        <f t="shared" si="5"/>
        <v>9.11854103343465E-3</v>
      </c>
      <c r="T35" s="5"/>
      <c r="U35" s="3">
        <v>1</v>
      </c>
      <c r="V35" s="4">
        <f t="shared" si="6"/>
        <v>1.0080645161290322E-3</v>
      </c>
      <c r="W35" s="5"/>
      <c r="X35" s="3">
        <v>1</v>
      </c>
      <c r="Y35" s="9">
        <f t="shared" si="7"/>
        <v>1.0224948875255625E-3</v>
      </c>
      <c r="Z35" s="5"/>
      <c r="AA35" s="1">
        <v>0</v>
      </c>
      <c r="AB35" s="4">
        <f t="shared" si="8"/>
        <v>0</v>
      </c>
      <c r="AC35" s="5"/>
      <c r="AD35" s="1">
        <v>0</v>
      </c>
      <c r="AE35" s="9">
        <f t="shared" si="9"/>
        <v>0</v>
      </c>
      <c r="AF35" s="5"/>
      <c r="AG35" s="1">
        <v>0</v>
      </c>
      <c r="AH35" s="4">
        <f t="shared" si="10"/>
        <v>0</v>
      </c>
      <c r="AI35" s="5"/>
      <c r="AJ35" s="1">
        <v>0</v>
      </c>
      <c r="AK35" s="9">
        <f t="shared" si="11"/>
        <v>0</v>
      </c>
      <c r="AL35" s="5"/>
      <c r="AN35" s="1"/>
      <c r="AO35" s="1"/>
    </row>
    <row r="36" spans="1:41" x14ac:dyDescent="0.2">
      <c r="A36" s="27"/>
      <c r="B36" s="2" t="s">
        <v>14</v>
      </c>
      <c r="C36" s="1">
        <v>53</v>
      </c>
      <c r="D36" s="4">
        <f t="shared" si="0"/>
        <v>5.3159478435305919E-2</v>
      </c>
      <c r="E36" s="5"/>
      <c r="F36" s="1">
        <v>24</v>
      </c>
      <c r="G36" s="9">
        <f t="shared" si="1"/>
        <v>2.4742268041237112E-2</v>
      </c>
      <c r="H36" s="5"/>
      <c r="I36" s="1">
        <v>31</v>
      </c>
      <c r="J36" s="4">
        <f t="shared" si="2"/>
        <v>3.125E-2</v>
      </c>
      <c r="K36" s="5"/>
      <c r="L36" s="1">
        <v>21</v>
      </c>
      <c r="M36" s="9">
        <f t="shared" si="3"/>
        <v>2.1494370522006142E-2</v>
      </c>
      <c r="N36" s="5"/>
      <c r="O36" s="1">
        <v>37</v>
      </c>
      <c r="P36" s="4">
        <f t="shared" si="4"/>
        <v>3.722334004024145E-2</v>
      </c>
      <c r="Q36" s="5"/>
      <c r="R36" s="1">
        <v>23</v>
      </c>
      <c r="S36" s="9">
        <f t="shared" si="5"/>
        <v>2.3302938196555219E-2</v>
      </c>
      <c r="T36" s="5"/>
      <c r="U36" s="3">
        <v>5</v>
      </c>
      <c r="V36" s="4">
        <f t="shared" si="6"/>
        <v>5.0403225806451612E-3</v>
      </c>
      <c r="W36" s="5"/>
      <c r="X36" s="3">
        <v>2</v>
      </c>
      <c r="Y36" s="9">
        <f t="shared" si="7"/>
        <v>2.0449897750511249E-3</v>
      </c>
      <c r="Z36" s="5"/>
      <c r="AA36" s="1">
        <v>5</v>
      </c>
      <c r="AB36" s="4">
        <f t="shared" si="8"/>
        <v>5.005005005005005E-3</v>
      </c>
      <c r="AC36" s="5"/>
      <c r="AD36" s="1">
        <v>1</v>
      </c>
      <c r="AE36" s="9">
        <f t="shared" si="9"/>
        <v>1.0152284263959391E-3</v>
      </c>
      <c r="AF36" s="5"/>
      <c r="AG36" s="1">
        <v>2</v>
      </c>
      <c r="AH36" s="4">
        <f t="shared" si="10"/>
        <v>2.012072434607646E-3</v>
      </c>
      <c r="AI36" s="5"/>
      <c r="AJ36" s="1">
        <v>0</v>
      </c>
      <c r="AK36" s="9">
        <f t="shared" si="11"/>
        <v>0</v>
      </c>
      <c r="AL36" s="5"/>
      <c r="AN36" s="1"/>
      <c r="AO36" s="1"/>
    </row>
    <row r="37" spans="1:41" x14ac:dyDescent="0.2">
      <c r="A37" s="27"/>
      <c r="B37" s="2" t="s">
        <v>15</v>
      </c>
      <c r="C37" s="1">
        <v>120</v>
      </c>
      <c r="D37" s="4">
        <f t="shared" si="0"/>
        <v>0.12036108324974924</v>
      </c>
      <c r="E37" s="5"/>
      <c r="F37" s="1">
        <v>70</v>
      </c>
      <c r="G37" s="9">
        <f t="shared" si="1"/>
        <v>7.2164948453608241E-2</v>
      </c>
      <c r="H37" s="5"/>
      <c r="I37" s="1">
        <v>123</v>
      </c>
      <c r="J37" s="4">
        <f t="shared" si="2"/>
        <v>0.12399193548387097</v>
      </c>
      <c r="K37" s="5"/>
      <c r="L37" s="1">
        <v>81</v>
      </c>
      <c r="M37" s="9">
        <f t="shared" si="3"/>
        <v>8.2906857727737968E-2</v>
      </c>
      <c r="N37" s="5"/>
      <c r="O37" s="1">
        <v>116</v>
      </c>
      <c r="P37" s="4">
        <f t="shared" si="4"/>
        <v>0.11670020120724346</v>
      </c>
      <c r="Q37" s="5"/>
      <c r="R37" s="1">
        <v>70</v>
      </c>
      <c r="S37" s="9">
        <f t="shared" si="5"/>
        <v>7.0921985815602842E-2</v>
      </c>
      <c r="T37" s="5"/>
      <c r="U37" s="3">
        <v>18</v>
      </c>
      <c r="V37" s="4">
        <f t="shared" si="6"/>
        <v>1.8145161290322582E-2</v>
      </c>
      <c r="W37" s="5"/>
      <c r="X37" s="3">
        <v>10</v>
      </c>
      <c r="Y37" s="9">
        <f t="shared" si="7"/>
        <v>1.0224948875255624E-2</v>
      </c>
      <c r="Z37" s="5"/>
      <c r="AA37" s="1">
        <v>16</v>
      </c>
      <c r="AB37" s="4">
        <f t="shared" si="8"/>
        <v>1.6016016016016016E-2</v>
      </c>
      <c r="AC37" s="5"/>
      <c r="AD37" s="1">
        <v>9</v>
      </c>
      <c r="AE37" s="9">
        <f t="shared" si="9"/>
        <v>9.1370558375634525E-3</v>
      </c>
      <c r="AF37" s="5"/>
      <c r="AG37" s="1">
        <v>19</v>
      </c>
      <c r="AH37" s="4">
        <f t="shared" si="10"/>
        <v>1.9114688128772636E-2</v>
      </c>
      <c r="AI37" s="5"/>
      <c r="AJ37" s="1">
        <v>9</v>
      </c>
      <c r="AK37" s="9">
        <f t="shared" si="11"/>
        <v>9.2213114754098359E-3</v>
      </c>
      <c r="AL37" s="5"/>
      <c r="AN37" s="1"/>
      <c r="AO37" s="1"/>
    </row>
    <row r="38" spans="1:41" x14ac:dyDescent="0.2">
      <c r="A38" s="27"/>
      <c r="B38" s="2" t="s">
        <v>16</v>
      </c>
      <c r="C38" s="1">
        <v>210</v>
      </c>
      <c r="D38" s="4">
        <f t="shared" si="0"/>
        <v>0.21063189568706117</v>
      </c>
      <c r="E38" s="5"/>
      <c r="F38" s="1">
        <v>123</v>
      </c>
      <c r="G38" s="9">
        <f t="shared" si="1"/>
        <v>0.1268041237113402</v>
      </c>
      <c r="H38" s="5"/>
      <c r="I38" s="1">
        <v>256</v>
      </c>
      <c r="J38" s="4">
        <f t="shared" si="2"/>
        <v>0.25806451612903225</v>
      </c>
      <c r="K38" s="5"/>
      <c r="L38" s="1">
        <v>150</v>
      </c>
      <c r="M38" s="9">
        <f t="shared" si="3"/>
        <v>0.15353121801432959</v>
      </c>
      <c r="N38" s="5"/>
      <c r="O38" s="1">
        <v>244</v>
      </c>
      <c r="P38" s="4">
        <f t="shared" si="4"/>
        <v>0.24547283702213279</v>
      </c>
      <c r="Q38" s="5"/>
      <c r="R38" s="1">
        <v>153</v>
      </c>
      <c r="S38" s="9">
        <f t="shared" si="5"/>
        <v>0.15501519756838905</v>
      </c>
      <c r="T38" s="5"/>
      <c r="U38" s="3">
        <v>188</v>
      </c>
      <c r="V38" s="4">
        <f t="shared" si="6"/>
        <v>0.18951612903225806</v>
      </c>
      <c r="W38" s="5"/>
      <c r="X38" s="3">
        <v>113</v>
      </c>
      <c r="Y38" s="9">
        <f t="shared" si="7"/>
        <v>0.11554192229038855</v>
      </c>
      <c r="Z38" s="5"/>
      <c r="AA38" s="1">
        <v>218</v>
      </c>
      <c r="AB38" s="4">
        <f t="shared" si="8"/>
        <v>0.21821821821821821</v>
      </c>
      <c r="AC38" s="5"/>
      <c r="AD38" s="1">
        <v>129</v>
      </c>
      <c r="AE38" s="9">
        <f t="shared" si="9"/>
        <v>0.13096446700507614</v>
      </c>
      <c r="AF38" s="5"/>
      <c r="AG38" s="1">
        <v>173</v>
      </c>
      <c r="AH38" s="4">
        <f t="shared" si="10"/>
        <v>0.17404426559356137</v>
      </c>
      <c r="AI38" s="5"/>
      <c r="AJ38" s="1">
        <v>101</v>
      </c>
      <c r="AK38" s="9">
        <f t="shared" si="11"/>
        <v>0.10348360655737705</v>
      </c>
      <c r="AL38" s="5"/>
      <c r="AN38" s="1"/>
      <c r="AO38" s="1"/>
    </row>
    <row r="39" spans="1:41" x14ac:dyDescent="0.2">
      <c r="A39" s="27"/>
      <c r="B39" s="2" t="s">
        <v>17</v>
      </c>
      <c r="C39" s="1">
        <v>181</v>
      </c>
      <c r="D39" s="4">
        <f t="shared" si="0"/>
        <v>0.18154463390170511</v>
      </c>
      <c r="E39" s="24">
        <v>0.59077000000000002</v>
      </c>
      <c r="F39" s="1">
        <v>138</v>
      </c>
      <c r="G39" s="9">
        <f t="shared" si="1"/>
        <v>0.1422680412371134</v>
      </c>
      <c r="H39" s="24">
        <v>0.75875999999999999</v>
      </c>
      <c r="I39" s="1">
        <v>196</v>
      </c>
      <c r="J39" s="4">
        <f t="shared" si="2"/>
        <v>0.19758064516129031</v>
      </c>
      <c r="K39" s="24">
        <v>0.55947999999999998</v>
      </c>
      <c r="L39" s="1">
        <v>149</v>
      </c>
      <c r="M39" s="9">
        <f t="shared" si="3"/>
        <v>0.15250767656090072</v>
      </c>
      <c r="N39" s="24">
        <v>0.72979000000000005</v>
      </c>
      <c r="O39" s="1">
        <v>188</v>
      </c>
      <c r="P39" s="4">
        <f t="shared" si="4"/>
        <v>0.1891348088531187</v>
      </c>
      <c r="Q39" s="24">
        <v>0.57948</v>
      </c>
      <c r="R39" s="1">
        <v>141</v>
      </c>
      <c r="S39" s="9">
        <f t="shared" si="5"/>
        <v>0.14285714285714285</v>
      </c>
      <c r="T39" s="24">
        <v>0.73251999999999995</v>
      </c>
      <c r="U39" s="3">
        <v>240</v>
      </c>
      <c r="V39" s="4">
        <f t="shared" si="6"/>
        <v>0.24193548387096775</v>
      </c>
      <c r="W39" s="24">
        <v>0.78629000000000004</v>
      </c>
      <c r="X39" s="3">
        <v>151</v>
      </c>
      <c r="Y39" s="9">
        <f t="shared" si="7"/>
        <v>0.15439672801635992</v>
      </c>
      <c r="Z39" s="24">
        <v>0.87117</v>
      </c>
      <c r="AA39" s="1">
        <v>242</v>
      </c>
      <c r="AB39" s="4">
        <f t="shared" si="8"/>
        <v>0.24224224224224225</v>
      </c>
      <c r="AC39" s="24">
        <v>0.75875999999999999</v>
      </c>
      <c r="AD39" s="1">
        <v>151</v>
      </c>
      <c r="AE39" s="9">
        <f t="shared" si="9"/>
        <v>0.1532994923857868</v>
      </c>
      <c r="AF39" s="24">
        <v>0.85685</v>
      </c>
      <c r="AG39" s="1">
        <v>284</v>
      </c>
      <c r="AH39" s="4">
        <f t="shared" si="10"/>
        <v>0.2857142857142857</v>
      </c>
      <c r="AI39" s="24">
        <v>0.80483000000000005</v>
      </c>
      <c r="AJ39" s="1">
        <v>176</v>
      </c>
      <c r="AK39" s="9">
        <f t="shared" si="11"/>
        <v>0.18032786885245902</v>
      </c>
      <c r="AL39" s="24">
        <v>0.88729999999999998</v>
      </c>
      <c r="AN39" s="1"/>
      <c r="AO39" s="1"/>
    </row>
    <row r="40" spans="1:41" x14ac:dyDescent="0.2">
      <c r="A40" s="27"/>
      <c r="B40" s="2" t="s">
        <v>18</v>
      </c>
      <c r="C40" s="1">
        <v>144</v>
      </c>
      <c r="D40" s="4">
        <f t="shared" si="0"/>
        <v>0.14443329989969911</v>
      </c>
      <c r="E40" s="24"/>
      <c r="F40" s="1">
        <v>117</v>
      </c>
      <c r="G40" s="9">
        <f t="shared" si="1"/>
        <v>0.12061855670103093</v>
      </c>
      <c r="H40" s="24"/>
      <c r="I40" s="1">
        <v>119</v>
      </c>
      <c r="J40" s="4">
        <f t="shared" si="2"/>
        <v>0.11995967741935484</v>
      </c>
      <c r="K40" s="24"/>
      <c r="L40" s="1">
        <v>104</v>
      </c>
      <c r="M40" s="9">
        <f t="shared" si="3"/>
        <v>0.10644831115660185</v>
      </c>
      <c r="N40" s="24"/>
      <c r="O40" s="1">
        <v>134</v>
      </c>
      <c r="P40" s="4">
        <f t="shared" si="4"/>
        <v>0.13480885311871227</v>
      </c>
      <c r="Q40" s="24"/>
      <c r="R40" s="1">
        <v>117</v>
      </c>
      <c r="S40" s="9">
        <f t="shared" si="5"/>
        <v>0.11854103343465046</v>
      </c>
      <c r="T40" s="24"/>
      <c r="U40" s="3">
        <v>172</v>
      </c>
      <c r="V40" s="4">
        <f t="shared" si="6"/>
        <v>0.17338709677419356</v>
      </c>
      <c r="W40" s="24"/>
      <c r="X40" s="3">
        <v>130</v>
      </c>
      <c r="Y40" s="9">
        <f t="shared" si="7"/>
        <v>0.1329243353783231</v>
      </c>
      <c r="Z40" s="24"/>
      <c r="AA40" s="1">
        <v>179</v>
      </c>
      <c r="AB40" s="4">
        <f t="shared" si="8"/>
        <v>0.17917917917917917</v>
      </c>
      <c r="AC40" s="24"/>
      <c r="AD40" s="1">
        <v>153</v>
      </c>
      <c r="AE40" s="9">
        <f t="shared" si="9"/>
        <v>0.15532994923857868</v>
      </c>
      <c r="AF40" s="24"/>
      <c r="AG40" s="1">
        <v>168</v>
      </c>
      <c r="AH40" s="4">
        <f t="shared" si="10"/>
        <v>0.16901408450704225</v>
      </c>
      <c r="AI40" s="24"/>
      <c r="AJ40" s="1">
        <v>127</v>
      </c>
      <c r="AK40" s="9">
        <f t="shared" si="11"/>
        <v>0.13012295081967212</v>
      </c>
      <c r="AL40" s="24"/>
      <c r="AN40" s="1"/>
      <c r="AO40" s="1"/>
    </row>
    <row r="41" spans="1:41" x14ac:dyDescent="0.2">
      <c r="A41" s="27"/>
      <c r="B41" s="2" t="s">
        <v>19</v>
      </c>
      <c r="C41" s="1">
        <v>87</v>
      </c>
      <c r="D41" s="4">
        <f t="shared" si="0"/>
        <v>8.7261785356068211E-2</v>
      </c>
      <c r="E41" s="24"/>
      <c r="F41" s="1">
        <v>95</v>
      </c>
      <c r="G41" s="9">
        <f t="shared" si="1"/>
        <v>9.7938144329896906E-2</v>
      </c>
      <c r="H41" s="24"/>
      <c r="I41" s="1">
        <v>72</v>
      </c>
      <c r="J41" s="4">
        <f t="shared" si="2"/>
        <v>7.2580645161290328E-2</v>
      </c>
      <c r="K41" s="24"/>
      <c r="L41" s="1">
        <v>76</v>
      </c>
      <c r="M41" s="9">
        <f t="shared" si="3"/>
        <v>7.7789150460593648E-2</v>
      </c>
      <c r="N41" s="24"/>
      <c r="O41" s="1">
        <v>84</v>
      </c>
      <c r="P41" s="4">
        <f t="shared" si="4"/>
        <v>8.4507042253521125E-2</v>
      </c>
      <c r="Q41" s="24"/>
      <c r="R41" s="1">
        <v>89</v>
      </c>
      <c r="S41" s="9">
        <f t="shared" si="5"/>
        <v>9.0172239108409324E-2</v>
      </c>
      <c r="T41" s="24"/>
      <c r="U41" s="3">
        <v>129</v>
      </c>
      <c r="V41" s="4">
        <f t="shared" si="6"/>
        <v>0.13004032258064516</v>
      </c>
      <c r="W41" s="24"/>
      <c r="X41" s="3">
        <v>91</v>
      </c>
      <c r="Y41" s="9">
        <f t="shared" si="7"/>
        <v>9.3047034764826175E-2</v>
      </c>
      <c r="Z41" s="24"/>
      <c r="AA41" s="1">
        <v>122</v>
      </c>
      <c r="AB41" s="4">
        <f t="shared" si="8"/>
        <v>0.12212212212212212</v>
      </c>
      <c r="AC41" s="24"/>
      <c r="AD41" s="1">
        <v>100</v>
      </c>
      <c r="AE41" s="9">
        <f t="shared" si="9"/>
        <v>0.10152284263959391</v>
      </c>
      <c r="AF41" s="24"/>
      <c r="AG41" s="1">
        <v>106</v>
      </c>
      <c r="AH41" s="4">
        <f t="shared" si="10"/>
        <v>0.10663983903420524</v>
      </c>
      <c r="AI41" s="24"/>
      <c r="AJ41" s="1">
        <v>86</v>
      </c>
      <c r="AK41" s="9">
        <f t="shared" si="11"/>
        <v>8.8114754098360656E-2</v>
      </c>
      <c r="AL41" s="24"/>
      <c r="AN41" s="1"/>
      <c r="AO41" s="1"/>
    </row>
    <row r="42" spans="1:41" x14ac:dyDescent="0.2">
      <c r="A42" s="27"/>
      <c r="B42" s="2" t="s">
        <v>20</v>
      </c>
      <c r="C42" s="1">
        <v>57</v>
      </c>
      <c r="D42" s="4">
        <f t="shared" si="0"/>
        <v>5.717151454363089E-2</v>
      </c>
      <c r="E42" s="24"/>
      <c r="F42" s="1">
        <v>81</v>
      </c>
      <c r="G42" s="9">
        <f t="shared" si="1"/>
        <v>8.3505154639175252E-2</v>
      </c>
      <c r="H42" s="24"/>
      <c r="I42" s="1">
        <v>64</v>
      </c>
      <c r="J42" s="4">
        <f t="shared" si="2"/>
        <v>6.4516129032258063E-2</v>
      </c>
      <c r="K42" s="24"/>
      <c r="L42" s="1">
        <v>76</v>
      </c>
      <c r="M42" s="9">
        <f t="shared" si="3"/>
        <v>7.7789150460593648E-2</v>
      </c>
      <c r="N42" s="24"/>
      <c r="O42" s="1">
        <v>54</v>
      </c>
      <c r="P42" s="4">
        <f t="shared" si="4"/>
        <v>5.4325955734406441E-2</v>
      </c>
      <c r="Q42" s="24"/>
      <c r="R42" s="1">
        <v>83</v>
      </c>
      <c r="S42" s="9">
        <f t="shared" si="5"/>
        <v>8.4093211752786223E-2</v>
      </c>
      <c r="T42" s="24"/>
      <c r="U42" s="3">
        <v>90</v>
      </c>
      <c r="V42" s="4">
        <f t="shared" si="6"/>
        <v>9.0725806451612906E-2</v>
      </c>
      <c r="W42" s="24"/>
      <c r="X42" s="3">
        <v>92</v>
      </c>
      <c r="Y42" s="9">
        <f t="shared" si="7"/>
        <v>9.4069529652351741E-2</v>
      </c>
      <c r="Z42" s="24"/>
      <c r="AA42" s="1">
        <v>70</v>
      </c>
      <c r="AB42" s="4">
        <f t="shared" si="8"/>
        <v>7.0070070070070073E-2</v>
      </c>
      <c r="AC42" s="24"/>
      <c r="AD42" s="1">
        <v>81</v>
      </c>
      <c r="AE42" s="9">
        <f t="shared" si="9"/>
        <v>8.223350253807106E-2</v>
      </c>
      <c r="AF42" s="24"/>
      <c r="AG42" s="1">
        <v>98</v>
      </c>
      <c r="AH42" s="4">
        <f t="shared" si="10"/>
        <v>9.8591549295774641E-2</v>
      </c>
      <c r="AI42" s="24"/>
      <c r="AJ42" s="1">
        <v>80</v>
      </c>
      <c r="AK42" s="9">
        <f t="shared" si="11"/>
        <v>8.1967213114754092E-2</v>
      </c>
      <c r="AL42" s="24"/>
      <c r="AN42" s="1"/>
      <c r="AO42" s="1"/>
    </row>
    <row r="43" spans="1:41" x14ac:dyDescent="0.2">
      <c r="A43" s="27"/>
      <c r="B43" s="2" t="s">
        <v>21</v>
      </c>
      <c r="C43" s="1">
        <v>32</v>
      </c>
      <c r="D43" s="4">
        <f t="shared" si="0"/>
        <v>3.2096288866599799E-2</v>
      </c>
      <c r="E43" s="24"/>
      <c r="F43" s="1">
        <v>51</v>
      </c>
      <c r="G43" s="9">
        <f t="shared" si="1"/>
        <v>5.2577319587628867E-2</v>
      </c>
      <c r="H43" s="24"/>
      <c r="I43" s="1">
        <v>42</v>
      </c>
      <c r="J43" s="4">
        <f t="shared" si="2"/>
        <v>4.2338709677419352E-2</v>
      </c>
      <c r="K43" s="24"/>
      <c r="L43" s="1">
        <v>62</v>
      </c>
      <c r="M43" s="9">
        <f t="shared" si="3"/>
        <v>6.3459570112589556E-2</v>
      </c>
      <c r="N43" s="24"/>
      <c r="O43" s="1">
        <v>48</v>
      </c>
      <c r="P43" s="4">
        <f t="shared" si="4"/>
        <v>4.8289738430583498E-2</v>
      </c>
      <c r="Q43" s="24"/>
      <c r="R43" s="1">
        <v>69</v>
      </c>
      <c r="S43" s="9">
        <f t="shared" si="5"/>
        <v>6.9908814589665649E-2</v>
      </c>
      <c r="T43" s="24"/>
      <c r="U43" s="3">
        <v>55</v>
      </c>
      <c r="V43" s="4">
        <f t="shared" si="6"/>
        <v>5.5443548387096774E-2</v>
      </c>
      <c r="W43" s="24"/>
      <c r="X43" s="3">
        <v>82</v>
      </c>
      <c r="Y43" s="9">
        <f t="shared" si="7"/>
        <v>8.3844580777096112E-2</v>
      </c>
      <c r="Z43" s="24"/>
      <c r="AA43" s="1">
        <v>49</v>
      </c>
      <c r="AB43" s="4">
        <f t="shared" si="8"/>
        <v>4.9049049049049047E-2</v>
      </c>
      <c r="AC43" s="24"/>
      <c r="AD43" s="1">
        <v>61</v>
      </c>
      <c r="AE43" s="9">
        <f t="shared" si="9"/>
        <v>6.1928934010152287E-2</v>
      </c>
      <c r="AF43" s="24"/>
      <c r="AG43" s="1">
        <v>49</v>
      </c>
      <c r="AH43" s="4">
        <f t="shared" si="10"/>
        <v>4.9295774647887321E-2</v>
      </c>
      <c r="AI43" s="24"/>
      <c r="AJ43" s="1">
        <v>75</v>
      </c>
      <c r="AK43" s="9">
        <f t="shared" si="11"/>
        <v>7.6844262295081969E-2</v>
      </c>
      <c r="AL43" s="24"/>
      <c r="AN43" s="1"/>
      <c r="AO43" s="1"/>
    </row>
    <row r="44" spans="1:41" x14ac:dyDescent="0.2">
      <c r="A44" s="27"/>
      <c r="B44" s="2" t="s">
        <v>22</v>
      </c>
      <c r="C44" s="1">
        <v>30</v>
      </c>
      <c r="D44" s="4">
        <f t="shared" si="0"/>
        <v>3.0090270812437311E-2</v>
      </c>
      <c r="E44" s="24"/>
      <c r="F44" s="1">
        <v>43</v>
      </c>
      <c r="G44" s="9">
        <f t="shared" si="1"/>
        <v>4.4329896907216497E-2</v>
      </c>
      <c r="H44" s="24"/>
      <c r="I44" s="1">
        <v>24</v>
      </c>
      <c r="J44" s="4">
        <f t="shared" si="2"/>
        <v>2.4193548387096774E-2</v>
      </c>
      <c r="K44" s="24"/>
      <c r="L44" s="1">
        <v>45</v>
      </c>
      <c r="M44" s="9">
        <f t="shared" si="3"/>
        <v>4.6059365404298877E-2</v>
      </c>
      <c r="N44" s="24"/>
      <c r="O44" s="1">
        <v>23</v>
      </c>
      <c r="P44" s="4">
        <f t="shared" si="4"/>
        <v>2.3138832997987926E-2</v>
      </c>
      <c r="Q44" s="24"/>
      <c r="R44" s="1">
        <v>43</v>
      </c>
      <c r="S44" s="9">
        <f t="shared" si="5"/>
        <v>4.3566362715298887E-2</v>
      </c>
      <c r="T44" s="24"/>
      <c r="U44" s="3">
        <v>32</v>
      </c>
      <c r="V44" s="4">
        <f t="shared" si="6"/>
        <v>3.2258064516129031E-2</v>
      </c>
      <c r="W44" s="24"/>
      <c r="X44" s="3">
        <v>45</v>
      </c>
      <c r="Y44" s="9">
        <f t="shared" si="7"/>
        <v>4.6012269938650305E-2</v>
      </c>
      <c r="Z44" s="24"/>
      <c r="AA44" s="1">
        <v>38</v>
      </c>
      <c r="AB44" s="4">
        <f t="shared" si="8"/>
        <v>3.8038038038038041E-2</v>
      </c>
      <c r="AC44" s="24"/>
      <c r="AD44" s="1">
        <v>53</v>
      </c>
      <c r="AE44" s="9">
        <f t="shared" si="9"/>
        <v>5.3807106598984772E-2</v>
      </c>
      <c r="AF44" s="24"/>
      <c r="AG44" s="1">
        <v>29</v>
      </c>
      <c r="AH44" s="4">
        <f t="shared" si="10"/>
        <v>2.9175050301810865E-2</v>
      </c>
      <c r="AI44" s="24"/>
      <c r="AJ44" s="1">
        <v>65</v>
      </c>
      <c r="AK44" s="9">
        <f t="shared" si="11"/>
        <v>6.6598360655737709E-2</v>
      </c>
      <c r="AL44" s="24"/>
      <c r="AN44" s="1"/>
      <c r="AO44" s="1"/>
    </row>
    <row r="45" spans="1:41" x14ac:dyDescent="0.2">
      <c r="A45" s="27"/>
      <c r="B45" s="2" t="s">
        <v>23</v>
      </c>
      <c r="C45" s="1">
        <v>20</v>
      </c>
      <c r="D45" s="4">
        <f t="shared" si="0"/>
        <v>2.0060180541624874E-2</v>
      </c>
      <c r="E45" s="24"/>
      <c r="F45" s="1">
        <v>43</v>
      </c>
      <c r="G45" s="9">
        <f t="shared" si="1"/>
        <v>4.4329896907216497E-2</v>
      </c>
      <c r="H45" s="24"/>
      <c r="I45" s="1">
        <v>8</v>
      </c>
      <c r="J45" s="4">
        <f t="shared" si="2"/>
        <v>8.0645161290322578E-3</v>
      </c>
      <c r="K45" s="24"/>
      <c r="L45" s="1">
        <v>40</v>
      </c>
      <c r="M45" s="9">
        <f t="shared" si="3"/>
        <v>4.0941658137154557E-2</v>
      </c>
      <c r="N45" s="24"/>
      <c r="O45" s="1">
        <v>12</v>
      </c>
      <c r="P45" s="4">
        <f t="shared" si="4"/>
        <v>1.2072434607645875E-2</v>
      </c>
      <c r="Q45" s="24"/>
      <c r="R45" s="1">
        <v>19</v>
      </c>
      <c r="S45" s="9">
        <f t="shared" si="5"/>
        <v>1.9250253292806486E-2</v>
      </c>
      <c r="T45" s="24"/>
      <c r="U45" s="3">
        <v>23</v>
      </c>
      <c r="V45" s="4">
        <f t="shared" si="6"/>
        <v>2.3185483870967742E-2</v>
      </c>
      <c r="W45" s="24"/>
      <c r="X45" s="3">
        <v>56</v>
      </c>
      <c r="Y45" s="9">
        <f t="shared" si="7"/>
        <v>5.7259713701431493E-2</v>
      </c>
      <c r="Z45" s="24"/>
      <c r="AA45" s="1">
        <v>14</v>
      </c>
      <c r="AB45" s="4">
        <f t="shared" si="8"/>
        <v>1.4014014014014014E-2</v>
      </c>
      <c r="AC45" s="24"/>
      <c r="AD45" s="1">
        <v>36</v>
      </c>
      <c r="AE45" s="9">
        <f t="shared" si="9"/>
        <v>3.654822335025381E-2</v>
      </c>
      <c r="AF45" s="24"/>
      <c r="AG45" s="1">
        <v>21</v>
      </c>
      <c r="AH45" s="4">
        <f t="shared" si="10"/>
        <v>2.1126760563380281E-2</v>
      </c>
      <c r="AI45" s="24"/>
      <c r="AJ45" s="1">
        <v>45</v>
      </c>
      <c r="AK45" s="9">
        <f t="shared" si="11"/>
        <v>4.6106557377049183E-2</v>
      </c>
      <c r="AL45" s="24"/>
      <c r="AN45" s="1"/>
      <c r="AO45" s="1"/>
    </row>
    <row r="46" spans="1:41" x14ac:dyDescent="0.2">
      <c r="A46" s="27"/>
      <c r="B46" s="2" t="s">
        <v>24</v>
      </c>
      <c r="C46" s="1">
        <v>11</v>
      </c>
      <c r="D46" s="4">
        <f t="shared" si="0"/>
        <v>1.1033099297893681E-2</v>
      </c>
      <c r="E46" s="24"/>
      <c r="F46" s="1">
        <v>27</v>
      </c>
      <c r="G46" s="9">
        <f t="shared" si="1"/>
        <v>2.7835051546391754E-2</v>
      </c>
      <c r="H46" s="24"/>
      <c r="I46" s="1">
        <v>7</v>
      </c>
      <c r="J46" s="4">
        <f t="shared" si="2"/>
        <v>7.0564516129032256E-3</v>
      </c>
      <c r="K46" s="24"/>
      <c r="L46" s="1">
        <v>26</v>
      </c>
      <c r="M46" s="9">
        <f t="shared" si="3"/>
        <v>2.6612077789150462E-2</v>
      </c>
      <c r="N46" s="24"/>
      <c r="O46" s="1">
        <v>14</v>
      </c>
      <c r="P46" s="4">
        <f t="shared" si="4"/>
        <v>1.4084507042253521E-2</v>
      </c>
      <c r="Q46" s="24"/>
      <c r="R46" s="1">
        <v>37</v>
      </c>
      <c r="S46" s="9">
        <f t="shared" si="5"/>
        <v>3.7487335359675786E-2</v>
      </c>
      <c r="T46" s="24"/>
      <c r="U46" s="3">
        <v>15</v>
      </c>
      <c r="V46" s="4">
        <f t="shared" si="6"/>
        <v>1.5120967741935484E-2</v>
      </c>
      <c r="W46" s="24"/>
      <c r="X46" s="3">
        <v>38</v>
      </c>
      <c r="Y46" s="9">
        <f t="shared" si="7"/>
        <v>3.8854805725971372E-2</v>
      </c>
      <c r="Z46" s="24"/>
      <c r="AA46" s="1">
        <v>12</v>
      </c>
      <c r="AB46" s="4">
        <f t="shared" si="8"/>
        <v>1.2012012012012012E-2</v>
      </c>
      <c r="AC46" s="24"/>
      <c r="AD46" s="1">
        <v>43</v>
      </c>
      <c r="AE46" s="9">
        <f t="shared" si="9"/>
        <v>4.3654822335025378E-2</v>
      </c>
      <c r="AF46" s="24"/>
      <c r="AG46" s="1">
        <v>24</v>
      </c>
      <c r="AH46" s="4">
        <f t="shared" si="10"/>
        <v>2.4144869215291749E-2</v>
      </c>
      <c r="AI46" s="24"/>
      <c r="AJ46" s="1">
        <v>48</v>
      </c>
      <c r="AK46" s="9">
        <f t="shared" si="11"/>
        <v>4.9180327868852458E-2</v>
      </c>
      <c r="AL46" s="24"/>
      <c r="AN46" s="1"/>
      <c r="AO46" s="1"/>
    </row>
    <row r="47" spans="1:41" x14ac:dyDescent="0.2">
      <c r="A47" s="27"/>
      <c r="B47" s="2" t="s">
        <v>25</v>
      </c>
      <c r="C47" s="1">
        <v>9</v>
      </c>
      <c r="D47" s="4">
        <f t="shared" si="0"/>
        <v>9.0270812437311942E-3</v>
      </c>
      <c r="E47" s="24"/>
      <c r="F47" s="1">
        <v>29</v>
      </c>
      <c r="G47" s="9">
        <f t="shared" si="1"/>
        <v>2.9896907216494847E-2</v>
      </c>
      <c r="H47" s="24"/>
      <c r="I47" s="1">
        <v>5</v>
      </c>
      <c r="J47" s="4">
        <f t="shared" si="2"/>
        <v>5.0403225806451612E-3</v>
      </c>
      <c r="K47" s="24"/>
      <c r="L47" s="1">
        <v>30</v>
      </c>
      <c r="M47" s="9">
        <f t="shared" si="3"/>
        <v>3.0706243602865915E-2</v>
      </c>
      <c r="N47" s="24"/>
      <c r="O47" s="1">
        <v>2</v>
      </c>
      <c r="P47" s="4">
        <f t="shared" si="4"/>
        <v>2.012072434607646E-3</v>
      </c>
      <c r="Q47" s="24"/>
      <c r="R47" s="1">
        <v>30</v>
      </c>
      <c r="S47" s="9">
        <f t="shared" si="5"/>
        <v>3.0395136778115502E-2</v>
      </c>
      <c r="T47" s="24"/>
      <c r="U47" s="3">
        <v>10</v>
      </c>
      <c r="V47" s="4">
        <f t="shared" si="6"/>
        <v>1.0080645161290322E-2</v>
      </c>
      <c r="W47" s="24"/>
      <c r="X47" s="3">
        <v>29</v>
      </c>
      <c r="Y47" s="9">
        <f t="shared" si="7"/>
        <v>2.9652351738241309E-2</v>
      </c>
      <c r="Z47" s="24"/>
      <c r="AA47" s="1">
        <v>11</v>
      </c>
      <c r="AB47" s="4">
        <f t="shared" si="8"/>
        <v>1.1011011011011011E-2</v>
      </c>
      <c r="AC47" s="24"/>
      <c r="AD47" s="1">
        <v>36</v>
      </c>
      <c r="AE47" s="9">
        <f t="shared" si="9"/>
        <v>3.654822335025381E-2</v>
      </c>
      <c r="AF47" s="24"/>
      <c r="AG47" s="1">
        <v>3</v>
      </c>
      <c r="AH47" s="4">
        <f t="shared" si="10"/>
        <v>3.0181086519114686E-3</v>
      </c>
      <c r="AI47" s="24"/>
      <c r="AJ47" s="1">
        <v>30</v>
      </c>
      <c r="AK47" s="9">
        <f t="shared" si="11"/>
        <v>3.0737704918032786E-2</v>
      </c>
      <c r="AL47" s="24"/>
    </row>
    <row r="48" spans="1:41" x14ac:dyDescent="0.2">
      <c r="A48" s="27"/>
      <c r="B48" s="2" t="s">
        <v>26</v>
      </c>
      <c r="C48" s="1">
        <v>18</v>
      </c>
      <c r="D48" s="4">
        <f t="shared" si="0"/>
        <v>1.8054162487462388E-2</v>
      </c>
      <c r="E48" s="24"/>
      <c r="F48" s="1">
        <v>112</v>
      </c>
      <c r="G48" s="9">
        <f t="shared" si="1"/>
        <v>0.1154639175257732</v>
      </c>
      <c r="H48" s="24"/>
      <c r="I48" s="1">
        <v>18</v>
      </c>
      <c r="J48" s="4">
        <f t="shared" si="2"/>
        <v>1.8145161290322582E-2</v>
      </c>
      <c r="K48" s="24"/>
      <c r="L48" s="1">
        <v>105</v>
      </c>
      <c r="M48" s="9">
        <f t="shared" si="3"/>
        <v>0.10747185261003071</v>
      </c>
      <c r="N48" s="24"/>
      <c r="O48" s="1">
        <v>17</v>
      </c>
      <c r="P48" s="4">
        <f t="shared" si="4"/>
        <v>1.7102615694164991E-2</v>
      </c>
      <c r="Q48" s="24"/>
      <c r="R48" s="1">
        <v>95</v>
      </c>
      <c r="S48" s="9">
        <f t="shared" si="5"/>
        <v>9.6251266464032426E-2</v>
      </c>
      <c r="T48" s="24"/>
      <c r="U48" s="3">
        <v>14</v>
      </c>
      <c r="V48" s="4">
        <f t="shared" si="6"/>
        <v>1.4112903225806451E-2</v>
      </c>
      <c r="W48" s="24"/>
      <c r="X48" s="3">
        <v>138</v>
      </c>
      <c r="Y48" s="9">
        <f t="shared" si="7"/>
        <v>0.1411042944785276</v>
      </c>
      <c r="Z48" s="24"/>
      <c r="AA48" s="1">
        <v>21</v>
      </c>
      <c r="AB48" s="4">
        <f t="shared" si="8"/>
        <v>2.1021021021021023E-2</v>
      </c>
      <c r="AC48" s="24"/>
      <c r="AD48" s="1">
        <v>130</v>
      </c>
      <c r="AE48" s="9">
        <f t="shared" si="9"/>
        <v>0.13197969543147209</v>
      </c>
      <c r="AF48" s="24"/>
      <c r="AG48" s="1">
        <v>18</v>
      </c>
      <c r="AH48" s="4">
        <f t="shared" si="10"/>
        <v>1.8108651911468814E-2</v>
      </c>
      <c r="AI48" s="24"/>
      <c r="AJ48" s="1">
        <v>134</v>
      </c>
      <c r="AK48" s="9">
        <f t="shared" si="11"/>
        <v>0.13729508196721313</v>
      </c>
      <c r="AL48" s="24"/>
    </row>
    <row r="52" spans="4:18" x14ac:dyDescent="0.2">
      <c r="J52" s="1"/>
      <c r="K52" s="1"/>
      <c r="P52" s="1"/>
      <c r="Q52" s="1"/>
    </row>
    <row r="53" spans="4:18" x14ac:dyDescent="0.2">
      <c r="J53" s="1"/>
      <c r="K53" s="1"/>
      <c r="P53" s="1"/>
      <c r="Q53" s="1"/>
    </row>
    <row r="54" spans="4:18" x14ac:dyDescent="0.2">
      <c r="J54" s="1"/>
      <c r="K54" s="1"/>
      <c r="P54" s="1"/>
      <c r="Q54" s="1"/>
    </row>
    <row r="55" spans="4:18" x14ac:dyDescent="0.2">
      <c r="J55" s="1"/>
      <c r="K55" s="1"/>
      <c r="P55" s="1"/>
      <c r="Q55" s="1"/>
    </row>
    <row r="56" spans="4:18" x14ac:dyDescent="0.2">
      <c r="J56" s="1"/>
      <c r="K56" s="1"/>
      <c r="P56" s="1"/>
      <c r="Q56" s="1"/>
    </row>
    <row r="57" spans="4:18" x14ac:dyDescent="0.2">
      <c r="J57" s="1"/>
      <c r="K57" s="1"/>
      <c r="P57" s="1"/>
      <c r="Q57" s="1"/>
    </row>
    <row r="58" spans="4:18" x14ac:dyDescent="0.2">
      <c r="J58" s="1"/>
      <c r="K58" s="1"/>
      <c r="P58" s="1"/>
      <c r="Q58" s="1"/>
      <c r="R58" s="1"/>
    </row>
    <row r="59" spans="4:18" x14ac:dyDescent="0.2">
      <c r="J59" s="1"/>
      <c r="K59" s="1"/>
      <c r="P59" s="1"/>
      <c r="Q59" s="1"/>
      <c r="R59" s="1"/>
    </row>
    <row r="60" spans="4:18" x14ac:dyDescent="0.2">
      <c r="D60" s="1"/>
      <c r="E60" s="1"/>
      <c r="J60" s="1"/>
      <c r="K60" s="1"/>
      <c r="P60" s="1"/>
      <c r="Q60" s="1"/>
      <c r="R60" s="1"/>
    </row>
    <row r="61" spans="4:18" x14ac:dyDescent="0.2">
      <c r="D61" s="1"/>
      <c r="E61" s="1"/>
      <c r="J61" s="1"/>
      <c r="K61" s="1"/>
      <c r="P61" s="1"/>
      <c r="Q61" s="1"/>
      <c r="R61" s="1"/>
    </row>
    <row r="62" spans="4:18" x14ac:dyDescent="0.2">
      <c r="D62" s="1"/>
      <c r="E62" s="1"/>
      <c r="J62" s="1"/>
      <c r="K62" s="1"/>
      <c r="P62" s="1"/>
      <c r="Q62" s="1"/>
      <c r="R62" s="1"/>
    </row>
    <row r="63" spans="4:18" x14ac:dyDescent="0.2">
      <c r="D63" s="1"/>
      <c r="E63" s="1"/>
      <c r="J63" s="1"/>
      <c r="K63" s="1"/>
      <c r="P63" s="1"/>
      <c r="Q63" s="1"/>
      <c r="R63" s="1"/>
    </row>
    <row r="64" spans="4:18" x14ac:dyDescent="0.2">
      <c r="D64" s="1"/>
      <c r="E64" s="1"/>
      <c r="J64" s="1"/>
      <c r="K64" s="1"/>
      <c r="P64" s="1"/>
      <c r="Q64" s="1"/>
      <c r="R64" s="1"/>
    </row>
    <row r="65" spans="4:18" x14ac:dyDescent="0.2">
      <c r="D65" s="1"/>
      <c r="E65" s="1"/>
      <c r="J65" s="1"/>
      <c r="K65" s="1"/>
      <c r="P65" s="1"/>
      <c r="Q65" s="1"/>
      <c r="R65" s="1"/>
    </row>
    <row r="66" spans="4:18" x14ac:dyDescent="0.2">
      <c r="D66" s="1"/>
      <c r="E66" s="1"/>
      <c r="J66" s="1"/>
      <c r="K66" s="1"/>
      <c r="P66" s="1"/>
      <c r="Q66" s="1"/>
      <c r="R66" s="1"/>
    </row>
    <row r="67" spans="4:18" x14ac:dyDescent="0.2">
      <c r="D67" s="1"/>
      <c r="E67" s="1"/>
      <c r="J67" s="1"/>
      <c r="K67" s="1"/>
      <c r="P67" s="1"/>
      <c r="Q67" s="1"/>
      <c r="R67" s="1"/>
    </row>
    <row r="68" spans="4:18" x14ac:dyDescent="0.2">
      <c r="D68" s="1"/>
      <c r="E68" s="1"/>
      <c r="J68" s="1"/>
      <c r="K68" s="1"/>
      <c r="P68" s="1"/>
      <c r="Q68" s="1"/>
      <c r="R68" s="1"/>
    </row>
    <row r="69" spans="4:18" x14ac:dyDescent="0.2">
      <c r="D69" s="1"/>
      <c r="E69" s="1"/>
      <c r="J69" s="1"/>
      <c r="K69" s="1"/>
      <c r="P69" s="1"/>
      <c r="Q69" s="1"/>
      <c r="R69" s="1"/>
    </row>
    <row r="70" spans="4:18" x14ac:dyDescent="0.2">
      <c r="D70" s="1"/>
      <c r="E70" s="1"/>
      <c r="J70" s="1"/>
      <c r="K70" s="1"/>
      <c r="P70" s="1"/>
      <c r="Q70" s="1"/>
      <c r="R70" s="1"/>
    </row>
    <row r="71" spans="4:18" x14ac:dyDescent="0.2">
      <c r="D71" s="1"/>
      <c r="E71" s="1"/>
      <c r="J71" s="1"/>
      <c r="K71" s="1"/>
      <c r="P71" s="1"/>
      <c r="Q71" s="1"/>
      <c r="R71" s="1"/>
    </row>
    <row r="72" spans="4:18" x14ac:dyDescent="0.2">
      <c r="D72" s="1"/>
      <c r="E72" s="1"/>
      <c r="J72" s="1"/>
      <c r="K72" s="1"/>
      <c r="P72" s="1"/>
      <c r="Q72" s="1"/>
      <c r="R72" s="1"/>
    </row>
    <row r="73" spans="4:18" x14ac:dyDescent="0.2">
      <c r="D73" s="1"/>
      <c r="E73" s="1"/>
      <c r="J73" s="1"/>
      <c r="K73" s="1"/>
      <c r="P73" s="1"/>
      <c r="Q73" s="1"/>
      <c r="R73" s="1"/>
    </row>
    <row r="74" spans="4:18" x14ac:dyDescent="0.2">
      <c r="D74" s="1"/>
      <c r="E74" s="1"/>
      <c r="J74" s="1"/>
      <c r="K74" s="1"/>
      <c r="P74" s="1"/>
      <c r="Q74" s="1"/>
      <c r="R74" s="1"/>
    </row>
    <row r="75" spans="4:18" x14ac:dyDescent="0.2">
      <c r="D75" s="1"/>
      <c r="E75" s="1"/>
      <c r="J75" s="1"/>
      <c r="K75" s="1"/>
      <c r="P75" s="1"/>
      <c r="Q75" s="1"/>
      <c r="R75" s="1"/>
    </row>
    <row r="76" spans="4:18" x14ac:dyDescent="0.2">
      <c r="D76" s="1"/>
      <c r="E76" s="1"/>
      <c r="J76" s="1"/>
      <c r="K76" s="1"/>
      <c r="P76" s="1"/>
      <c r="Q76" s="1"/>
      <c r="R76" s="1"/>
    </row>
    <row r="77" spans="4:18" x14ac:dyDescent="0.2">
      <c r="D77" s="1"/>
      <c r="E77" s="1"/>
      <c r="J77" s="1"/>
      <c r="K77" s="1"/>
      <c r="P77" s="1"/>
      <c r="Q77" s="1"/>
      <c r="R77" s="1"/>
    </row>
    <row r="78" spans="4:18" x14ac:dyDescent="0.2">
      <c r="D78" s="1"/>
      <c r="E78" s="1"/>
      <c r="J78" s="1"/>
      <c r="K78" s="1"/>
      <c r="P78" s="1"/>
      <c r="Q78" s="1"/>
      <c r="R78" s="1"/>
    </row>
    <row r="79" spans="4:18" x14ac:dyDescent="0.2">
      <c r="D79" s="1"/>
      <c r="E79" s="1"/>
      <c r="J79" s="1"/>
      <c r="K79" s="1"/>
      <c r="P79" s="1"/>
      <c r="Q79" s="1"/>
      <c r="R79" s="1"/>
    </row>
    <row r="80" spans="4:18" x14ac:dyDescent="0.2">
      <c r="D80" s="1"/>
      <c r="E80" s="1"/>
      <c r="J80" s="1"/>
      <c r="K80" s="1"/>
      <c r="P80" s="1"/>
      <c r="Q80" s="1"/>
      <c r="R80" s="1"/>
    </row>
    <row r="81" spans="4:18" x14ac:dyDescent="0.2">
      <c r="D81" s="1"/>
      <c r="E81" s="1"/>
      <c r="J81" s="1"/>
      <c r="K81" s="1"/>
      <c r="P81" s="1"/>
      <c r="Q81" s="1"/>
      <c r="R81" s="1"/>
    </row>
    <row r="82" spans="4:18" x14ac:dyDescent="0.2">
      <c r="D82" s="1"/>
      <c r="E82" s="1"/>
      <c r="J82" s="1"/>
      <c r="K82" s="1"/>
      <c r="P82" s="1"/>
      <c r="Q82" s="1"/>
      <c r="R82" s="1"/>
    </row>
    <row r="83" spans="4:18" x14ac:dyDescent="0.2">
      <c r="D83" s="1"/>
      <c r="E83" s="1"/>
      <c r="J83" s="1"/>
      <c r="K83" s="1"/>
      <c r="P83" s="1"/>
      <c r="Q83" s="1"/>
      <c r="R83" s="1"/>
    </row>
    <row r="84" spans="4:18" x14ac:dyDescent="0.2">
      <c r="D84" s="1"/>
      <c r="E84" s="1"/>
      <c r="J84" s="1"/>
      <c r="K84" s="1"/>
      <c r="P84" s="1"/>
      <c r="Q84" s="1"/>
      <c r="R84" s="1"/>
    </row>
    <row r="85" spans="4:18" x14ac:dyDescent="0.2">
      <c r="D85" s="1"/>
      <c r="E85" s="1"/>
      <c r="J85" s="1"/>
      <c r="K85" s="1"/>
      <c r="P85" s="1"/>
      <c r="Q85" s="1"/>
      <c r="R85" s="1"/>
    </row>
    <row r="86" spans="4:18" x14ac:dyDescent="0.2">
      <c r="D86" s="1"/>
      <c r="E86" s="1"/>
      <c r="J86" s="1"/>
      <c r="K86" s="1"/>
      <c r="P86" s="1"/>
      <c r="Q86" s="1"/>
      <c r="R86" s="1"/>
    </row>
    <row r="87" spans="4:18" x14ac:dyDescent="0.2">
      <c r="D87" s="1"/>
      <c r="E87" s="1"/>
      <c r="J87" s="1"/>
      <c r="K87" s="1"/>
      <c r="P87" s="1"/>
      <c r="Q87" s="1"/>
      <c r="R87" s="1"/>
    </row>
    <row r="88" spans="4:18" x14ac:dyDescent="0.2">
      <c r="D88" s="1"/>
      <c r="E88" s="1"/>
      <c r="J88" s="1"/>
      <c r="K88" s="1"/>
      <c r="P88" s="1"/>
      <c r="Q88" s="1"/>
      <c r="R88" s="1"/>
    </row>
    <row r="89" spans="4:18" x14ac:dyDescent="0.2">
      <c r="D89" s="1"/>
      <c r="E89" s="1"/>
      <c r="J89" s="1"/>
      <c r="K89" s="1"/>
      <c r="P89" s="1"/>
      <c r="Q89" s="1"/>
      <c r="R89" s="1"/>
    </row>
    <row r="90" spans="4:18" x14ac:dyDescent="0.2">
      <c r="D90" s="1"/>
      <c r="E90" s="1"/>
      <c r="J90" s="1"/>
      <c r="K90" s="1"/>
      <c r="P90" s="1"/>
      <c r="Q90" s="1"/>
      <c r="R90" s="1"/>
    </row>
    <row r="91" spans="4:18" x14ac:dyDescent="0.2">
      <c r="D91" s="1"/>
      <c r="E91" s="1"/>
      <c r="J91" s="1"/>
      <c r="K91" s="1"/>
      <c r="P91" s="1"/>
      <c r="Q91" s="1"/>
      <c r="R91" s="1"/>
    </row>
    <row r="92" spans="4:18" x14ac:dyDescent="0.2">
      <c r="D92" s="1"/>
      <c r="E92" s="1"/>
      <c r="J92" s="1"/>
      <c r="K92" s="1"/>
      <c r="P92" s="1"/>
      <c r="Q92" s="1"/>
      <c r="R92" s="1"/>
    </row>
    <row r="93" spans="4:18" x14ac:dyDescent="0.2">
      <c r="D93" s="1"/>
      <c r="E93" s="1"/>
      <c r="J93" s="1"/>
      <c r="K93" s="1"/>
      <c r="P93" s="1"/>
      <c r="Q93" s="1"/>
      <c r="R93" s="1"/>
    </row>
    <row r="94" spans="4:18" x14ac:dyDescent="0.2">
      <c r="D94" s="1"/>
      <c r="E94" s="1"/>
      <c r="J94" s="1"/>
      <c r="K94" s="1"/>
      <c r="P94" s="1"/>
      <c r="Q94" s="1"/>
      <c r="R94" s="1"/>
    </row>
    <row r="95" spans="4:18" x14ac:dyDescent="0.2">
      <c r="D95" s="1"/>
      <c r="E95" s="1"/>
      <c r="J95" s="1"/>
      <c r="K95" s="1"/>
      <c r="P95" s="1"/>
      <c r="Q95" s="1"/>
      <c r="R95" s="1"/>
    </row>
    <row r="96" spans="4:18" x14ac:dyDescent="0.2">
      <c r="D96" s="1"/>
      <c r="E96" s="1"/>
      <c r="Q96" s="1"/>
      <c r="R96" s="1"/>
    </row>
    <row r="97" spans="4:18" x14ac:dyDescent="0.2">
      <c r="D97" s="1"/>
      <c r="E97" s="1"/>
      <c r="Q97" s="1"/>
      <c r="R97" s="1"/>
    </row>
    <row r="98" spans="4:18" x14ac:dyDescent="0.2">
      <c r="D98" s="1"/>
      <c r="E98" s="1"/>
      <c r="Q98" s="1"/>
      <c r="R98" s="1"/>
    </row>
    <row r="99" spans="4:18" x14ac:dyDescent="0.2">
      <c r="D99" s="1"/>
      <c r="E99" s="1"/>
      <c r="Q99" s="1"/>
      <c r="R99" s="1"/>
    </row>
    <row r="100" spans="4:18" x14ac:dyDescent="0.2">
      <c r="D100" s="1"/>
      <c r="E100" s="1"/>
      <c r="Q100" s="1"/>
      <c r="R100" s="1"/>
    </row>
    <row r="101" spans="4:18" x14ac:dyDescent="0.2">
      <c r="D101" s="1"/>
      <c r="E101" s="1"/>
      <c r="Q101" s="1"/>
      <c r="R101" s="1"/>
    </row>
    <row r="102" spans="4:18" x14ac:dyDescent="0.2">
      <c r="D102" s="1"/>
      <c r="E102" s="1"/>
    </row>
    <row r="103" spans="4:18" x14ac:dyDescent="0.2">
      <c r="D103" s="1"/>
      <c r="E103" s="1"/>
    </row>
  </sheetData>
  <mergeCells count="60">
    <mergeCell ref="A3:B3"/>
    <mergeCell ref="U3:W3"/>
    <mergeCell ref="X3:Z3"/>
    <mergeCell ref="C1:H1"/>
    <mergeCell ref="C2:E2"/>
    <mergeCell ref="A1:B1"/>
    <mergeCell ref="U1:Z1"/>
    <mergeCell ref="A2:B2"/>
    <mergeCell ref="U2:W2"/>
    <mergeCell ref="X2:Z2"/>
    <mergeCell ref="A5:A26"/>
    <mergeCell ref="A27:A48"/>
    <mergeCell ref="W39:W48"/>
    <mergeCell ref="Z39:Z48"/>
    <mergeCell ref="O4:Q4"/>
    <mergeCell ref="R4:T4"/>
    <mergeCell ref="Q39:Q48"/>
    <mergeCell ref="AA4:AC4"/>
    <mergeCell ref="AD4:AF4"/>
    <mergeCell ref="A4:B4"/>
    <mergeCell ref="U4:W4"/>
    <mergeCell ref="X4:Z4"/>
    <mergeCell ref="AA1:AF1"/>
    <mergeCell ref="AA2:AC2"/>
    <mergeCell ref="AD2:AF2"/>
    <mergeCell ref="AA3:AC3"/>
    <mergeCell ref="AD3:AF3"/>
    <mergeCell ref="AI39:AI48"/>
    <mergeCell ref="AL39:AL48"/>
    <mergeCell ref="AG3:AI3"/>
    <mergeCell ref="AG4:AI4"/>
    <mergeCell ref="O1:T1"/>
    <mergeCell ref="O2:Q2"/>
    <mergeCell ref="R2:T2"/>
    <mergeCell ref="O3:Q3"/>
    <mergeCell ref="R3:T3"/>
    <mergeCell ref="AC39:AC48"/>
    <mergeCell ref="AF39:AF48"/>
    <mergeCell ref="AG1:AL1"/>
    <mergeCell ref="AG2:AI2"/>
    <mergeCell ref="AJ2:AL2"/>
    <mergeCell ref="AJ3:AL3"/>
    <mergeCell ref="AJ4:AL4"/>
    <mergeCell ref="E39:E48"/>
    <mergeCell ref="H39:H48"/>
    <mergeCell ref="T39:T48"/>
    <mergeCell ref="I1:N1"/>
    <mergeCell ref="I2:K2"/>
    <mergeCell ref="L2:N2"/>
    <mergeCell ref="I3:K3"/>
    <mergeCell ref="L3:N3"/>
    <mergeCell ref="I4:K4"/>
    <mergeCell ref="L4:N4"/>
    <mergeCell ref="K39:K48"/>
    <mergeCell ref="N39:N48"/>
    <mergeCell ref="F2:H2"/>
    <mergeCell ref="C3:E3"/>
    <mergeCell ref="F3:H3"/>
    <mergeCell ref="C4:E4"/>
    <mergeCell ref="F4:H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workbookViewId="0">
      <selection activeCell="W39" sqref="W39:W48"/>
    </sheetView>
  </sheetViews>
  <sheetFormatPr baseColWidth="10" defaultRowHeight="16" x14ac:dyDescent="0.2"/>
  <cols>
    <col min="1" max="1" width="14" customWidth="1"/>
    <col min="2" max="2" width="15.33203125" customWidth="1"/>
    <col min="8" max="8" width="10.83203125" style="10"/>
    <col min="14" max="14" width="10.83203125" style="10"/>
    <col min="20" max="20" width="10.83203125" style="10"/>
  </cols>
  <sheetData>
    <row r="1" spans="1:26" ht="47" customHeight="1" x14ac:dyDescent="0.2">
      <c r="A1" s="25" t="s">
        <v>0</v>
      </c>
      <c r="B1" s="25"/>
      <c r="C1" s="25" t="s">
        <v>59</v>
      </c>
      <c r="D1" s="25"/>
      <c r="E1" s="25"/>
      <c r="F1" s="25"/>
      <c r="G1" s="25"/>
      <c r="H1" s="25"/>
      <c r="I1" s="25" t="s">
        <v>60</v>
      </c>
      <c r="J1" s="25"/>
      <c r="K1" s="25"/>
      <c r="L1" s="25"/>
      <c r="M1" s="25"/>
      <c r="N1" s="25"/>
      <c r="O1" s="25" t="s">
        <v>60</v>
      </c>
      <c r="P1" s="25"/>
      <c r="Q1" s="25"/>
      <c r="R1" s="25"/>
      <c r="S1" s="25"/>
      <c r="T1" s="25"/>
      <c r="U1" s="25" t="s">
        <v>60</v>
      </c>
      <c r="V1" s="25"/>
      <c r="W1" s="25"/>
      <c r="X1" s="25"/>
      <c r="Y1" s="25"/>
      <c r="Z1" s="25"/>
    </row>
    <row r="2" spans="1:26" x14ac:dyDescent="0.2">
      <c r="A2" s="25" t="s">
        <v>1</v>
      </c>
      <c r="B2" s="25"/>
      <c r="C2" s="25" t="s">
        <v>29</v>
      </c>
      <c r="D2" s="25"/>
      <c r="E2" s="25"/>
      <c r="F2" s="25" t="s">
        <v>30</v>
      </c>
      <c r="G2" s="25"/>
      <c r="H2" s="25"/>
      <c r="I2" s="25" t="s">
        <v>29</v>
      </c>
      <c r="J2" s="25"/>
      <c r="K2" s="25"/>
      <c r="L2" s="25" t="s">
        <v>30</v>
      </c>
      <c r="M2" s="25"/>
      <c r="N2" s="25"/>
      <c r="O2" s="25" t="s">
        <v>29</v>
      </c>
      <c r="P2" s="25"/>
      <c r="Q2" s="25"/>
      <c r="R2" s="25" t="s">
        <v>30</v>
      </c>
      <c r="S2" s="25"/>
      <c r="T2" s="25"/>
      <c r="U2" s="25" t="s">
        <v>29</v>
      </c>
      <c r="V2" s="25"/>
      <c r="W2" s="25"/>
      <c r="X2" s="25" t="s">
        <v>30</v>
      </c>
      <c r="Y2" s="25"/>
      <c r="Z2" s="25"/>
    </row>
    <row r="3" spans="1:26" x14ac:dyDescent="0.2">
      <c r="A3" s="27" t="s">
        <v>2</v>
      </c>
      <c r="B3" s="27"/>
      <c r="C3" s="26">
        <v>12846</v>
      </c>
      <c r="D3" s="26"/>
      <c r="E3" s="26"/>
      <c r="F3" s="26">
        <v>12737</v>
      </c>
      <c r="G3" s="26"/>
      <c r="H3" s="26"/>
      <c r="I3" s="26">
        <v>884</v>
      </c>
      <c r="J3" s="26"/>
      <c r="K3" s="26"/>
      <c r="L3" s="26">
        <v>861</v>
      </c>
      <c r="M3" s="26"/>
      <c r="N3" s="26"/>
      <c r="O3" s="26">
        <v>889</v>
      </c>
      <c r="P3" s="26"/>
      <c r="Q3" s="26"/>
      <c r="R3" s="26">
        <v>868</v>
      </c>
      <c r="S3" s="26"/>
      <c r="T3" s="26"/>
      <c r="U3" s="26">
        <v>888</v>
      </c>
      <c r="V3" s="26"/>
      <c r="W3" s="26"/>
      <c r="X3" s="26">
        <v>865</v>
      </c>
      <c r="Y3" s="26"/>
      <c r="Z3" s="26"/>
    </row>
    <row r="4" spans="1:26" x14ac:dyDescent="0.2">
      <c r="A4" s="27" t="s">
        <v>3</v>
      </c>
      <c r="B4" s="27"/>
      <c r="C4" s="26">
        <v>63</v>
      </c>
      <c r="D4" s="26"/>
      <c r="E4" s="26"/>
      <c r="F4" s="26">
        <v>63</v>
      </c>
      <c r="G4" s="26"/>
      <c r="H4" s="26"/>
      <c r="I4" s="26">
        <v>5</v>
      </c>
      <c r="J4" s="26"/>
      <c r="K4" s="26"/>
      <c r="L4" s="26">
        <v>5</v>
      </c>
      <c r="M4" s="26"/>
      <c r="N4" s="26"/>
      <c r="O4" s="26">
        <v>5</v>
      </c>
      <c r="P4" s="26"/>
      <c r="Q4" s="26"/>
      <c r="R4" s="26">
        <v>5</v>
      </c>
      <c r="S4" s="26"/>
      <c r="T4" s="26"/>
      <c r="U4" s="26">
        <v>5</v>
      </c>
      <c r="V4" s="26"/>
      <c r="W4" s="26"/>
      <c r="X4" s="26">
        <v>5</v>
      </c>
      <c r="Y4" s="26"/>
      <c r="Z4" s="26"/>
    </row>
    <row r="5" spans="1:26" x14ac:dyDescent="0.2">
      <c r="A5" s="27" t="s">
        <v>4</v>
      </c>
      <c r="B5" s="2" t="s">
        <v>5</v>
      </c>
      <c r="C5" s="1">
        <v>153</v>
      </c>
      <c r="D5" s="4">
        <f>C5/12846</f>
        <v>1.1910322279308735E-2</v>
      </c>
      <c r="E5" s="4"/>
      <c r="F5" s="1">
        <v>1527</v>
      </c>
      <c r="G5" s="9">
        <f>F5/12737</f>
        <v>0.11988694355028656</v>
      </c>
      <c r="H5" s="4"/>
      <c r="I5" s="1">
        <v>18</v>
      </c>
      <c r="J5" s="4">
        <f>I5/884</f>
        <v>2.0361990950226245E-2</v>
      </c>
      <c r="K5" s="4"/>
      <c r="L5" s="1">
        <v>188</v>
      </c>
      <c r="M5" s="9">
        <f>L5/861</f>
        <v>0.2183507549361208</v>
      </c>
      <c r="N5" s="4"/>
      <c r="O5" s="1">
        <v>16</v>
      </c>
      <c r="P5" s="4">
        <f>O5/889</f>
        <v>1.799775028121485E-2</v>
      </c>
      <c r="Q5" s="4"/>
      <c r="R5" s="1">
        <v>173</v>
      </c>
      <c r="S5" s="9">
        <f>R5/868</f>
        <v>0.19930875576036866</v>
      </c>
      <c r="T5" s="4"/>
      <c r="U5" s="1">
        <v>12</v>
      </c>
      <c r="V5" s="4">
        <f>U5/888</f>
        <v>1.3513513513513514E-2</v>
      </c>
      <c r="W5" s="4"/>
      <c r="X5" s="1">
        <v>179</v>
      </c>
      <c r="Y5" s="9">
        <f>X5/865</f>
        <v>0.20693641618497111</v>
      </c>
      <c r="Z5" s="4"/>
    </row>
    <row r="6" spans="1:26" x14ac:dyDescent="0.2">
      <c r="A6" s="27"/>
      <c r="B6" s="2" t="s">
        <v>6</v>
      </c>
      <c r="C6" s="1">
        <v>128</v>
      </c>
      <c r="D6" s="4">
        <f t="shared" ref="D6:D48" si="0">C6/12846</f>
        <v>9.9641911879184177E-3</v>
      </c>
      <c r="E6" s="4"/>
      <c r="F6" s="1">
        <v>554</v>
      </c>
      <c r="G6" s="9">
        <f t="shared" ref="G6:G48" si="1">F6/12737</f>
        <v>4.3495328570306982E-2</v>
      </c>
      <c r="H6" s="4"/>
      <c r="I6" s="1">
        <v>13</v>
      </c>
      <c r="J6" s="4">
        <f t="shared" ref="J6:J48" si="2">I6/884</f>
        <v>1.4705882352941176E-2</v>
      </c>
      <c r="K6" s="4"/>
      <c r="L6" s="1">
        <v>46</v>
      </c>
      <c r="M6" s="9">
        <f t="shared" ref="M6:M48" si="3">L6/861</f>
        <v>5.3426248548199766E-2</v>
      </c>
      <c r="N6" s="4"/>
      <c r="O6" s="1">
        <v>9</v>
      </c>
      <c r="P6" s="4">
        <f t="shared" ref="P6:P48" si="4">O6/889</f>
        <v>1.0123734533183352E-2</v>
      </c>
      <c r="Q6" s="4"/>
      <c r="R6" s="1">
        <v>54</v>
      </c>
      <c r="S6" s="9">
        <f t="shared" ref="S6:S48" si="5">R6/868</f>
        <v>6.2211981566820278E-2</v>
      </c>
      <c r="T6" s="4"/>
      <c r="U6" s="1">
        <v>8</v>
      </c>
      <c r="V6" s="4">
        <f t="shared" ref="V6:V48" si="6">U6/888</f>
        <v>9.0090090090090089E-3</v>
      </c>
      <c r="W6" s="4"/>
      <c r="X6" s="1">
        <v>52</v>
      </c>
      <c r="Y6" s="9">
        <f t="shared" ref="Y6:Y48" si="7">X6/865</f>
        <v>6.0115606936416183E-2</v>
      </c>
      <c r="Z6" s="4"/>
    </row>
    <row r="7" spans="1:26" x14ac:dyDescent="0.2">
      <c r="A7" s="27"/>
      <c r="B7" s="2" t="s">
        <v>7</v>
      </c>
      <c r="C7" s="1">
        <v>203</v>
      </c>
      <c r="D7" s="4">
        <f t="shared" si="0"/>
        <v>1.5802584462089365E-2</v>
      </c>
      <c r="E7" s="4"/>
      <c r="F7" s="1">
        <v>574</v>
      </c>
      <c r="G7" s="9">
        <f t="shared" si="1"/>
        <v>4.5065557038549107E-2</v>
      </c>
      <c r="H7" s="4"/>
      <c r="I7" s="1">
        <v>19</v>
      </c>
      <c r="J7" s="4">
        <f t="shared" si="2"/>
        <v>2.1493212669683258E-2</v>
      </c>
      <c r="K7" s="4"/>
      <c r="L7" s="1">
        <v>46</v>
      </c>
      <c r="M7" s="9">
        <f t="shared" si="3"/>
        <v>5.3426248548199766E-2</v>
      </c>
      <c r="N7" s="4"/>
      <c r="O7" s="1">
        <v>21</v>
      </c>
      <c r="P7" s="4">
        <f t="shared" si="4"/>
        <v>2.3622047244094488E-2</v>
      </c>
      <c r="Q7" s="4"/>
      <c r="R7" s="1">
        <v>55</v>
      </c>
      <c r="S7" s="9">
        <f t="shared" si="5"/>
        <v>6.3364055299539174E-2</v>
      </c>
      <c r="T7" s="4"/>
      <c r="U7" s="1">
        <v>21</v>
      </c>
      <c r="V7" s="4">
        <f t="shared" si="6"/>
        <v>2.364864864864865E-2</v>
      </c>
      <c r="W7" s="4"/>
      <c r="X7" s="1">
        <v>55</v>
      </c>
      <c r="Y7" s="9">
        <f t="shared" si="7"/>
        <v>6.358381502890173E-2</v>
      </c>
      <c r="Z7" s="4"/>
    </row>
    <row r="8" spans="1:26" x14ac:dyDescent="0.2">
      <c r="A8" s="27"/>
      <c r="B8" s="2" t="s">
        <v>8</v>
      </c>
      <c r="C8" s="1">
        <v>282</v>
      </c>
      <c r="D8" s="4">
        <f t="shared" si="0"/>
        <v>2.1952358710882764E-2</v>
      </c>
      <c r="E8" s="4"/>
      <c r="F8" s="1">
        <v>612</v>
      </c>
      <c r="G8" s="9">
        <f t="shared" si="1"/>
        <v>4.8048991128209158E-2</v>
      </c>
      <c r="H8" s="4"/>
      <c r="I8" s="1">
        <v>15</v>
      </c>
      <c r="J8" s="4">
        <f t="shared" si="2"/>
        <v>1.6968325791855202E-2</v>
      </c>
      <c r="K8" s="4"/>
      <c r="L8" s="1">
        <v>54</v>
      </c>
      <c r="M8" s="9">
        <f t="shared" si="3"/>
        <v>6.2717770034843204E-2</v>
      </c>
      <c r="N8" s="4"/>
      <c r="O8" s="1">
        <v>31</v>
      </c>
      <c r="P8" s="4">
        <f t="shared" si="4"/>
        <v>3.4870641169853771E-2</v>
      </c>
      <c r="Q8" s="4"/>
      <c r="R8" s="1">
        <v>63</v>
      </c>
      <c r="S8" s="9">
        <f t="shared" si="5"/>
        <v>7.2580645161290328E-2</v>
      </c>
      <c r="T8" s="4"/>
      <c r="U8" s="1">
        <v>21</v>
      </c>
      <c r="V8" s="4">
        <f t="shared" si="6"/>
        <v>2.364864864864865E-2</v>
      </c>
      <c r="W8" s="4"/>
      <c r="X8" s="1">
        <v>49</v>
      </c>
      <c r="Y8" s="9">
        <f t="shared" si="7"/>
        <v>5.6647398843930635E-2</v>
      </c>
      <c r="Z8" s="4"/>
    </row>
    <row r="9" spans="1:26" x14ac:dyDescent="0.2">
      <c r="A9" s="27"/>
      <c r="B9" s="2" t="s">
        <v>9</v>
      </c>
      <c r="C9" s="1">
        <v>402</v>
      </c>
      <c r="D9" s="4">
        <f t="shared" si="0"/>
        <v>3.1293787949556284E-2</v>
      </c>
      <c r="E9" s="4"/>
      <c r="F9" s="1">
        <v>683</v>
      </c>
      <c r="G9" s="9">
        <f t="shared" si="1"/>
        <v>5.3623302190468715E-2</v>
      </c>
      <c r="H9" s="4"/>
      <c r="I9" s="1">
        <v>48</v>
      </c>
      <c r="J9" s="4">
        <f t="shared" si="2"/>
        <v>5.4298642533936653E-2</v>
      </c>
      <c r="K9" s="4"/>
      <c r="L9" s="1">
        <v>56</v>
      </c>
      <c r="M9" s="9">
        <f t="shared" si="3"/>
        <v>6.5040650406504072E-2</v>
      </c>
      <c r="N9" s="4"/>
      <c r="O9" s="1">
        <v>43</v>
      </c>
      <c r="P9" s="4">
        <f t="shared" si="4"/>
        <v>4.8368953880764905E-2</v>
      </c>
      <c r="Q9" s="4"/>
      <c r="R9" s="1">
        <v>58</v>
      </c>
      <c r="S9" s="9">
        <f t="shared" si="5"/>
        <v>6.6820276497695855E-2</v>
      </c>
      <c r="T9" s="4"/>
      <c r="U9" s="1">
        <v>46</v>
      </c>
      <c r="V9" s="4">
        <f t="shared" si="6"/>
        <v>5.18018018018018E-2</v>
      </c>
      <c r="W9" s="4"/>
      <c r="X9" s="1">
        <v>69</v>
      </c>
      <c r="Y9" s="9">
        <f t="shared" si="7"/>
        <v>7.9768786127167632E-2</v>
      </c>
      <c r="Z9" s="4"/>
    </row>
    <row r="10" spans="1:26" x14ac:dyDescent="0.2">
      <c r="A10" s="27"/>
      <c r="B10" s="2" t="s">
        <v>10</v>
      </c>
      <c r="C10" s="1">
        <v>476</v>
      </c>
      <c r="D10" s="4">
        <f t="shared" si="0"/>
        <v>3.7054335980071615E-2</v>
      </c>
      <c r="E10" s="4"/>
      <c r="F10" s="1">
        <v>799</v>
      </c>
      <c r="G10" s="9">
        <f t="shared" si="1"/>
        <v>6.273062730627306E-2</v>
      </c>
      <c r="H10" s="4"/>
      <c r="I10" s="1">
        <v>45</v>
      </c>
      <c r="J10" s="4">
        <f t="shared" si="2"/>
        <v>5.090497737556561E-2</v>
      </c>
      <c r="K10" s="4"/>
      <c r="L10" s="1">
        <v>76</v>
      </c>
      <c r="M10" s="9">
        <f t="shared" si="3"/>
        <v>8.8269454123112656E-2</v>
      </c>
      <c r="N10" s="4"/>
      <c r="O10" s="1">
        <v>45</v>
      </c>
      <c r="P10" s="4">
        <f t="shared" si="4"/>
        <v>5.0618672665916763E-2</v>
      </c>
      <c r="Q10" s="4"/>
      <c r="R10" s="1">
        <v>68</v>
      </c>
      <c r="S10" s="9">
        <f t="shared" si="5"/>
        <v>7.8341013824884786E-2</v>
      </c>
      <c r="T10" s="4"/>
      <c r="U10" s="1">
        <v>54</v>
      </c>
      <c r="V10" s="4">
        <f t="shared" si="6"/>
        <v>6.0810810810810814E-2</v>
      </c>
      <c r="W10" s="4"/>
      <c r="X10" s="1">
        <v>70</v>
      </c>
      <c r="Y10" s="9">
        <f t="shared" si="7"/>
        <v>8.0924855491329481E-2</v>
      </c>
      <c r="Z10" s="4"/>
    </row>
    <row r="11" spans="1:26" x14ac:dyDescent="0.2">
      <c r="A11" s="27"/>
      <c r="B11" s="2" t="s">
        <v>11</v>
      </c>
      <c r="C11" s="1">
        <v>714</v>
      </c>
      <c r="D11" s="4">
        <f t="shared" si="0"/>
        <v>5.5581503970107429E-2</v>
      </c>
      <c r="E11" s="4"/>
      <c r="F11" s="1">
        <v>1030</v>
      </c>
      <c r="G11" s="9">
        <f t="shared" si="1"/>
        <v>8.0866766114469649E-2</v>
      </c>
      <c r="H11" s="4"/>
      <c r="I11" s="1">
        <v>61</v>
      </c>
      <c r="J11" s="4">
        <f t="shared" si="2"/>
        <v>6.9004524886877833E-2</v>
      </c>
      <c r="K11" s="4"/>
      <c r="L11" s="1">
        <v>66</v>
      </c>
      <c r="M11" s="9">
        <f t="shared" si="3"/>
        <v>7.6655052264808357E-2</v>
      </c>
      <c r="N11" s="4"/>
      <c r="O11" s="1">
        <v>54</v>
      </c>
      <c r="P11" s="4">
        <f t="shared" si="4"/>
        <v>6.074240719910011E-2</v>
      </c>
      <c r="Q11" s="4"/>
      <c r="R11" s="1">
        <v>61</v>
      </c>
      <c r="S11" s="9">
        <f t="shared" si="5"/>
        <v>7.0276497695852536E-2</v>
      </c>
      <c r="T11" s="4"/>
      <c r="U11" s="1">
        <v>70</v>
      </c>
      <c r="V11" s="4">
        <f t="shared" si="6"/>
        <v>7.8828828828828829E-2</v>
      </c>
      <c r="W11" s="4"/>
      <c r="X11" s="1">
        <v>72</v>
      </c>
      <c r="Y11" s="9">
        <f t="shared" si="7"/>
        <v>8.3236994219653179E-2</v>
      </c>
      <c r="Z11" s="4"/>
    </row>
    <row r="12" spans="1:26" x14ac:dyDescent="0.2">
      <c r="A12" s="27"/>
      <c r="B12" s="2" t="s">
        <v>12</v>
      </c>
      <c r="C12" s="1">
        <v>1164</v>
      </c>
      <c r="D12" s="4">
        <f t="shared" si="0"/>
        <v>9.0611863615133112E-2</v>
      </c>
      <c r="E12" s="4"/>
      <c r="F12" s="1">
        <v>1278</v>
      </c>
      <c r="G12" s="9">
        <f t="shared" si="1"/>
        <v>0.10033759912067206</v>
      </c>
      <c r="H12" s="4"/>
      <c r="I12" s="1">
        <v>93</v>
      </c>
      <c r="J12" s="4">
        <f t="shared" si="2"/>
        <v>0.10520361990950226</v>
      </c>
      <c r="K12" s="4"/>
      <c r="L12" s="1">
        <v>73</v>
      </c>
      <c r="M12" s="9">
        <f t="shared" si="3"/>
        <v>8.4785133565621368E-2</v>
      </c>
      <c r="N12" s="4"/>
      <c r="O12" s="1">
        <v>89</v>
      </c>
      <c r="P12" s="4">
        <f t="shared" si="4"/>
        <v>0.10011248593925759</v>
      </c>
      <c r="Q12" s="4"/>
      <c r="R12" s="1">
        <v>80</v>
      </c>
      <c r="S12" s="9">
        <f t="shared" si="5"/>
        <v>9.2165898617511524E-2</v>
      </c>
      <c r="T12" s="4"/>
      <c r="U12" s="1">
        <v>85</v>
      </c>
      <c r="V12" s="4">
        <f t="shared" si="6"/>
        <v>9.5720720720720714E-2</v>
      </c>
      <c r="W12" s="4"/>
      <c r="X12" s="1">
        <v>58</v>
      </c>
      <c r="Y12" s="9">
        <f t="shared" si="7"/>
        <v>6.7052023121387277E-2</v>
      </c>
      <c r="Z12" s="4"/>
    </row>
    <row r="13" spans="1:26" x14ac:dyDescent="0.2">
      <c r="A13" s="27"/>
      <c r="B13" s="2" t="s">
        <v>13</v>
      </c>
      <c r="C13" s="1">
        <v>1977</v>
      </c>
      <c r="D13" s="4">
        <f t="shared" si="0"/>
        <v>0.15390004670714619</v>
      </c>
      <c r="E13" s="4"/>
      <c r="F13" s="1">
        <v>1603</v>
      </c>
      <c r="G13" s="9">
        <f t="shared" si="1"/>
        <v>0.12585381172960666</v>
      </c>
      <c r="H13" s="4"/>
      <c r="I13" s="1">
        <v>121</v>
      </c>
      <c r="J13" s="4">
        <f t="shared" si="2"/>
        <v>0.13687782805429866</v>
      </c>
      <c r="K13" s="4"/>
      <c r="L13" s="1">
        <v>76</v>
      </c>
      <c r="M13" s="9">
        <f t="shared" si="3"/>
        <v>8.8269454123112656E-2</v>
      </c>
      <c r="N13" s="4"/>
      <c r="O13" s="1">
        <v>107</v>
      </c>
      <c r="P13" s="4">
        <f t="shared" si="4"/>
        <v>0.1203599550056243</v>
      </c>
      <c r="Q13" s="4"/>
      <c r="R13" s="1">
        <v>69</v>
      </c>
      <c r="S13" s="9">
        <f t="shared" si="5"/>
        <v>7.9493087557603689E-2</v>
      </c>
      <c r="T13" s="4"/>
      <c r="U13" s="1">
        <v>120</v>
      </c>
      <c r="V13" s="4">
        <f t="shared" si="6"/>
        <v>0.13513513513513514</v>
      </c>
      <c r="W13" s="4"/>
      <c r="X13" s="1">
        <v>78</v>
      </c>
      <c r="Y13" s="9">
        <f t="shared" si="7"/>
        <v>9.0173410404624274E-2</v>
      </c>
      <c r="Z13" s="4"/>
    </row>
    <row r="14" spans="1:26" x14ac:dyDescent="0.2">
      <c r="A14" s="27"/>
      <c r="B14" s="2" t="s">
        <v>14</v>
      </c>
      <c r="C14" s="1">
        <v>2911</v>
      </c>
      <c r="D14" s="4">
        <f t="shared" si="0"/>
        <v>0.2266075042814884</v>
      </c>
      <c r="E14" s="4"/>
      <c r="F14" s="1">
        <v>1728</v>
      </c>
      <c r="G14" s="9">
        <f t="shared" si="1"/>
        <v>0.13566773965611997</v>
      </c>
      <c r="H14" s="4"/>
      <c r="I14" s="1">
        <v>155</v>
      </c>
      <c r="J14" s="4">
        <f t="shared" si="2"/>
        <v>0.17533936651583709</v>
      </c>
      <c r="K14" s="4"/>
      <c r="L14" s="1">
        <v>71</v>
      </c>
      <c r="M14" s="9">
        <f t="shared" si="3"/>
        <v>8.2462253193960514E-2</v>
      </c>
      <c r="N14" s="4"/>
      <c r="O14" s="1">
        <v>165</v>
      </c>
      <c r="P14" s="4">
        <f t="shared" si="4"/>
        <v>0.18560179977502811</v>
      </c>
      <c r="Q14" s="4"/>
      <c r="R14" s="1">
        <v>70</v>
      </c>
      <c r="S14" s="9">
        <f t="shared" si="5"/>
        <v>8.0645161290322578E-2</v>
      </c>
      <c r="T14" s="4"/>
      <c r="U14" s="1">
        <v>161</v>
      </c>
      <c r="V14" s="4">
        <f t="shared" si="6"/>
        <v>0.18130630630630631</v>
      </c>
      <c r="W14" s="4"/>
      <c r="X14" s="1">
        <v>73</v>
      </c>
      <c r="Y14" s="9">
        <f t="shared" si="7"/>
        <v>8.4393063583815028E-2</v>
      </c>
      <c r="Z14" s="4"/>
    </row>
    <row r="15" spans="1:26" x14ac:dyDescent="0.2">
      <c r="A15" s="27"/>
      <c r="B15" s="2" t="s">
        <v>15</v>
      </c>
      <c r="C15" s="1">
        <v>2582</v>
      </c>
      <c r="D15" s="4">
        <f t="shared" si="0"/>
        <v>0.20099641911879185</v>
      </c>
      <c r="E15" s="4"/>
      <c r="F15" s="1">
        <v>1325</v>
      </c>
      <c r="G15" s="9">
        <f t="shared" si="1"/>
        <v>0.10402763602104106</v>
      </c>
      <c r="H15" s="4"/>
      <c r="I15" s="1">
        <v>174</v>
      </c>
      <c r="J15" s="4">
        <f t="shared" si="2"/>
        <v>0.19683257918552036</v>
      </c>
      <c r="K15" s="4"/>
      <c r="L15" s="1">
        <v>54</v>
      </c>
      <c r="M15" s="9">
        <f t="shared" si="3"/>
        <v>6.2717770034843204E-2</v>
      </c>
      <c r="N15" s="4"/>
      <c r="O15" s="1">
        <v>175</v>
      </c>
      <c r="P15" s="4">
        <f t="shared" si="4"/>
        <v>0.19685039370078741</v>
      </c>
      <c r="Q15" s="4"/>
      <c r="R15" s="1">
        <v>50</v>
      </c>
      <c r="S15" s="9">
        <f t="shared" si="5"/>
        <v>5.7603686635944701E-2</v>
      </c>
      <c r="T15" s="4"/>
      <c r="U15" s="1">
        <v>155</v>
      </c>
      <c r="V15" s="4">
        <f t="shared" si="6"/>
        <v>0.17454954954954954</v>
      </c>
      <c r="W15" s="4"/>
      <c r="X15" s="1">
        <v>54</v>
      </c>
      <c r="Y15" s="9">
        <f t="shared" si="7"/>
        <v>6.2427745664739881E-2</v>
      </c>
      <c r="Z15" s="4"/>
    </row>
    <row r="16" spans="1:26" x14ac:dyDescent="0.2">
      <c r="A16" s="27"/>
      <c r="B16" s="2" t="s">
        <v>16</v>
      </c>
      <c r="C16" s="1">
        <v>1394</v>
      </c>
      <c r="D16" s="4">
        <f t="shared" si="0"/>
        <v>0.10851626965592402</v>
      </c>
      <c r="E16" s="4"/>
      <c r="F16" s="1">
        <v>744</v>
      </c>
      <c r="G16" s="9">
        <f t="shared" si="1"/>
        <v>5.8412499018607206E-2</v>
      </c>
      <c r="H16" s="4"/>
      <c r="I16" s="1">
        <v>82</v>
      </c>
      <c r="J16" s="4">
        <f t="shared" si="2"/>
        <v>9.2760180995475117E-2</v>
      </c>
      <c r="K16" s="4"/>
      <c r="L16" s="1">
        <v>39</v>
      </c>
      <c r="M16" s="9">
        <f t="shared" si="3"/>
        <v>4.5296167247386762E-2</v>
      </c>
      <c r="N16" s="4"/>
      <c r="O16" s="1">
        <v>92</v>
      </c>
      <c r="P16" s="4">
        <f t="shared" si="4"/>
        <v>0.10348706411698538</v>
      </c>
      <c r="Q16" s="4"/>
      <c r="R16" s="1">
        <v>44</v>
      </c>
      <c r="S16" s="9">
        <f t="shared" si="5"/>
        <v>5.0691244239631339E-2</v>
      </c>
      <c r="T16" s="4"/>
      <c r="U16" s="1">
        <v>95</v>
      </c>
      <c r="V16" s="4">
        <f t="shared" si="6"/>
        <v>0.10698198198198199</v>
      </c>
      <c r="W16" s="4"/>
      <c r="X16" s="1">
        <v>42</v>
      </c>
      <c r="Y16" s="9">
        <f t="shared" si="7"/>
        <v>4.8554913294797684E-2</v>
      </c>
      <c r="Z16" s="4"/>
    </row>
    <row r="17" spans="1:26" x14ac:dyDescent="0.2">
      <c r="A17" s="27"/>
      <c r="B17" s="2" t="s">
        <v>17</v>
      </c>
      <c r="C17" s="1">
        <v>317</v>
      </c>
      <c r="D17" s="4">
        <f t="shared" si="0"/>
        <v>2.4676942238829207E-2</v>
      </c>
      <c r="E17" s="4"/>
      <c r="F17" s="1">
        <v>199</v>
      </c>
      <c r="G17" s="9">
        <f t="shared" si="1"/>
        <v>1.5623773259009186E-2</v>
      </c>
      <c r="H17" s="4"/>
      <c r="I17" s="1">
        <v>25</v>
      </c>
      <c r="J17" s="4">
        <f t="shared" si="2"/>
        <v>2.828054298642534E-2</v>
      </c>
      <c r="K17" s="4"/>
      <c r="L17" s="1">
        <v>9</v>
      </c>
      <c r="M17" s="9">
        <f t="shared" si="3"/>
        <v>1.0452961672473868E-2</v>
      </c>
      <c r="N17" s="4"/>
      <c r="O17" s="1">
        <v>30</v>
      </c>
      <c r="P17" s="4">
        <f t="shared" si="4"/>
        <v>3.3745781777277842E-2</v>
      </c>
      <c r="Q17" s="4"/>
      <c r="R17" s="1">
        <v>18</v>
      </c>
      <c r="S17" s="9">
        <f t="shared" si="5"/>
        <v>2.0737327188940093E-2</v>
      </c>
      <c r="T17" s="4"/>
      <c r="U17" s="1">
        <v>26</v>
      </c>
      <c r="V17" s="4">
        <f t="shared" si="6"/>
        <v>2.9279279279279279E-2</v>
      </c>
      <c r="W17" s="4"/>
      <c r="X17" s="1">
        <v>8</v>
      </c>
      <c r="Y17" s="9">
        <f t="shared" si="7"/>
        <v>9.2485549132947983E-3</v>
      </c>
      <c r="Z17" s="4"/>
    </row>
    <row r="18" spans="1:26" x14ac:dyDescent="0.2">
      <c r="A18" s="27"/>
      <c r="B18" s="2" t="s">
        <v>18</v>
      </c>
      <c r="C18" s="1">
        <v>84</v>
      </c>
      <c r="D18" s="4">
        <f t="shared" si="0"/>
        <v>6.5390004670714619E-3</v>
      </c>
      <c r="E18" s="4"/>
      <c r="F18" s="1">
        <v>44</v>
      </c>
      <c r="G18" s="9">
        <f t="shared" si="1"/>
        <v>3.4545026301326842E-3</v>
      </c>
      <c r="H18" s="4"/>
      <c r="I18" s="1">
        <v>9</v>
      </c>
      <c r="J18" s="4">
        <f t="shared" si="2"/>
        <v>1.0180995475113122E-2</v>
      </c>
      <c r="K18" s="4"/>
      <c r="L18" s="1">
        <v>3</v>
      </c>
      <c r="M18" s="9">
        <f t="shared" si="3"/>
        <v>3.4843205574912892E-3</v>
      </c>
      <c r="N18" s="4"/>
      <c r="O18" s="1">
        <v>5</v>
      </c>
      <c r="P18" s="4">
        <f t="shared" si="4"/>
        <v>5.6242969628796397E-3</v>
      </c>
      <c r="Q18" s="4"/>
      <c r="R18" s="1">
        <v>0</v>
      </c>
      <c r="S18" s="9">
        <f t="shared" si="5"/>
        <v>0</v>
      </c>
      <c r="T18" s="4"/>
      <c r="U18" s="1">
        <v>9</v>
      </c>
      <c r="V18" s="4">
        <f t="shared" si="6"/>
        <v>1.0135135135135136E-2</v>
      </c>
      <c r="W18" s="4"/>
      <c r="X18" s="1">
        <v>3</v>
      </c>
      <c r="Y18" s="9">
        <f t="shared" si="7"/>
        <v>3.4682080924855491E-3</v>
      </c>
      <c r="Z18" s="4"/>
    </row>
    <row r="19" spans="1:26" x14ac:dyDescent="0.2">
      <c r="A19" s="27"/>
      <c r="B19" s="2" t="s">
        <v>19</v>
      </c>
      <c r="C19" s="1">
        <v>31</v>
      </c>
      <c r="D19" s="4">
        <f t="shared" si="0"/>
        <v>2.4132025533239918E-3</v>
      </c>
      <c r="E19" s="4"/>
      <c r="F19" s="1">
        <v>19</v>
      </c>
      <c r="G19" s="9">
        <f t="shared" si="1"/>
        <v>1.4917170448300228E-3</v>
      </c>
      <c r="H19" s="4"/>
      <c r="I19" s="1">
        <v>4</v>
      </c>
      <c r="J19" s="4">
        <f t="shared" si="2"/>
        <v>4.5248868778280547E-3</v>
      </c>
      <c r="K19" s="4"/>
      <c r="L19" s="1">
        <v>4</v>
      </c>
      <c r="M19" s="9">
        <f t="shared" si="3"/>
        <v>4.6457607433217189E-3</v>
      </c>
      <c r="N19" s="4"/>
      <c r="O19" s="1">
        <v>4</v>
      </c>
      <c r="P19" s="4">
        <f t="shared" si="4"/>
        <v>4.4994375703037125E-3</v>
      </c>
      <c r="Q19" s="4"/>
      <c r="R19" s="1">
        <v>4</v>
      </c>
      <c r="S19" s="9">
        <f t="shared" si="5"/>
        <v>4.608294930875576E-3</v>
      </c>
      <c r="T19" s="4"/>
      <c r="U19" s="1">
        <v>3</v>
      </c>
      <c r="V19" s="4">
        <f t="shared" si="6"/>
        <v>3.3783783783783786E-3</v>
      </c>
      <c r="W19" s="4"/>
      <c r="X19" s="1">
        <v>3</v>
      </c>
      <c r="Y19" s="9">
        <f t="shared" si="7"/>
        <v>3.4682080924855491E-3</v>
      </c>
      <c r="Z19" s="4"/>
    </row>
    <row r="20" spans="1:26" x14ac:dyDescent="0.2">
      <c r="A20" s="27"/>
      <c r="B20" s="2" t="s">
        <v>20</v>
      </c>
      <c r="C20" s="1">
        <v>9</v>
      </c>
      <c r="D20" s="4">
        <f t="shared" si="0"/>
        <v>7.0060719290051382E-4</v>
      </c>
      <c r="E20" s="4"/>
      <c r="F20" s="1">
        <v>5</v>
      </c>
      <c r="G20" s="9">
        <f t="shared" si="1"/>
        <v>3.925571170605323E-4</v>
      </c>
      <c r="H20" s="4"/>
      <c r="I20" s="1">
        <v>0</v>
      </c>
      <c r="J20" s="4">
        <f t="shared" si="2"/>
        <v>0</v>
      </c>
      <c r="K20" s="4"/>
      <c r="L20" s="1">
        <v>0</v>
      </c>
      <c r="M20" s="9">
        <f t="shared" si="3"/>
        <v>0</v>
      </c>
      <c r="N20" s="4"/>
      <c r="O20" s="1">
        <v>1</v>
      </c>
      <c r="P20" s="4">
        <f t="shared" si="4"/>
        <v>1.1248593925759281E-3</v>
      </c>
      <c r="Q20" s="4"/>
      <c r="R20" s="1">
        <v>1</v>
      </c>
      <c r="S20" s="9">
        <f t="shared" si="5"/>
        <v>1.152073732718894E-3</v>
      </c>
      <c r="T20" s="4"/>
      <c r="U20" s="1">
        <v>1</v>
      </c>
      <c r="V20" s="4">
        <f t="shared" si="6"/>
        <v>1.1261261261261261E-3</v>
      </c>
      <c r="W20" s="4"/>
      <c r="X20" s="1">
        <v>0</v>
      </c>
      <c r="Y20" s="9">
        <f t="shared" si="7"/>
        <v>0</v>
      </c>
      <c r="Z20" s="4"/>
    </row>
    <row r="21" spans="1:26" x14ac:dyDescent="0.2">
      <c r="A21" s="27"/>
      <c r="B21" s="2" t="s">
        <v>21</v>
      </c>
      <c r="C21" s="1">
        <v>13</v>
      </c>
      <c r="D21" s="4">
        <f t="shared" si="0"/>
        <v>1.0119881675229644E-3</v>
      </c>
      <c r="E21" s="4"/>
      <c r="F21" s="1">
        <v>9</v>
      </c>
      <c r="G21" s="9">
        <f t="shared" si="1"/>
        <v>7.0660281070895816E-4</v>
      </c>
      <c r="H21" s="4"/>
      <c r="I21" s="1">
        <v>1</v>
      </c>
      <c r="J21" s="4">
        <f t="shared" si="2"/>
        <v>1.1312217194570137E-3</v>
      </c>
      <c r="K21" s="4"/>
      <c r="L21" s="1">
        <v>0</v>
      </c>
      <c r="M21" s="9">
        <f t="shared" si="3"/>
        <v>0</v>
      </c>
      <c r="N21" s="4"/>
      <c r="O21" s="1">
        <v>2</v>
      </c>
      <c r="P21" s="4">
        <f t="shared" si="4"/>
        <v>2.2497187851518562E-3</v>
      </c>
      <c r="Q21" s="4"/>
      <c r="R21" s="1">
        <v>0</v>
      </c>
      <c r="S21" s="9">
        <f t="shared" si="5"/>
        <v>0</v>
      </c>
      <c r="T21" s="4"/>
      <c r="U21" s="1">
        <v>1</v>
      </c>
      <c r="V21" s="4">
        <f t="shared" si="6"/>
        <v>1.1261261261261261E-3</v>
      </c>
      <c r="W21" s="4"/>
      <c r="X21" s="1">
        <v>0</v>
      </c>
      <c r="Y21" s="9">
        <f t="shared" si="7"/>
        <v>0</v>
      </c>
      <c r="Z21" s="4"/>
    </row>
    <row r="22" spans="1:26" x14ac:dyDescent="0.2">
      <c r="A22" s="27"/>
      <c r="B22" s="2" t="s">
        <v>22</v>
      </c>
      <c r="C22" s="1">
        <v>3</v>
      </c>
      <c r="D22" s="4">
        <f t="shared" si="0"/>
        <v>2.3353573096683791E-4</v>
      </c>
      <c r="E22" s="4"/>
      <c r="F22" s="1">
        <v>2</v>
      </c>
      <c r="G22" s="9">
        <f t="shared" si="1"/>
        <v>1.5702284682421293E-4</v>
      </c>
      <c r="H22" s="4"/>
      <c r="I22" s="1">
        <v>1</v>
      </c>
      <c r="J22" s="4">
        <f t="shared" si="2"/>
        <v>1.1312217194570137E-3</v>
      </c>
      <c r="K22" s="4"/>
      <c r="L22" s="1">
        <v>0</v>
      </c>
      <c r="M22" s="9">
        <f t="shared" si="3"/>
        <v>0</v>
      </c>
      <c r="N22" s="4"/>
      <c r="O22" s="1">
        <v>0</v>
      </c>
      <c r="P22" s="4">
        <f t="shared" si="4"/>
        <v>0</v>
      </c>
      <c r="Q22" s="4"/>
      <c r="R22" s="1">
        <v>0</v>
      </c>
      <c r="S22" s="9">
        <f t="shared" si="5"/>
        <v>0</v>
      </c>
      <c r="T22" s="4"/>
      <c r="U22" s="1">
        <v>0</v>
      </c>
      <c r="V22" s="4">
        <f t="shared" si="6"/>
        <v>0</v>
      </c>
      <c r="W22" s="4"/>
      <c r="X22" s="1">
        <v>0</v>
      </c>
      <c r="Y22" s="9">
        <f t="shared" si="7"/>
        <v>0</v>
      </c>
      <c r="Z22" s="4"/>
    </row>
    <row r="23" spans="1:26" x14ac:dyDescent="0.2">
      <c r="A23" s="27"/>
      <c r="B23" s="2" t="s">
        <v>23</v>
      </c>
      <c r="C23" s="1">
        <v>3</v>
      </c>
      <c r="D23" s="4">
        <f t="shared" si="0"/>
        <v>2.3353573096683791E-4</v>
      </c>
      <c r="E23" s="4"/>
      <c r="F23" s="1">
        <v>2</v>
      </c>
      <c r="G23" s="9">
        <f t="shared" si="1"/>
        <v>1.5702284682421293E-4</v>
      </c>
      <c r="H23" s="4"/>
      <c r="I23" s="1">
        <v>0</v>
      </c>
      <c r="J23" s="4">
        <f t="shared" si="2"/>
        <v>0</v>
      </c>
      <c r="K23" s="4"/>
      <c r="L23" s="1">
        <v>0</v>
      </c>
      <c r="M23" s="9">
        <f t="shared" si="3"/>
        <v>0</v>
      </c>
      <c r="N23" s="4"/>
      <c r="O23" s="1">
        <v>0</v>
      </c>
      <c r="P23" s="4">
        <f t="shared" si="4"/>
        <v>0</v>
      </c>
      <c r="Q23" s="4"/>
      <c r="R23" s="1">
        <v>0</v>
      </c>
      <c r="S23" s="9">
        <f t="shared" si="5"/>
        <v>0</v>
      </c>
      <c r="T23" s="4"/>
      <c r="U23" s="1">
        <v>0</v>
      </c>
      <c r="V23" s="4">
        <f t="shared" si="6"/>
        <v>0</v>
      </c>
      <c r="W23" s="4"/>
      <c r="X23" s="1">
        <v>0</v>
      </c>
      <c r="Y23" s="9">
        <f t="shared" si="7"/>
        <v>0</v>
      </c>
      <c r="Z23" s="4"/>
    </row>
    <row r="24" spans="1:26" x14ac:dyDescent="0.2">
      <c r="A24" s="27"/>
      <c r="B24" s="2" t="s">
        <v>24</v>
      </c>
      <c r="C24" s="1">
        <v>0</v>
      </c>
      <c r="D24" s="4">
        <f t="shared" si="0"/>
        <v>0</v>
      </c>
      <c r="E24" s="4"/>
      <c r="F24" s="1">
        <v>0</v>
      </c>
      <c r="G24" s="9">
        <f t="shared" si="1"/>
        <v>0</v>
      </c>
      <c r="H24" s="4"/>
      <c r="I24" s="1">
        <v>0</v>
      </c>
      <c r="J24" s="4">
        <f t="shared" si="2"/>
        <v>0</v>
      </c>
      <c r="K24" s="4"/>
      <c r="L24" s="1">
        <v>0</v>
      </c>
      <c r="M24" s="9">
        <f t="shared" si="3"/>
        <v>0</v>
      </c>
      <c r="N24" s="4"/>
      <c r="O24" s="1">
        <v>0</v>
      </c>
      <c r="P24" s="4">
        <f t="shared" si="4"/>
        <v>0</v>
      </c>
      <c r="Q24" s="4"/>
      <c r="R24" s="1">
        <v>0</v>
      </c>
      <c r="S24" s="9">
        <f t="shared" si="5"/>
        <v>0</v>
      </c>
      <c r="T24" s="4"/>
      <c r="U24" s="1">
        <v>0</v>
      </c>
      <c r="V24" s="4">
        <f t="shared" si="6"/>
        <v>0</v>
      </c>
      <c r="W24" s="4"/>
      <c r="X24" s="1">
        <v>0</v>
      </c>
      <c r="Y24" s="9">
        <f t="shared" si="7"/>
        <v>0</v>
      </c>
      <c r="Z24" s="4"/>
    </row>
    <row r="25" spans="1:26" x14ac:dyDescent="0.2">
      <c r="A25" s="27"/>
      <c r="B25" s="2" t="s">
        <v>25</v>
      </c>
      <c r="C25" s="1">
        <v>0</v>
      </c>
      <c r="D25" s="4">
        <f t="shared" si="0"/>
        <v>0</v>
      </c>
      <c r="E25" s="4"/>
      <c r="F25" s="1">
        <v>0</v>
      </c>
      <c r="G25" s="9">
        <f t="shared" si="1"/>
        <v>0</v>
      </c>
      <c r="H25" s="4"/>
      <c r="I25" s="1">
        <v>0</v>
      </c>
      <c r="J25" s="4">
        <f t="shared" si="2"/>
        <v>0</v>
      </c>
      <c r="K25" s="4"/>
      <c r="L25" s="1">
        <v>0</v>
      </c>
      <c r="M25" s="9">
        <f t="shared" si="3"/>
        <v>0</v>
      </c>
      <c r="N25" s="4"/>
      <c r="O25" s="1">
        <v>0</v>
      </c>
      <c r="P25" s="4">
        <f t="shared" si="4"/>
        <v>0</v>
      </c>
      <c r="Q25" s="4"/>
      <c r="R25" s="1">
        <v>0</v>
      </c>
      <c r="S25" s="9">
        <f t="shared" si="5"/>
        <v>0</v>
      </c>
      <c r="T25" s="4"/>
      <c r="U25" s="1">
        <v>0</v>
      </c>
      <c r="V25" s="4">
        <f t="shared" si="6"/>
        <v>0</v>
      </c>
      <c r="W25" s="4"/>
      <c r="X25" s="1">
        <v>0</v>
      </c>
      <c r="Y25" s="9">
        <f t="shared" si="7"/>
        <v>0</v>
      </c>
      <c r="Z25" s="4"/>
    </row>
    <row r="26" spans="1:26" x14ac:dyDescent="0.2">
      <c r="A26" s="27"/>
      <c r="B26" s="2" t="s">
        <v>26</v>
      </c>
      <c r="C26" s="1">
        <v>0</v>
      </c>
      <c r="D26" s="4">
        <f t="shared" si="0"/>
        <v>0</v>
      </c>
      <c r="E26" s="4"/>
      <c r="F26" s="1">
        <v>0</v>
      </c>
      <c r="G26" s="9">
        <f t="shared" si="1"/>
        <v>0</v>
      </c>
      <c r="H26" s="4"/>
      <c r="I26" s="1">
        <v>0</v>
      </c>
      <c r="J26" s="4">
        <f t="shared" si="2"/>
        <v>0</v>
      </c>
      <c r="K26" s="4"/>
      <c r="L26" s="1">
        <v>0</v>
      </c>
      <c r="M26" s="9">
        <f t="shared" si="3"/>
        <v>0</v>
      </c>
      <c r="N26" s="4"/>
      <c r="O26" s="1">
        <v>0</v>
      </c>
      <c r="P26" s="4">
        <f t="shared" si="4"/>
        <v>0</v>
      </c>
      <c r="Q26" s="4"/>
      <c r="R26" s="1">
        <v>0</v>
      </c>
      <c r="S26" s="9">
        <f t="shared" si="5"/>
        <v>0</v>
      </c>
      <c r="T26" s="4"/>
      <c r="U26" s="1">
        <v>0</v>
      </c>
      <c r="V26" s="4">
        <f t="shared" si="6"/>
        <v>0</v>
      </c>
      <c r="W26" s="4"/>
      <c r="X26" s="1">
        <v>0</v>
      </c>
      <c r="Y26" s="9">
        <f t="shared" si="7"/>
        <v>0</v>
      </c>
      <c r="Z26" s="4"/>
    </row>
    <row r="27" spans="1:26" x14ac:dyDescent="0.2">
      <c r="A27" s="27" t="s">
        <v>27</v>
      </c>
      <c r="B27" s="2" t="s">
        <v>5</v>
      </c>
      <c r="C27" s="1">
        <v>0</v>
      </c>
      <c r="D27" s="4">
        <f t="shared" si="0"/>
        <v>0</v>
      </c>
      <c r="E27" s="5"/>
      <c r="F27" s="1">
        <v>0</v>
      </c>
      <c r="G27" s="9">
        <f t="shared" si="1"/>
        <v>0</v>
      </c>
      <c r="H27" s="5"/>
      <c r="I27" s="1">
        <v>0</v>
      </c>
      <c r="J27" s="4">
        <f t="shared" si="2"/>
        <v>0</v>
      </c>
      <c r="K27" s="5"/>
      <c r="L27" s="1">
        <v>0</v>
      </c>
      <c r="M27" s="9">
        <f t="shared" si="3"/>
        <v>0</v>
      </c>
      <c r="N27" s="5"/>
      <c r="O27" s="1">
        <v>0</v>
      </c>
      <c r="P27" s="4">
        <f t="shared" si="4"/>
        <v>0</v>
      </c>
      <c r="Q27" s="5"/>
      <c r="R27" s="1">
        <v>0</v>
      </c>
      <c r="S27" s="9">
        <f t="shared" si="5"/>
        <v>0</v>
      </c>
      <c r="T27" s="5"/>
      <c r="U27" s="1">
        <v>0</v>
      </c>
      <c r="V27" s="4">
        <f t="shared" si="6"/>
        <v>0</v>
      </c>
      <c r="W27" s="5"/>
      <c r="X27" s="1">
        <v>0</v>
      </c>
      <c r="Y27" s="9">
        <f t="shared" si="7"/>
        <v>0</v>
      </c>
      <c r="Z27" s="5"/>
    </row>
    <row r="28" spans="1:26" x14ac:dyDescent="0.2">
      <c r="A28" s="27"/>
      <c r="B28" s="2" t="s">
        <v>6</v>
      </c>
      <c r="C28" s="1">
        <v>0</v>
      </c>
      <c r="D28" s="4">
        <f t="shared" si="0"/>
        <v>0</v>
      </c>
      <c r="E28" s="5"/>
      <c r="F28" s="1">
        <v>0</v>
      </c>
      <c r="G28" s="9">
        <f t="shared" si="1"/>
        <v>0</v>
      </c>
      <c r="H28" s="5"/>
      <c r="I28" s="1">
        <v>0</v>
      </c>
      <c r="J28" s="4">
        <f t="shared" si="2"/>
        <v>0</v>
      </c>
      <c r="K28" s="5"/>
      <c r="L28" s="1">
        <v>0</v>
      </c>
      <c r="M28" s="9">
        <f t="shared" si="3"/>
        <v>0</v>
      </c>
      <c r="N28" s="5"/>
      <c r="O28" s="1">
        <v>0</v>
      </c>
      <c r="P28" s="4">
        <f t="shared" si="4"/>
        <v>0</v>
      </c>
      <c r="Q28" s="5"/>
      <c r="R28" s="1">
        <v>0</v>
      </c>
      <c r="S28" s="9">
        <f t="shared" si="5"/>
        <v>0</v>
      </c>
      <c r="T28" s="5"/>
      <c r="U28" s="1">
        <v>0</v>
      </c>
      <c r="V28" s="4">
        <f t="shared" si="6"/>
        <v>0</v>
      </c>
      <c r="W28" s="5"/>
      <c r="X28" s="1">
        <v>0</v>
      </c>
      <c r="Y28" s="9">
        <f t="shared" si="7"/>
        <v>0</v>
      </c>
      <c r="Z28" s="5"/>
    </row>
    <row r="29" spans="1:26" x14ac:dyDescent="0.2">
      <c r="A29" s="27"/>
      <c r="B29" s="2" t="s">
        <v>7</v>
      </c>
      <c r="C29" s="1">
        <v>0</v>
      </c>
      <c r="D29" s="4">
        <f t="shared" si="0"/>
        <v>0</v>
      </c>
      <c r="E29" s="5"/>
      <c r="F29" s="1">
        <v>0</v>
      </c>
      <c r="G29" s="9">
        <f t="shared" si="1"/>
        <v>0</v>
      </c>
      <c r="H29" s="5"/>
      <c r="I29" s="1">
        <v>0</v>
      </c>
      <c r="J29" s="4">
        <f t="shared" si="2"/>
        <v>0</v>
      </c>
      <c r="K29" s="5"/>
      <c r="L29" s="1">
        <v>0</v>
      </c>
      <c r="M29" s="9">
        <f t="shared" si="3"/>
        <v>0</v>
      </c>
      <c r="N29" s="5"/>
      <c r="O29" s="1">
        <v>0</v>
      </c>
      <c r="P29" s="4">
        <f t="shared" si="4"/>
        <v>0</v>
      </c>
      <c r="Q29" s="5"/>
      <c r="R29" s="1">
        <v>0</v>
      </c>
      <c r="S29" s="9">
        <f t="shared" si="5"/>
        <v>0</v>
      </c>
      <c r="T29" s="5"/>
      <c r="U29" s="1">
        <v>0</v>
      </c>
      <c r="V29" s="4">
        <f t="shared" si="6"/>
        <v>0</v>
      </c>
      <c r="W29" s="5"/>
      <c r="X29" s="1">
        <v>0</v>
      </c>
      <c r="Y29" s="9">
        <f t="shared" si="7"/>
        <v>0</v>
      </c>
      <c r="Z29" s="5"/>
    </row>
    <row r="30" spans="1:26" x14ac:dyDescent="0.2">
      <c r="A30" s="27"/>
      <c r="B30" s="2" t="s">
        <v>8</v>
      </c>
      <c r="C30" s="1">
        <v>0</v>
      </c>
      <c r="D30" s="4">
        <f t="shared" si="0"/>
        <v>0</v>
      </c>
      <c r="E30" s="5"/>
      <c r="F30" s="1">
        <v>0</v>
      </c>
      <c r="G30" s="9">
        <f t="shared" si="1"/>
        <v>0</v>
      </c>
      <c r="H30" s="5"/>
      <c r="I30" s="1">
        <v>0</v>
      </c>
      <c r="J30" s="4">
        <f t="shared" si="2"/>
        <v>0</v>
      </c>
      <c r="K30" s="5"/>
      <c r="L30" s="1">
        <v>0</v>
      </c>
      <c r="M30" s="9">
        <f t="shared" si="3"/>
        <v>0</v>
      </c>
      <c r="N30" s="5"/>
      <c r="O30" s="1">
        <v>0</v>
      </c>
      <c r="P30" s="4">
        <f t="shared" si="4"/>
        <v>0</v>
      </c>
      <c r="Q30" s="5"/>
      <c r="R30" s="1">
        <v>0</v>
      </c>
      <c r="S30" s="9">
        <f t="shared" si="5"/>
        <v>0</v>
      </c>
      <c r="T30" s="5"/>
      <c r="U30" s="1">
        <v>0</v>
      </c>
      <c r="V30" s="4">
        <f t="shared" si="6"/>
        <v>0</v>
      </c>
      <c r="W30" s="5"/>
      <c r="X30" s="1">
        <v>0</v>
      </c>
      <c r="Y30" s="9">
        <f t="shared" si="7"/>
        <v>0</v>
      </c>
      <c r="Z30" s="5"/>
    </row>
    <row r="31" spans="1:26" x14ac:dyDescent="0.2">
      <c r="A31" s="27"/>
      <c r="B31" s="2" t="s">
        <v>9</v>
      </c>
      <c r="C31" s="1">
        <v>2</v>
      </c>
      <c r="D31" s="4">
        <f t="shared" si="0"/>
        <v>1.5569048731122528E-4</v>
      </c>
      <c r="E31" s="5"/>
      <c r="F31" s="1">
        <v>2</v>
      </c>
      <c r="G31" s="9">
        <f t="shared" si="1"/>
        <v>1.5702284682421293E-4</v>
      </c>
      <c r="H31" s="5"/>
      <c r="I31" s="1">
        <v>0</v>
      </c>
      <c r="J31" s="4">
        <f t="shared" si="2"/>
        <v>0</v>
      </c>
      <c r="K31" s="5"/>
      <c r="L31" s="1">
        <v>0</v>
      </c>
      <c r="M31" s="9">
        <f t="shared" si="3"/>
        <v>0</v>
      </c>
      <c r="N31" s="5"/>
      <c r="O31" s="1">
        <v>0</v>
      </c>
      <c r="P31" s="4">
        <f t="shared" si="4"/>
        <v>0</v>
      </c>
      <c r="Q31" s="5"/>
      <c r="R31" s="1">
        <v>0</v>
      </c>
      <c r="S31" s="9">
        <f t="shared" si="5"/>
        <v>0</v>
      </c>
      <c r="T31" s="5"/>
      <c r="U31" s="1">
        <v>0</v>
      </c>
      <c r="V31" s="4">
        <f t="shared" si="6"/>
        <v>0</v>
      </c>
      <c r="W31" s="5"/>
      <c r="X31" s="1">
        <v>0</v>
      </c>
      <c r="Y31" s="9">
        <f t="shared" si="7"/>
        <v>0</v>
      </c>
      <c r="Z31" s="5"/>
    </row>
    <row r="32" spans="1:26" x14ac:dyDescent="0.2">
      <c r="A32" s="27"/>
      <c r="B32" s="2" t="s">
        <v>10</v>
      </c>
      <c r="C32" s="1">
        <v>9</v>
      </c>
      <c r="D32" s="4">
        <f t="shared" si="0"/>
        <v>7.0060719290051382E-4</v>
      </c>
      <c r="E32" s="5"/>
      <c r="F32" s="1">
        <v>4</v>
      </c>
      <c r="G32" s="9">
        <f t="shared" si="1"/>
        <v>3.1404569364842585E-4</v>
      </c>
      <c r="H32" s="5"/>
      <c r="I32" s="1">
        <v>1</v>
      </c>
      <c r="J32" s="4">
        <f t="shared" si="2"/>
        <v>1.1312217194570137E-3</v>
      </c>
      <c r="K32" s="5"/>
      <c r="L32" s="1">
        <v>1</v>
      </c>
      <c r="M32" s="9">
        <f t="shared" si="3"/>
        <v>1.1614401858304297E-3</v>
      </c>
      <c r="N32" s="5"/>
      <c r="O32" s="1">
        <v>2</v>
      </c>
      <c r="P32" s="4">
        <f t="shared" si="4"/>
        <v>2.2497187851518562E-3</v>
      </c>
      <c r="Q32" s="5"/>
      <c r="R32" s="1">
        <v>1</v>
      </c>
      <c r="S32" s="9">
        <f t="shared" si="5"/>
        <v>1.152073732718894E-3</v>
      </c>
      <c r="T32" s="5"/>
      <c r="U32" s="1">
        <v>1</v>
      </c>
      <c r="V32" s="4">
        <f t="shared" si="6"/>
        <v>1.1261261261261261E-3</v>
      </c>
      <c r="W32" s="5"/>
      <c r="X32" s="1">
        <v>0</v>
      </c>
      <c r="Y32" s="9">
        <f t="shared" si="7"/>
        <v>0</v>
      </c>
      <c r="Z32" s="5"/>
    </row>
    <row r="33" spans="1:26" x14ac:dyDescent="0.2">
      <c r="A33" s="27"/>
      <c r="B33" s="2" t="s">
        <v>11</v>
      </c>
      <c r="C33" s="1">
        <v>16</v>
      </c>
      <c r="D33" s="4">
        <f t="shared" si="0"/>
        <v>1.2455238984898022E-3</v>
      </c>
      <c r="E33" s="5"/>
      <c r="F33" s="1">
        <v>10</v>
      </c>
      <c r="G33" s="9">
        <f t="shared" si="1"/>
        <v>7.8511423412106461E-4</v>
      </c>
      <c r="H33" s="5"/>
      <c r="I33" s="1">
        <v>2</v>
      </c>
      <c r="J33" s="4">
        <f t="shared" si="2"/>
        <v>2.2624434389140274E-3</v>
      </c>
      <c r="K33" s="5"/>
      <c r="L33" s="1">
        <v>0</v>
      </c>
      <c r="M33" s="9">
        <f t="shared" si="3"/>
        <v>0</v>
      </c>
      <c r="N33" s="5"/>
      <c r="O33" s="1">
        <v>5</v>
      </c>
      <c r="P33" s="4">
        <f t="shared" si="4"/>
        <v>5.6242969628796397E-3</v>
      </c>
      <c r="Q33" s="5"/>
      <c r="R33" s="1">
        <v>2</v>
      </c>
      <c r="S33" s="9">
        <f t="shared" si="5"/>
        <v>2.304147465437788E-3</v>
      </c>
      <c r="T33" s="5"/>
      <c r="U33" s="1">
        <v>0</v>
      </c>
      <c r="V33" s="4">
        <f t="shared" si="6"/>
        <v>0</v>
      </c>
      <c r="W33" s="5"/>
      <c r="X33" s="1">
        <v>0</v>
      </c>
      <c r="Y33" s="9">
        <f t="shared" si="7"/>
        <v>0</v>
      </c>
      <c r="Z33" s="5"/>
    </row>
    <row r="34" spans="1:26" x14ac:dyDescent="0.2">
      <c r="A34" s="27"/>
      <c r="B34" s="2" t="s">
        <v>12</v>
      </c>
      <c r="C34" s="1">
        <v>77</v>
      </c>
      <c r="D34" s="4">
        <f t="shared" si="0"/>
        <v>5.9940837614821732E-3</v>
      </c>
      <c r="E34" s="5"/>
      <c r="F34" s="1">
        <v>36</v>
      </c>
      <c r="G34" s="9">
        <f t="shared" si="1"/>
        <v>2.8264112428358326E-3</v>
      </c>
      <c r="H34" s="5"/>
      <c r="I34" s="1">
        <v>5</v>
      </c>
      <c r="J34" s="4">
        <f t="shared" si="2"/>
        <v>5.6561085972850677E-3</v>
      </c>
      <c r="K34" s="5"/>
      <c r="L34" s="1">
        <v>1</v>
      </c>
      <c r="M34" s="9">
        <f t="shared" si="3"/>
        <v>1.1614401858304297E-3</v>
      </c>
      <c r="N34" s="5"/>
      <c r="O34" s="1">
        <v>6</v>
      </c>
      <c r="P34" s="4">
        <f t="shared" si="4"/>
        <v>6.7491563554555678E-3</v>
      </c>
      <c r="Q34" s="5"/>
      <c r="R34" s="1">
        <v>3</v>
      </c>
      <c r="S34" s="9">
        <f t="shared" si="5"/>
        <v>3.4562211981566822E-3</v>
      </c>
      <c r="T34" s="5"/>
      <c r="U34" s="1">
        <v>3</v>
      </c>
      <c r="V34" s="4">
        <f t="shared" si="6"/>
        <v>3.3783783783783786E-3</v>
      </c>
      <c r="W34" s="5"/>
      <c r="X34" s="1">
        <v>1</v>
      </c>
      <c r="Y34" s="9">
        <f t="shared" si="7"/>
        <v>1.1560693641618498E-3</v>
      </c>
      <c r="Z34" s="5"/>
    </row>
    <row r="35" spans="1:26" x14ac:dyDescent="0.2">
      <c r="A35" s="27"/>
      <c r="B35" s="2" t="s">
        <v>13</v>
      </c>
      <c r="C35" s="1">
        <v>183</v>
      </c>
      <c r="D35" s="4">
        <f t="shared" si="0"/>
        <v>1.4245679588977114E-2</v>
      </c>
      <c r="E35" s="5"/>
      <c r="F35" s="1">
        <v>75</v>
      </c>
      <c r="G35" s="9">
        <f t="shared" si="1"/>
        <v>5.8883567559079846E-3</v>
      </c>
      <c r="H35" s="5"/>
      <c r="I35" s="1">
        <v>18</v>
      </c>
      <c r="J35" s="4">
        <f t="shared" si="2"/>
        <v>2.0361990950226245E-2</v>
      </c>
      <c r="K35" s="5"/>
      <c r="L35" s="1">
        <v>7</v>
      </c>
      <c r="M35" s="9">
        <f t="shared" si="3"/>
        <v>8.130081300813009E-3</v>
      </c>
      <c r="N35" s="5"/>
      <c r="O35" s="1">
        <v>16</v>
      </c>
      <c r="P35" s="4">
        <f t="shared" si="4"/>
        <v>1.799775028121485E-2</v>
      </c>
      <c r="Q35" s="5"/>
      <c r="R35" s="1">
        <v>7</v>
      </c>
      <c r="S35" s="9">
        <f t="shared" si="5"/>
        <v>8.0645161290322578E-3</v>
      </c>
      <c r="T35" s="5"/>
      <c r="U35" s="1">
        <v>19</v>
      </c>
      <c r="V35" s="4">
        <f t="shared" si="6"/>
        <v>2.1396396396396396E-2</v>
      </c>
      <c r="W35" s="5"/>
      <c r="X35" s="1">
        <v>8</v>
      </c>
      <c r="Y35" s="9">
        <f t="shared" si="7"/>
        <v>9.2485549132947983E-3</v>
      </c>
      <c r="Z35" s="5"/>
    </row>
    <row r="36" spans="1:26" x14ac:dyDescent="0.2">
      <c r="A36" s="27"/>
      <c r="B36" s="2" t="s">
        <v>14</v>
      </c>
      <c r="C36" s="1">
        <v>418</v>
      </c>
      <c r="D36" s="4">
        <f t="shared" si="0"/>
        <v>3.2539311848046086E-2</v>
      </c>
      <c r="E36" s="5"/>
      <c r="F36" s="1">
        <v>182</v>
      </c>
      <c r="G36" s="9">
        <f t="shared" si="1"/>
        <v>1.4289079061003376E-2</v>
      </c>
      <c r="H36" s="5"/>
      <c r="I36" s="1">
        <v>38</v>
      </c>
      <c r="J36" s="4">
        <f t="shared" si="2"/>
        <v>4.2986425339366516E-2</v>
      </c>
      <c r="K36" s="5"/>
      <c r="L36" s="1">
        <v>25</v>
      </c>
      <c r="M36" s="9">
        <f t="shared" si="3"/>
        <v>2.9036004645760744E-2</v>
      </c>
      <c r="N36" s="5"/>
      <c r="O36" s="1">
        <v>38</v>
      </c>
      <c r="P36" s="4">
        <f t="shared" si="4"/>
        <v>4.2744656917885267E-2</v>
      </c>
      <c r="Q36" s="5"/>
      <c r="R36" s="1">
        <v>24</v>
      </c>
      <c r="S36" s="9">
        <f t="shared" si="5"/>
        <v>2.7649769585253458E-2</v>
      </c>
      <c r="T36" s="5"/>
      <c r="U36" s="1">
        <v>38</v>
      </c>
      <c r="V36" s="4">
        <f t="shared" si="6"/>
        <v>4.2792792792792793E-2</v>
      </c>
      <c r="W36" s="5"/>
      <c r="X36" s="1">
        <v>22</v>
      </c>
      <c r="Y36" s="9">
        <f t="shared" si="7"/>
        <v>2.5433526011560695E-2</v>
      </c>
      <c r="Z36" s="5"/>
    </row>
    <row r="37" spans="1:26" x14ac:dyDescent="0.2">
      <c r="A37" s="27"/>
      <c r="B37" s="2" t="s">
        <v>15</v>
      </c>
      <c r="C37" s="1">
        <v>1177</v>
      </c>
      <c r="D37" s="4">
        <f t="shared" si="0"/>
        <v>9.1623851782656085E-2</v>
      </c>
      <c r="E37" s="5"/>
      <c r="F37" s="1">
        <v>574</v>
      </c>
      <c r="G37" s="9">
        <f t="shared" si="1"/>
        <v>4.5065557038549107E-2</v>
      </c>
      <c r="H37" s="5"/>
      <c r="I37" s="1">
        <v>105</v>
      </c>
      <c r="J37" s="4">
        <f t="shared" si="2"/>
        <v>0.11877828054298642</v>
      </c>
      <c r="K37" s="5"/>
      <c r="L37" s="1">
        <v>59</v>
      </c>
      <c r="M37" s="9">
        <f t="shared" si="3"/>
        <v>6.852497096399536E-2</v>
      </c>
      <c r="N37" s="5"/>
      <c r="O37" s="1">
        <v>95</v>
      </c>
      <c r="P37" s="4">
        <f t="shared" si="4"/>
        <v>0.10686164229471316</v>
      </c>
      <c r="Q37" s="5"/>
      <c r="R37" s="1">
        <v>57</v>
      </c>
      <c r="S37" s="9">
        <f t="shared" si="5"/>
        <v>6.5668202764976952E-2</v>
      </c>
      <c r="T37" s="5"/>
      <c r="U37" s="1">
        <v>103</v>
      </c>
      <c r="V37" s="4">
        <f t="shared" si="6"/>
        <v>0.11599099099099099</v>
      </c>
      <c r="W37" s="5"/>
      <c r="X37" s="1">
        <v>55</v>
      </c>
      <c r="Y37" s="9">
        <f t="shared" si="7"/>
        <v>6.358381502890173E-2</v>
      </c>
      <c r="Z37" s="5"/>
    </row>
    <row r="38" spans="1:26" x14ac:dyDescent="0.2">
      <c r="A38" s="27"/>
      <c r="B38" s="2" t="s">
        <v>16</v>
      </c>
      <c r="C38" s="1">
        <v>2446</v>
      </c>
      <c r="D38" s="4">
        <f t="shared" si="0"/>
        <v>0.19040946598162853</v>
      </c>
      <c r="E38" s="5"/>
      <c r="F38" s="1">
        <v>1201</v>
      </c>
      <c r="G38" s="9">
        <f t="shared" si="1"/>
        <v>9.4292219517939854E-2</v>
      </c>
      <c r="H38" s="5"/>
      <c r="I38" s="1">
        <v>199</v>
      </c>
      <c r="J38" s="4">
        <f t="shared" si="2"/>
        <v>0.22511312217194571</v>
      </c>
      <c r="K38" s="5"/>
      <c r="L38" s="1">
        <v>128</v>
      </c>
      <c r="M38" s="9">
        <f t="shared" si="3"/>
        <v>0.14866434378629501</v>
      </c>
      <c r="N38" s="5"/>
      <c r="O38" s="1">
        <v>196</v>
      </c>
      <c r="P38" s="4">
        <f t="shared" si="4"/>
        <v>0.22047244094488189</v>
      </c>
      <c r="Q38" s="5"/>
      <c r="R38" s="1">
        <v>115</v>
      </c>
      <c r="S38" s="9">
        <f t="shared" si="5"/>
        <v>0.13248847926267282</v>
      </c>
      <c r="T38" s="5"/>
      <c r="U38" s="1">
        <v>190</v>
      </c>
      <c r="V38" s="4">
        <f t="shared" si="6"/>
        <v>0.21396396396396397</v>
      </c>
      <c r="W38" s="5"/>
      <c r="X38" s="1">
        <v>116</v>
      </c>
      <c r="Y38" s="9">
        <f t="shared" si="7"/>
        <v>0.13410404624277455</v>
      </c>
      <c r="Z38" s="5"/>
    </row>
    <row r="39" spans="1:26" x14ac:dyDescent="0.2">
      <c r="A39" s="27"/>
      <c r="B39" s="2" t="s">
        <v>17</v>
      </c>
      <c r="C39" s="1">
        <v>2660</v>
      </c>
      <c r="D39" s="4">
        <f t="shared" si="0"/>
        <v>0.20706834812392963</v>
      </c>
      <c r="E39" s="24">
        <v>0.66308999999999996</v>
      </c>
      <c r="F39" s="1">
        <v>1500</v>
      </c>
      <c r="G39" s="9">
        <f t="shared" si="1"/>
        <v>0.11776713511815969</v>
      </c>
      <c r="H39" s="24">
        <v>0.83638000000000001</v>
      </c>
      <c r="I39" s="1">
        <v>159</v>
      </c>
      <c r="J39" s="4">
        <f t="shared" si="2"/>
        <v>0.17986425339366516</v>
      </c>
      <c r="K39" s="24">
        <v>0.58370999999999995</v>
      </c>
      <c r="L39" s="1">
        <v>114</v>
      </c>
      <c r="M39" s="9">
        <f t="shared" si="3"/>
        <v>0.13240418118466898</v>
      </c>
      <c r="N39" s="24">
        <v>0.74331999999999998</v>
      </c>
      <c r="O39" s="1">
        <v>155</v>
      </c>
      <c r="P39" s="4">
        <f t="shared" si="4"/>
        <v>0.17435320584926883</v>
      </c>
      <c r="Q39" s="24">
        <v>0.59730000000000005</v>
      </c>
      <c r="R39" s="1">
        <v>108</v>
      </c>
      <c r="S39" s="9">
        <f t="shared" si="5"/>
        <v>0.12442396313364056</v>
      </c>
      <c r="T39" s="24">
        <v>0.75922000000000001</v>
      </c>
      <c r="U39" s="1">
        <v>172</v>
      </c>
      <c r="V39" s="4">
        <f t="shared" si="6"/>
        <v>0.19369369369369369</v>
      </c>
      <c r="W39" s="24">
        <v>0.60135000000000005</v>
      </c>
      <c r="X39" s="1">
        <v>111</v>
      </c>
      <c r="Y39" s="9">
        <f t="shared" si="7"/>
        <v>0.12832369942196531</v>
      </c>
      <c r="Z39" s="24">
        <v>0.76646999999999998</v>
      </c>
    </row>
    <row r="40" spans="1:26" x14ac:dyDescent="0.2">
      <c r="A40" s="27"/>
      <c r="B40" s="2" t="s">
        <v>18</v>
      </c>
      <c r="C40" s="1">
        <v>2091</v>
      </c>
      <c r="D40" s="4">
        <f t="shared" si="0"/>
        <v>0.16277440448388603</v>
      </c>
      <c r="E40" s="24"/>
      <c r="F40" s="1">
        <v>1363</v>
      </c>
      <c r="G40" s="9">
        <f t="shared" si="1"/>
        <v>0.1070110701107011</v>
      </c>
      <c r="H40" s="24"/>
      <c r="I40" s="1">
        <v>126</v>
      </c>
      <c r="J40" s="4">
        <f t="shared" si="2"/>
        <v>0.1425339366515837</v>
      </c>
      <c r="K40" s="24"/>
      <c r="L40" s="1">
        <v>97</v>
      </c>
      <c r="M40" s="9">
        <f t="shared" si="3"/>
        <v>0.11265969802555169</v>
      </c>
      <c r="N40" s="24"/>
      <c r="O40" s="1">
        <v>125</v>
      </c>
      <c r="P40" s="4">
        <f t="shared" si="4"/>
        <v>0.14060742407199101</v>
      </c>
      <c r="Q40" s="24"/>
      <c r="R40" s="1">
        <v>116</v>
      </c>
      <c r="S40" s="9">
        <f t="shared" si="5"/>
        <v>0.13364055299539171</v>
      </c>
      <c r="T40" s="24"/>
      <c r="U40" s="1">
        <v>125</v>
      </c>
      <c r="V40" s="4">
        <f t="shared" si="6"/>
        <v>0.14076576576576577</v>
      </c>
      <c r="W40" s="24"/>
      <c r="X40" s="1">
        <v>123</v>
      </c>
      <c r="Y40" s="9">
        <f t="shared" si="7"/>
        <v>0.14219653179190753</v>
      </c>
      <c r="Z40" s="24"/>
    </row>
    <row r="41" spans="1:26" x14ac:dyDescent="0.2">
      <c r="A41" s="27"/>
      <c r="B41" s="2" t="s">
        <v>19</v>
      </c>
      <c r="C41" s="1">
        <v>1386</v>
      </c>
      <c r="D41" s="4">
        <f t="shared" si="0"/>
        <v>0.10789350770667912</v>
      </c>
      <c r="E41" s="24"/>
      <c r="F41" s="1">
        <v>1093</v>
      </c>
      <c r="G41" s="9">
        <f t="shared" si="1"/>
        <v>8.5812985789432361E-2</v>
      </c>
      <c r="H41" s="24"/>
      <c r="I41" s="1">
        <v>73</v>
      </c>
      <c r="J41" s="4">
        <f t="shared" si="2"/>
        <v>8.2579185520361989E-2</v>
      </c>
      <c r="K41" s="24"/>
      <c r="L41" s="1">
        <v>64</v>
      </c>
      <c r="M41" s="9">
        <f t="shared" si="3"/>
        <v>7.4332171893147503E-2</v>
      </c>
      <c r="N41" s="24"/>
      <c r="O41" s="1">
        <v>74</v>
      </c>
      <c r="P41" s="4">
        <f t="shared" si="4"/>
        <v>8.3239595050618675E-2</v>
      </c>
      <c r="Q41" s="24"/>
      <c r="R41" s="1">
        <v>59</v>
      </c>
      <c r="S41" s="9">
        <f t="shared" si="5"/>
        <v>6.7972350230414744E-2</v>
      </c>
      <c r="T41" s="24"/>
      <c r="U41" s="1">
        <v>81</v>
      </c>
      <c r="V41" s="4">
        <f t="shared" si="6"/>
        <v>9.1216216216216214E-2</v>
      </c>
      <c r="W41" s="24"/>
      <c r="X41" s="1">
        <v>71</v>
      </c>
      <c r="Y41" s="9">
        <f t="shared" si="7"/>
        <v>8.208092485549133E-2</v>
      </c>
      <c r="Z41" s="24"/>
    </row>
    <row r="42" spans="1:26" x14ac:dyDescent="0.2">
      <c r="A42" s="27"/>
      <c r="B42" s="2" t="s">
        <v>20</v>
      </c>
      <c r="C42" s="1">
        <v>859</v>
      </c>
      <c r="D42" s="4">
        <f t="shared" si="0"/>
        <v>6.6869064300171255E-2</v>
      </c>
      <c r="E42" s="24"/>
      <c r="F42" s="1">
        <v>1037</v>
      </c>
      <c r="G42" s="9">
        <f t="shared" si="1"/>
        <v>8.1416346078354407E-2</v>
      </c>
      <c r="H42" s="24"/>
      <c r="I42" s="1">
        <v>55</v>
      </c>
      <c r="J42" s="4">
        <f t="shared" si="2"/>
        <v>6.2217194570135748E-2</v>
      </c>
      <c r="K42" s="24"/>
      <c r="L42" s="1">
        <v>64</v>
      </c>
      <c r="M42" s="9">
        <f t="shared" si="3"/>
        <v>7.4332171893147503E-2</v>
      </c>
      <c r="N42" s="24"/>
      <c r="O42" s="1">
        <v>65</v>
      </c>
      <c r="P42" s="4">
        <f t="shared" si="4"/>
        <v>7.3115860517435322E-2</v>
      </c>
      <c r="Q42" s="24"/>
      <c r="R42" s="1">
        <v>61</v>
      </c>
      <c r="S42" s="9">
        <f t="shared" si="5"/>
        <v>7.0276497695852536E-2</v>
      </c>
      <c r="T42" s="24"/>
      <c r="U42" s="1">
        <v>61</v>
      </c>
      <c r="V42" s="4">
        <f t="shared" si="6"/>
        <v>6.86936936936937E-2</v>
      </c>
      <c r="W42" s="24"/>
      <c r="X42" s="1">
        <v>71</v>
      </c>
      <c r="Y42" s="9">
        <f t="shared" si="7"/>
        <v>8.208092485549133E-2</v>
      </c>
      <c r="Z42" s="24"/>
    </row>
    <row r="43" spans="1:26" x14ac:dyDescent="0.2">
      <c r="A43" s="27"/>
      <c r="B43" s="2" t="s">
        <v>21</v>
      </c>
      <c r="C43" s="1">
        <v>545</v>
      </c>
      <c r="D43" s="4">
        <f t="shared" si="0"/>
        <v>4.2425657792308891E-2</v>
      </c>
      <c r="E43" s="24"/>
      <c r="F43" s="1">
        <v>826</v>
      </c>
      <c r="G43" s="9">
        <f t="shared" si="1"/>
        <v>6.4850435738399936E-2</v>
      </c>
      <c r="H43" s="24"/>
      <c r="I43" s="1">
        <v>31</v>
      </c>
      <c r="J43" s="4">
        <f t="shared" si="2"/>
        <v>3.5067873303167421E-2</v>
      </c>
      <c r="K43" s="24"/>
      <c r="L43" s="1">
        <v>44</v>
      </c>
      <c r="M43" s="9">
        <f t="shared" si="3"/>
        <v>5.1103368176538912E-2</v>
      </c>
      <c r="N43" s="24"/>
      <c r="O43" s="1">
        <v>33</v>
      </c>
      <c r="P43" s="4">
        <f t="shared" si="4"/>
        <v>3.7120359955005622E-2</v>
      </c>
      <c r="Q43" s="24"/>
      <c r="R43" s="1">
        <v>51</v>
      </c>
      <c r="S43" s="9">
        <f t="shared" si="5"/>
        <v>5.8755760368663597E-2</v>
      </c>
      <c r="T43" s="24"/>
      <c r="U43" s="1">
        <v>22</v>
      </c>
      <c r="V43" s="4">
        <f t="shared" si="6"/>
        <v>2.4774774774774775E-2</v>
      </c>
      <c r="W43" s="24"/>
      <c r="X43" s="1">
        <v>38</v>
      </c>
      <c r="Y43" s="9">
        <f t="shared" si="7"/>
        <v>4.3930635838150288E-2</v>
      </c>
      <c r="Z43" s="24"/>
    </row>
    <row r="44" spans="1:26" x14ac:dyDescent="0.2">
      <c r="A44" s="27"/>
      <c r="B44" s="2" t="s">
        <v>22</v>
      </c>
      <c r="C44" s="1">
        <v>309</v>
      </c>
      <c r="D44" s="4">
        <f t="shared" si="0"/>
        <v>2.4054180289584306E-2</v>
      </c>
      <c r="E44" s="24"/>
      <c r="F44" s="1">
        <v>720</v>
      </c>
      <c r="G44" s="9">
        <f t="shared" si="1"/>
        <v>5.6528224856716651E-2</v>
      </c>
      <c r="H44" s="24"/>
      <c r="I44" s="1">
        <v>20</v>
      </c>
      <c r="J44" s="4">
        <f t="shared" si="2"/>
        <v>2.2624434389140271E-2</v>
      </c>
      <c r="K44" s="24"/>
      <c r="L44" s="1">
        <v>47</v>
      </c>
      <c r="M44" s="9">
        <f t="shared" si="3"/>
        <v>5.45876887340302E-2</v>
      </c>
      <c r="N44" s="24"/>
      <c r="O44" s="1">
        <v>16</v>
      </c>
      <c r="P44" s="4">
        <f t="shared" si="4"/>
        <v>1.799775028121485E-2</v>
      </c>
      <c r="Q44" s="24"/>
      <c r="R44" s="1">
        <v>37</v>
      </c>
      <c r="S44" s="9">
        <f t="shared" si="5"/>
        <v>4.2626728110599081E-2</v>
      </c>
      <c r="T44" s="24"/>
      <c r="U44" s="1">
        <v>19</v>
      </c>
      <c r="V44" s="4">
        <f t="shared" si="6"/>
        <v>2.1396396396396396E-2</v>
      </c>
      <c r="W44" s="24"/>
      <c r="X44" s="1">
        <v>53</v>
      </c>
      <c r="Y44" s="9">
        <f t="shared" si="7"/>
        <v>6.1271676300578032E-2</v>
      </c>
      <c r="Z44" s="24"/>
    </row>
    <row r="45" spans="1:26" x14ac:dyDescent="0.2">
      <c r="A45" s="27"/>
      <c r="B45" s="2" t="s">
        <v>23</v>
      </c>
      <c r="C45" s="1">
        <v>202</v>
      </c>
      <c r="D45" s="4">
        <f t="shared" si="0"/>
        <v>1.5724739218433755E-2</v>
      </c>
      <c r="E45" s="24"/>
      <c r="F45" s="1">
        <v>620</v>
      </c>
      <c r="G45" s="9">
        <f t="shared" si="1"/>
        <v>4.8677082515506009E-2</v>
      </c>
      <c r="H45" s="24"/>
      <c r="I45" s="1">
        <v>15</v>
      </c>
      <c r="J45" s="4">
        <f t="shared" si="2"/>
        <v>1.6968325791855202E-2</v>
      </c>
      <c r="K45" s="24"/>
      <c r="L45" s="1">
        <v>31</v>
      </c>
      <c r="M45" s="9">
        <f t="shared" si="3"/>
        <v>3.6004645760743324E-2</v>
      </c>
      <c r="N45" s="24"/>
      <c r="O45" s="1">
        <v>18</v>
      </c>
      <c r="P45" s="4">
        <f t="shared" si="4"/>
        <v>2.0247469066366704E-2</v>
      </c>
      <c r="Q45" s="24"/>
      <c r="R45" s="1">
        <v>34</v>
      </c>
      <c r="S45" s="9">
        <f t="shared" si="5"/>
        <v>3.9170506912442393E-2</v>
      </c>
      <c r="T45" s="24"/>
      <c r="U45" s="1">
        <v>14</v>
      </c>
      <c r="V45" s="4">
        <f t="shared" si="6"/>
        <v>1.5765765765765764E-2</v>
      </c>
      <c r="W45" s="24"/>
      <c r="X45" s="1">
        <v>31</v>
      </c>
      <c r="Y45" s="9">
        <f t="shared" si="7"/>
        <v>3.5838150289017344E-2</v>
      </c>
      <c r="Z45" s="24"/>
    </row>
    <row r="46" spans="1:26" x14ac:dyDescent="0.2">
      <c r="A46" s="27"/>
      <c r="B46" s="2" t="s">
        <v>24</v>
      </c>
      <c r="C46" s="1">
        <v>142</v>
      </c>
      <c r="D46" s="4">
        <f t="shared" si="0"/>
        <v>1.1054024599096995E-2</v>
      </c>
      <c r="E46" s="24"/>
      <c r="F46" s="1">
        <v>571</v>
      </c>
      <c r="G46" s="9">
        <f t="shared" si="1"/>
        <v>4.4830022768312792E-2</v>
      </c>
      <c r="H46" s="24"/>
      <c r="I46" s="1">
        <v>13</v>
      </c>
      <c r="J46" s="4">
        <f t="shared" si="2"/>
        <v>1.4705882352941176E-2</v>
      </c>
      <c r="K46" s="24"/>
      <c r="L46" s="1">
        <v>31</v>
      </c>
      <c r="M46" s="9">
        <f t="shared" si="3"/>
        <v>3.6004645760743324E-2</v>
      </c>
      <c r="N46" s="24"/>
      <c r="O46" s="1">
        <v>7</v>
      </c>
      <c r="P46" s="4">
        <f t="shared" si="4"/>
        <v>7.874015748031496E-3</v>
      </c>
      <c r="Q46" s="24"/>
      <c r="R46" s="1">
        <v>30</v>
      </c>
      <c r="S46" s="9">
        <f t="shared" si="5"/>
        <v>3.4562211981566823E-2</v>
      </c>
      <c r="T46" s="24"/>
      <c r="U46" s="1">
        <v>12</v>
      </c>
      <c r="V46" s="4">
        <f t="shared" si="6"/>
        <v>1.3513513513513514E-2</v>
      </c>
      <c r="W46" s="24"/>
      <c r="X46" s="1">
        <v>29</v>
      </c>
      <c r="Y46" s="9">
        <f t="shared" si="7"/>
        <v>3.3526011560693639E-2</v>
      </c>
      <c r="Z46" s="24"/>
    </row>
    <row r="47" spans="1:26" x14ac:dyDescent="0.2">
      <c r="A47" s="27"/>
      <c r="B47" s="2" t="s">
        <v>25</v>
      </c>
      <c r="C47" s="1">
        <v>81</v>
      </c>
      <c r="D47" s="4">
        <f t="shared" si="0"/>
        <v>6.3054647361046236E-3</v>
      </c>
      <c r="E47" s="24"/>
      <c r="F47" s="1">
        <v>473</v>
      </c>
      <c r="G47" s="9">
        <f t="shared" si="1"/>
        <v>3.7135903273926359E-2</v>
      </c>
      <c r="H47" s="24"/>
      <c r="I47" s="1">
        <v>2</v>
      </c>
      <c r="J47" s="4">
        <f t="shared" si="2"/>
        <v>2.2624434389140274E-3</v>
      </c>
      <c r="K47" s="24"/>
      <c r="L47" s="1">
        <v>23</v>
      </c>
      <c r="M47" s="9">
        <f t="shared" si="3"/>
        <v>2.6713124274099883E-2</v>
      </c>
      <c r="N47" s="24"/>
      <c r="O47" s="1">
        <v>7</v>
      </c>
      <c r="P47" s="4">
        <f t="shared" si="4"/>
        <v>7.874015748031496E-3</v>
      </c>
      <c r="Q47" s="24"/>
      <c r="R47" s="1">
        <v>23</v>
      </c>
      <c r="S47" s="9">
        <f t="shared" si="5"/>
        <v>2.6497695852534562E-2</v>
      </c>
      <c r="T47" s="24"/>
      <c r="U47" s="1">
        <v>5</v>
      </c>
      <c r="V47" s="4">
        <f t="shared" si="6"/>
        <v>5.6306306306306304E-3</v>
      </c>
      <c r="W47" s="24"/>
      <c r="X47" s="1">
        <v>25</v>
      </c>
      <c r="Y47" s="9">
        <f t="shared" si="7"/>
        <v>2.8901734104046242E-2</v>
      </c>
      <c r="Z47" s="24"/>
    </row>
    <row r="48" spans="1:26" x14ac:dyDescent="0.2">
      <c r="A48" s="27"/>
      <c r="B48" s="2" t="s">
        <v>26</v>
      </c>
      <c r="C48" s="1">
        <v>243</v>
      </c>
      <c r="D48" s="4">
        <f t="shared" si="0"/>
        <v>1.8916394208313873E-2</v>
      </c>
      <c r="E48" s="24"/>
      <c r="F48" s="1">
        <v>2450</v>
      </c>
      <c r="G48" s="9">
        <f t="shared" si="1"/>
        <v>0.19235298735966083</v>
      </c>
      <c r="H48" s="24"/>
      <c r="I48" s="1">
        <v>22</v>
      </c>
      <c r="J48" s="4">
        <f t="shared" si="2"/>
        <v>2.4886877828054297E-2</v>
      </c>
      <c r="K48" s="24"/>
      <c r="L48" s="1">
        <v>125</v>
      </c>
      <c r="M48" s="9">
        <f t="shared" si="3"/>
        <v>0.14518002322880372</v>
      </c>
      <c r="N48" s="24"/>
      <c r="O48" s="1">
        <v>31</v>
      </c>
      <c r="P48" s="4">
        <f t="shared" si="4"/>
        <v>3.4870641169853771E-2</v>
      </c>
      <c r="Q48" s="24"/>
      <c r="R48" s="1">
        <v>140</v>
      </c>
      <c r="S48" s="9">
        <f t="shared" si="5"/>
        <v>0.16129032258064516</v>
      </c>
      <c r="T48" s="24"/>
      <c r="U48" s="1">
        <v>23</v>
      </c>
      <c r="V48" s="4">
        <f t="shared" si="6"/>
        <v>2.59009009009009E-2</v>
      </c>
      <c r="W48" s="24"/>
      <c r="X48" s="1">
        <v>111</v>
      </c>
      <c r="Y48" s="9">
        <f t="shared" si="7"/>
        <v>0.12832369942196531</v>
      </c>
      <c r="Z48" s="24"/>
    </row>
    <row r="52" spans="5:23" x14ac:dyDescent="0.2">
      <c r="E52" s="1"/>
      <c r="F52" s="1"/>
      <c r="G52" s="1"/>
    </row>
    <row r="53" spans="5:23" x14ac:dyDescent="0.2">
      <c r="E53" s="1"/>
      <c r="F53" s="1"/>
      <c r="G53" s="1"/>
    </row>
    <row r="54" spans="5:23" x14ac:dyDescent="0.2">
      <c r="E54" s="1"/>
      <c r="F54" s="1"/>
      <c r="G54" s="1"/>
    </row>
    <row r="55" spans="5:23" x14ac:dyDescent="0.2">
      <c r="E55" s="1"/>
      <c r="F55" s="1"/>
      <c r="G55" s="1"/>
    </row>
    <row r="56" spans="5:23" x14ac:dyDescent="0.2">
      <c r="E56" s="1"/>
      <c r="F56" s="1"/>
      <c r="G56" s="1"/>
      <c r="V56" s="1"/>
      <c r="W56" s="1"/>
    </row>
    <row r="57" spans="5:23" x14ac:dyDescent="0.2">
      <c r="E57" s="1"/>
      <c r="F57" s="1"/>
      <c r="G57" s="1"/>
      <c r="V57" s="1"/>
      <c r="W57" s="1"/>
    </row>
    <row r="58" spans="5:23" x14ac:dyDescent="0.2">
      <c r="E58" s="1"/>
      <c r="F58" s="1"/>
      <c r="G58" s="1"/>
      <c r="V58" s="1"/>
      <c r="W58" s="1"/>
    </row>
    <row r="59" spans="5:23" x14ac:dyDescent="0.2">
      <c r="E59" s="1"/>
      <c r="F59" s="1"/>
      <c r="G59" s="1"/>
      <c r="V59" s="1"/>
      <c r="W59" s="1"/>
    </row>
    <row r="60" spans="5:23" x14ac:dyDescent="0.2">
      <c r="E60" s="1"/>
      <c r="F60" s="1"/>
      <c r="G60" s="1"/>
      <c r="V60" s="1"/>
      <c r="W60" s="1"/>
    </row>
    <row r="61" spans="5:23" x14ac:dyDescent="0.2">
      <c r="E61" s="1"/>
      <c r="F61" s="1"/>
      <c r="G61" s="1"/>
      <c r="V61" s="1"/>
      <c r="W61" s="1"/>
    </row>
    <row r="62" spans="5:23" x14ac:dyDescent="0.2">
      <c r="E62" s="1"/>
      <c r="F62" s="1"/>
      <c r="G62" s="1"/>
      <c r="V62" s="1"/>
      <c r="W62" s="1"/>
    </row>
    <row r="63" spans="5:23" x14ac:dyDescent="0.2">
      <c r="E63" s="1"/>
      <c r="F63" s="1"/>
      <c r="G63" s="1"/>
      <c r="V63" s="1"/>
      <c r="W63" s="1"/>
    </row>
    <row r="64" spans="5:23" x14ac:dyDescent="0.2">
      <c r="E64" s="1"/>
      <c r="F64" s="1"/>
      <c r="G64" s="1"/>
      <c r="V64" s="1"/>
      <c r="W64" s="1"/>
    </row>
    <row r="65" spans="5:23" x14ac:dyDescent="0.2">
      <c r="E65" s="1"/>
      <c r="F65" s="1"/>
      <c r="G65" s="1"/>
      <c r="V65" s="1"/>
      <c r="W65" s="1"/>
    </row>
    <row r="66" spans="5:23" x14ac:dyDescent="0.2">
      <c r="E66" s="1"/>
      <c r="F66" s="1"/>
      <c r="G66" s="1"/>
      <c r="V66" s="1"/>
      <c r="W66" s="1"/>
    </row>
    <row r="67" spans="5:23" x14ac:dyDescent="0.2">
      <c r="E67" s="1"/>
      <c r="F67" s="1"/>
      <c r="G67" s="1"/>
      <c r="V67" s="1"/>
      <c r="W67" s="1"/>
    </row>
    <row r="68" spans="5:23" x14ac:dyDescent="0.2">
      <c r="E68" s="1"/>
      <c r="F68" s="1"/>
      <c r="G68" s="1"/>
      <c r="V68" s="1"/>
      <c r="W68" s="1"/>
    </row>
    <row r="69" spans="5:23" x14ac:dyDescent="0.2">
      <c r="E69" s="1"/>
      <c r="F69" s="1"/>
      <c r="G69" s="1"/>
      <c r="V69" s="1"/>
      <c r="W69" s="1"/>
    </row>
    <row r="70" spans="5:23" x14ac:dyDescent="0.2">
      <c r="E70" s="1"/>
      <c r="F70" s="1"/>
      <c r="G70" s="1"/>
      <c r="V70" s="1"/>
      <c r="W70" s="1"/>
    </row>
    <row r="71" spans="5:23" x14ac:dyDescent="0.2">
      <c r="E71" s="1"/>
      <c r="F71" s="1"/>
      <c r="G71" s="1"/>
      <c r="V71" s="1"/>
      <c r="W71" s="1"/>
    </row>
    <row r="72" spans="5:23" x14ac:dyDescent="0.2">
      <c r="E72" s="1"/>
      <c r="F72" s="1"/>
      <c r="G72" s="1"/>
      <c r="V72" s="1"/>
      <c r="W72" s="1"/>
    </row>
    <row r="73" spans="5:23" x14ac:dyDescent="0.2">
      <c r="E73" s="1"/>
      <c r="F73" s="1"/>
      <c r="G73" s="1"/>
      <c r="V73" s="1"/>
      <c r="W73" s="1"/>
    </row>
    <row r="74" spans="5:23" x14ac:dyDescent="0.2">
      <c r="E74" s="1"/>
      <c r="F74" s="1"/>
      <c r="G74" s="1"/>
      <c r="V74" s="1"/>
      <c r="W74" s="1"/>
    </row>
    <row r="75" spans="5:23" x14ac:dyDescent="0.2">
      <c r="E75" s="1"/>
      <c r="F75" s="1"/>
      <c r="G75" s="1"/>
      <c r="V75" s="1"/>
      <c r="W75" s="1"/>
    </row>
    <row r="76" spans="5:23" x14ac:dyDescent="0.2">
      <c r="E76" s="1"/>
      <c r="F76" s="1"/>
      <c r="G76" s="1"/>
      <c r="V76" s="1"/>
      <c r="W76" s="1"/>
    </row>
    <row r="77" spans="5:23" x14ac:dyDescent="0.2">
      <c r="E77" s="1"/>
      <c r="F77" s="1"/>
      <c r="G77" s="1"/>
      <c r="V77" s="1"/>
      <c r="W77" s="1"/>
    </row>
    <row r="78" spans="5:23" x14ac:dyDescent="0.2">
      <c r="E78" s="1"/>
      <c r="F78" s="1"/>
      <c r="G78" s="1"/>
      <c r="V78" s="1"/>
      <c r="W78" s="1"/>
    </row>
    <row r="79" spans="5:23" x14ac:dyDescent="0.2">
      <c r="E79" s="1"/>
      <c r="F79" s="1"/>
      <c r="G79" s="1"/>
      <c r="V79" s="1"/>
      <c r="W79" s="1"/>
    </row>
    <row r="80" spans="5:23" x14ac:dyDescent="0.2">
      <c r="E80" s="1"/>
      <c r="F80" s="1"/>
      <c r="G80" s="1"/>
      <c r="V80" s="1"/>
      <c r="W80" s="1"/>
    </row>
    <row r="81" spans="5:23" x14ac:dyDescent="0.2">
      <c r="E81" s="1"/>
      <c r="F81" s="1"/>
      <c r="G81" s="1"/>
      <c r="V81" s="1"/>
      <c r="W81" s="1"/>
    </row>
    <row r="82" spans="5:23" x14ac:dyDescent="0.2">
      <c r="E82" s="1"/>
      <c r="F82" s="1"/>
      <c r="G82" s="1"/>
      <c r="V82" s="1"/>
      <c r="W82" s="1"/>
    </row>
    <row r="83" spans="5:23" x14ac:dyDescent="0.2">
      <c r="E83" s="1"/>
      <c r="F83" s="1"/>
      <c r="G83" s="1"/>
      <c r="V83" s="1"/>
      <c r="W83" s="1"/>
    </row>
    <row r="84" spans="5:23" x14ac:dyDescent="0.2">
      <c r="E84" s="1"/>
      <c r="F84" s="1"/>
      <c r="G84" s="1"/>
      <c r="V84" s="1"/>
      <c r="W84" s="1"/>
    </row>
    <row r="85" spans="5:23" x14ac:dyDescent="0.2">
      <c r="E85" s="1"/>
      <c r="F85" s="1"/>
      <c r="G85" s="1"/>
      <c r="V85" s="1"/>
      <c r="W85" s="1"/>
    </row>
    <row r="86" spans="5:23" x14ac:dyDescent="0.2">
      <c r="E86" s="1"/>
      <c r="F86" s="1"/>
      <c r="G86" s="1"/>
      <c r="V86" s="1"/>
      <c r="W86" s="1"/>
    </row>
    <row r="87" spans="5:23" x14ac:dyDescent="0.2">
      <c r="E87" s="1"/>
      <c r="F87" s="1"/>
      <c r="G87" s="1"/>
      <c r="V87" s="1"/>
      <c r="W87" s="1"/>
    </row>
    <row r="88" spans="5:23" x14ac:dyDescent="0.2">
      <c r="E88" s="1"/>
      <c r="F88" s="1"/>
      <c r="G88" s="1"/>
      <c r="V88" s="1"/>
      <c r="W88" s="1"/>
    </row>
    <row r="89" spans="5:23" x14ac:dyDescent="0.2">
      <c r="E89" s="1"/>
      <c r="F89" s="1"/>
      <c r="G89" s="1"/>
      <c r="V89" s="1"/>
      <c r="W89" s="1"/>
    </row>
    <row r="90" spans="5:23" x14ac:dyDescent="0.2">
      <c r="E90" s="1"/>
      <c r="F90" s="1"/>
      <c r="G90" s="1"/>
      <c r="V90" s="1"/>
      <c r="W90" s="1"/>
    </row>
    <row r="91" spans="5:23" x14ac:dyDescent="0.2">
      <c r="E91" s="1"/>
      <c r="F91" s="1"/>
      <c r="G91" s="1"/>
      <c r="V91" s="1"/>
      <c r="W91" s="1"/>
    </row>
    <row r="92" spans="5:23" x14ac:dyDescent="0.2">
      <c r="E92" s="1"/>
      <c r="F92" s="1"/>
      <c r="G92" s="1"/>
      <c r="V92" s="1"/>
      <c r="W92" s="1"/>
    </row>
    <row r="93" spans="5:23" x14ac:dyDescent="0.2">
      <c r="E93" s="1"/>
      <c r="F93" s="1"/>
      <c r="G93" s="1"/>
      <c r="V93" s="1"/>
      <c r="W93" s="1"/>
    </row>
    <row r="94" spans="5:23" x14ac:dyDescent="0.2">
      <c r="E94" s="1"/>
      <c r="F94" s="1"/>
      <c r="G94" s="1"/>
      <c r="V94" s="1"/>
      <c r="W94" s="1"/>
    </row>
    <row r="95" spans="5:23" x14ac:dyDescent="0.2">
      <c r="E95" s="1"/>
      <c r="F95" s="1"/>
      <c r="G95" s="1"/>
      <c r="V95" s="1"/>
      <c r="W95" s="1"/>
    </row>
    <row r="96" spans="5:23" x14ac:dyDescent="0.2">
      <c r="V96" s="1"/>
      <c r="W96" s="1"/>
    </row>
    <row r="97" spans="22:23" x14ac:dyDescent="0.2">
      <c r="V97" s="1"/>
      <c r="W97" s="1"/>
    </row>
    <row r="98" spans="22:23" x14ac:dyDescent="0.2">
      <c r="V98" s="1"/>
      <c r="W98" s="1"/>
    </row>
    <row r="99" spans="22:23" x14ac:dyDescent="0.2">
      <c r="V99" s="1"/>
      <c r="W99" s="1"/>
    </row>
  </sheetData>
  <mergeCells count="42">
    <mergeCell ref="A3:B3"/>
    <mergeCell ref="I3:K3"/>
    <mergeCell ref="L3:N3"/>
    <mergeCell ref="C1:H1"/>
    <mergeCell ref="C2:E2"/>
    <mergeCell ref="A1:B1"/>
    <mergeCell ref="I1:N1"/>
    <mergeCell ref="A2:B2"/>
    <mergeCell ref="I2:K2"/>
    <mergeCell ref="L2:N2"/>
    <mergeCell ref="E39:E48"/>
    <mergeCell ref="H39:H48"/>
    <mergeCell ref="A4:B4"/>
    <mergeCell ref="I4:K4"/>
    <mergeCell ref="L4:N4"/>
    <mergeCell ref="A5:A26"/>
    <mergeCell ref="A27:A48"/>
    <mergeCell ref="K39:K48"/>
    <mergeCell ref="N39:N48"/>
    <mergeCell ref="O4:Q4"/>
    <mergeCell ref="R4:T4"/>
    <mergeCell ref="F2:H2"/>
    <mergeCell ref="C3:E3"/>
    <mergeCell ref="F3:H3"/>
    <mergeCell ref="C4:E4"/>
    <mergeCell ref="F4:H4"/>
    <mergeCell ref="Z39:Z48"/>
    <mergeCell ref="Q39:Q48"/>
    <mergeCell ref="T39:T48"/>
    <mergeCell ref="U1:Z1"/>
    <mergeCell ref="U2:W2"/>
    <mergeCell ref="X2:Z2"/>
    <mergeCell ref="U3:W3"/>
    <mergeCell ref="X3:Z3"/>
    <mergeCell ref="U4:W4"/>
    <mergeCell ref="X4:Z4"/>
    <mergeCell ref="W39:W48"/>
    <mergeCell ref="O1:T1"/>
    <mergeCell ref="O2:Q2"/>
    <mergeCell ref="R2:T2"/>
    <mergeCell ref="O3:Q3"/>
    <mergeCell ref="R3:T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原始数据</vt:lpstr>
      <vt:lpstr>振幅</vt:lpstr>
      <vt:lpstr>K线形态</vt:lpstr>
      <vt:lpstr>涨跌停</vt:lpstr>
      <vt:lpstr>随机</vt:lpstr>
      <vt:lpstr>KDJ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2018-11-29T02:23:36Z</dcterms:created>
  <dcterms:modified xsi:type="dcterms:W3CDTF">2018-11-29T09:48:57Z</dcterms:modified>
</cp:coreProperties>
</file>