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640" yWindow="460" windowWidth="28600" windowHeight="16640" tabRatio="500"/>
  </bookViews>
  <sheets>
    <sheet name="振幅&gt;=5% 阳线 收盘价低于5日线" sheetId="21" r:id="rId1"/>
    <sheet name="振幅&gt;=7% 阳线 最高价低于5日线" sheetId="20" r:id="rId2"/>
    <sheet name="振幅&gt;=7% 最高价低于5日线" sheetId="19" r:id="rId3"/>
    <sheet name="振幅&gt;=5% 阳线 最高价低于5日线" sheetId="17" r:id="rId4"/>
    <sheet name="振幅&gt;=5% 阴线 最高价低于5日线" sheetId="18" r:id="rId5"/>
    <sheet name="振幅&gt;=5%" sheetId="2" r:id="rId6"/>
    <sheet name="振幅&gt;=7%" sheetId="10" r:id="rId7"/>
    <sheet name="振幅&gt;=5% 阳线" sheetId="7" r:id="rId8"/>
    <sheet name="振幅&gt;=7% 阳线" sheetId="8" r:id="rId9"/>
    <sheet name="振幅&gt;=10% 阳线" sheetId="9" r:id="rId10"/>
    <sheet name="振幅&gt;=5% D向下" sheetId="11" r:id="rId11"/>
    <sheet name="振幅&gt;=5% D&lt;=20" sheetId="14" r:id="rId12"/>
    <sheet name="振幅&gt;=5% D&lt;=20 D向上" sheetId="15" r:id="rId13"/>
    <sheet name="振幅&gt;=5% D向下 阳线" sheetId="16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21" l="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5" i="21"/>
  <c r="P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5" i="21"/>
  <c r="Y6" i="21"/>
  <c r="Y7" i="21"/>
  <c r="Y8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Y33" i="21"/>
  <c r="Y34" i="21"/>
  <c r="Y35" i="21"/>
  <c r="Y36" i="21"/>
  <c r="Y37" i="21"/>
  <c r="Y38" i="21"/>
  <c r="Y39" i="21"/>
  <c r="Y40" i="21"/>
  <c r="Y41" i="21"/>
  <c r="Y42" i="21"/>
  <c r="Y43" i="21"/>
  <c r="Y44" i="21"/>
  <c r="Y45" i="21"/>
  <c r="Y46" i="21"/>
  <c r="Y47" i="21"/>
  <c r="Y48" i="21"/>
  <c r="Y5" i="21"/>
  <c r="Y39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40" i="20"/>
  <c r="Y41" i="20"/>
  <c r="Y42" i="20"/>
  <c r="Y43" i="20"/>
  <c r="Y44" i="20"/>
  <c r="Y45" i="20"/>
  <c r="Y46" i="20"/>
  <c r="Y47" i="20"/>
  <c r="Y48" i="20"/>
  <c r="Y5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18" i="20"/>
  <c r="V19" i="20"/>
  <c r="V20" i="20"/>
  <c r="V21" i="20"/>
  <c r="V22" i="20"/>
  <c r="V23" i="20"/>
  <c r="V24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3" i="20"/>
  <c r="V44" i="20"/>
  <c r="V45" i="20"/>
  <c r="V46" i="20"/>
  <c r="V47" i="20"/>
  <c r="V48" i="20"/>
  <c r="V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5" i="20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20" i="19"/>
  <c r="Y21" i="19"/>
  <c r="Y22" i="19"/>
  <c r="Y23" i="19"/>
  <c r="Y24" i="19"/>
  <c r="Y25" i="19"/>
  <c r="Y26" i="19"/>
  <c r="Y27" i="19"/>
  <c r="Y28" i="19"/>
  <c r="Y29" i="19"/>
  <c r="Y30" i="19"/>
  <c r="Y31" i="19"/>
  <c r="Y32" i="19"/>
  <c r="Y33" i="19"/>
  <c r="Y34" i="19"/>
  <c r="Y35" i="19"/>
  <c r="Y36" i="19"/>
  <c r="Y37" i="19"/>
  <c r="Y38" i="19"/>
  <c r="Y39" i="19"/>
  <c r="Y40" i="19"/>
  <c r="Y41" i="19"/>
  <c r="Y42" i="19"/>
  <c r="Y43" i="19"/>
  <c r="Y44" i="19"/>
  <c r="Y45" i="19"/>
  <c r="Y46" i="19"/>
  <c r="Y47" i="19"/>
  <c r="Y48" i="19"/>
  <c r="Y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3" i="19"/>
  <c r="V34" i="19"/>
  <c r="V35" i="19"/>
  <c r="V36" i="19"/>
  <c r="V37" i="19"/>
  <c r="V38" i="19"/>
  <c r="V39" i="19"/>
  <c r="V40" i="19"/>
  <c r="V41" i="19"/>
  <c r="V42" i="19"/>
  <c r="V43" i="19"/>
  <c r="V44" i="19"/>
  <c r="V45" i="19"/>
  <c r="V46" i="19"/>
  <c r="V47" i="19"/>
  <c r="V48" i="19"/>
  <c r="V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5" i="19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5" i="18"/>
  <c r="Y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5" i="17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Y41" i="16"/>
  <c r="Y42" i="16"/>
  <c r="Y43" i="16"/>
  <c r="Y44" i="16"/>
  <c r="Y45" i="16"/>
  <c r="Y46" i="16"/>
  <c r="Y47" i="16"/>
  <c r="Y48" i="16"/>
  <c r="Y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5" i="16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5" i="2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24" i="15"/>
  <c r="V25" i="15"/>
  <c r="V26" i="15"/>
  <c r="V27" i="15"/>
  <c r="V28" i="15"/>
  <c r="V29" i="15"/>
  <c r="V30" i="15"/>
  <c r="V31" i="15"/>
  <c r="V32" i="15"/>
  <c r="V33" i="15"/>
  <c r="V34" i="15"/>
  <c r="V35" i="15"/>
  <c r="V36" i="15"/>
  <c r="V37" i="15"/>
  <c r="V38" i="15"/>
  <c r="V39" i="15"/>
  <c r="V40" i="15"/>
  <c r="V41" i="15"/>
  <c r="V42" i="15"/>
  <c r="V43" i="15"/>
  <c r="V44" i="15"/>
  <c r="V45" i="15"/>
  <c r="V46" i="15"/>
  <c r="V47" i="15"/>
  <c r="V48" i="15"/>
  <c r="V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5" i="15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5" i="14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5" i="11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5" i="10"/>
  <c r="Y39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40" i="9"/>
  <c r="Y41" i="9"/>
  <c r="Y42" i="9"/>
  <c r="Y43" i="9"/>
  <c r="Y44" i="9"/>
  <c r="Y45" i="9"/>
  <c r="Y46" i="9"/>
  <c r="Y47" i="9"/>
  <c r="Y48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Y5" i="9"/>
  <c r="V5" i="9"/>
  <c r="S5" i="9"/>
  <c r="P5" i="9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5" i="8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5" i="7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5" i="9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5" i="8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5" i="7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5" i="2"/>
</calcChain>
</file>

<file path=xl/sharedStrings.xml><?xml version="1.0" encoding="utf-8"?>
<sst xmlns="http://schemas.openxmlformats.org/spreadsheetml/2006/main" count="842" uniqueCount="63">
  <si>
    <t>2018/01/02-2018/10/31</t>
  </si>
  <si>
    <t>持股</t>
    <phoneticPr fontId="1" type="noConversion"/>
  </si>
  <si>
    <t>交易总数</t>
  </si>
  <si>
    <t>日均交易数</t>
  </si>
  <si>
    <t>最低价区间</t>
  </si>
  <si>
    <t>[,-20%)</t>
  </si>
  <si>
    <t>[-20%,-18%)</t>
  </si>
  <si>
    <t>[-18%,-16%)</t>
  </si>
  <si>
    <t>[-16%,-14%)</t>
  </si>
  <si>
    <t>[-14%,-12%)</t>
  </si>
  <si>
    <t>[-12%,-10%)</t>
  </si>
  <si>
    <t>[-10%,-8%)</t>
  </si>
  <si>
    <t>[-8%,-6%)</t>
  </si>
  <si>
    <t>[-6%,-4%)</t>
  </si>
  <si>
    <t>[-4%,-2%)</t>
  </si>
  <si>
    <t>[-2%,0%)</t>
  </si>
  <si>
    <t>[0%,2%)</t>
  </si>
  <si>
    <t>[2%,4%)</t>
  </si>
  <si>
    <t>[4%,6%)</t>
  </si>
  <si>
    <t>[6%,8%)</t>
  </si>
  <si>
    <t>[8%,10%)</t>
  </si>
  <si>
    <t>[10%,12%)</t>
  </si>
  <si>
    <t>[12%,14%)</t>
  </si>
  <si>
    <t>[14%,16%)</t>
  </si>
  <si>
    <t>[16%,18%)</t>
  </si>
  <si>
    <t>[18%,20%)</t>
  </si>
  <si>
    <t>[20%,)</t>
  </si>
  <si>
    <t>最高价区间</t>
  </si>
  <si>
    <t>5日</t>
  </si>
  <si>
    <t>5日</t>
    <rPh sb="1" eb="2">
      <t>ri</t>
    </rPh>
    <phoneticPr fontId="1" type="noConversion"/>
  </si>
  <si>
    <t>20日</t>
    <rPh sb="2" eb="3">
      <t>ri</t>
    </rPh>
    <phoneticPr fontId="1" type="noConversion"/>
  </si>
  <si>
    <t>5日（最低价买入）</t>
    <rPh sb="1" eb="2">
      <t>ri</t>
    </rPh>
    <rPh sb="3" eb="4">
      <t>zui'di'j</t>
    </rPh>
    <rPh sb="6" eb="7">
      <t>mai'ru</t>
    </rPh>
    <phoneticPr fontId="1" type="noConversion"/>
  </si>
  <si>
    <t>20日（最低价买入）</t>
    <rPh sb="2" eb="3">
      <t>ri</t>
    </rPh>
    <phoneticPr fontId="1" type="noConversion"/>
  </si>
  <si>
    <t>振幅&gt;=5%</t>
    <phoneticPr fontId="1" type="noConversion"/>
  </si>
  <si>
    <t>振幅&gt;=5% 阳线</t>
    <rPh sb="7" eb="8">
      <t>yang'x</t>
    </rPh>
    <phoneticPr fontId="1" type="noConversion"/>
  </si>
  <si>
    <t>振幅&gt;=7% 阳线</t>
    <rPh sb="7" eb="8">
      <t>yang'x</t>
    </rPh>
    <phoneticPr fontId="1" type="noConversion"/>
  </si>
  <si>
    <t>振幅&gt;=7% 阳线</t>
    <phoneticPr fontId="1" type="noConversion"/>
  </si>
  <si>
    <t>持股</t>
  </si>
  <si>
    <t>20日</t>
  </si>
  <si>
    <t>5日（最低价买入）</t>
  </si>
  <si>
    <t>20日（最低价买入）</t>
  </si>
  <si>
    <t>振幅&gt;=10% 阳线</t>
    <phoneticPr fontId="1" type="noConversion"/>
  </si>
  <si>
    <t>振幅&gt;=5% 阳线
每日随机选5</t>
    <rPh sb="10" eb="11">
      <t>mei'ri</t>
    </rPh>
    <rPh sb="12" eb="13">
      <t>sui'ji</t>
    </rPh>
    <rPh sb="14" eb="15">
      <t>xuan</t>
    </rPh>
    <phoneticPr fontId="1" type="noConversion"/>
  </si>
  <si>
    <t>5日</t>
    <phoneticPr fontId="1" type="noConversion"/>
  </si>
  <si>
    <t>20日</t>
    <phoneticPr fontId="1" type="noConversion"/>
  </si>
  <si>
    <t>振幅&gt;=7% 阳线
每日随机选5</t>
    <rPh sb="10" eb="11">
      <t>mei'ri</t>
    </rPh>
    <rPh sb="12" eb="13">
      <t>sui'ji</t>
    </rPh>
    <rPh sb="14" eb="15">
      <t>xuan</t>
    </rPh>
    <phoneticPr fontId="1" type="noConversion"/>
  </si>
  <si>
    <t>振幅&gt;=10% 阳线
每日随机选5</t>
    <rPh sb="11" eb="12">
      <t>mei'ri</t>
    </rPh>
    <rPh sb="13" eb="14">
      <t>sui'ji</t>
    </rPh>
    <rPh sb="15" eb="16">
      <t>xuan</t>
    </rPh>
    <phoneticPr fontId="1" type="noConversion"/>
  </si>
  <si>
    <t>振幅&gt;=5% D向下</t>
    <phoneticPr fontId="1" type="noConversion"/>
  </si>
  <si>
    <t>振幅&gt;=5% D向下
每日随机选5</t>
    <rPh sb="11" eb="12">
      <t>mei'ri</t>
    </rPh>
    <rPh sb="13" eb="14">
      <t>sui'ji</t>
    </rPh>
    <rPh sb="15" eb="16">
      <t>xuan</t>
    </rPh>
    <phoneticPr fontId="1" type="noConversion"/>
  </si>
  <si>
    <t>振幅&gt;=5% D&lt;=20</t>
    <phoneticPr fontId="1" type="noConversion"/>
  </si>
  <si>
    <t>振幅&gt;=5% D&lt;=20
每日随机选5</t>
    <rPh sb="13" eb="14">
      <t>mei'ri</t>
    </rPh>
    <rPh sb="15" eb="16">
      <t>sui'ji</t>
    </rPh>
    <rPh sb="17" eb="18">
      <t>xuan</t>
    </rPh>
    <phoneticPr fontId="1" type="noConversion"/>
  </si>
  <si>
    <t>振幅&gt;=7%</t>
    <phoneticPr fontId="1" type="noConversion"/>
  </si>
  <si>
    <t>振幅&gt;=7%
每日随机选5</t>
    <rPh sb="7" eb="8">
      <t>mei'ri</t>
    </rPh>
    <rPh sb="9" eb="10">
      <t>sui'ji</t>
    </rPh>
    <rPh sb="11" eb="12">
      <t>xuan</t>
    </rPh>
    <phoneticPr fontId="1" type="noConversion"/>
  </si>
  <si>
    <t>振幅&gt;=5% D&lt;=20 D向上</t>
    <phoneticPr fontId="1" type="noConversion"/>
  </si>
  <si>
    <t>振幅&gt;=5% D&lt;=20 D向上
每日随机选5</t>
    <rPh sb="17" eb="18">
      <t>mei'ri</t>
    </rPh>
    <rPh sb="19" eb="20">
      <t>sui'ji</t>
    </rPh>
    <rPh sb="21" eb="22">
      <t>xuan</t>
    </rPh>
    <phoneticPr fontId="1" type="noConversion"/>
  </si>
  <si>
    <t>振幅&gt;=5%
随机选5</t>
    <rPh sb="7" eb="8">
      <t>sui'ji</t>
    </rPh>
    <rPh sb="9" eb="10">
      <t>xuan</t>
    </rPh>
    <phoneticPr fontId="1" type="noConversion"/>
  </si>
  <si>
    <t>振幅&gt;=5% 阳线 最高价低于5日线</t>
    <phoneticPr fontId="1" type="noConversion"/>
  </si>
  <si>
    <t>振幅&gt;=5% 阳线 最高价低于5日线
随机选5</t>
    <rPh sb="19" eb="20">
      <t>sui'ji</t>
    </rPh>
    <rPh sb="21" eb="22">
      <t>xuan</t>
    </rPh>
    <phoneticPr fontId="1" type="noConversion"/>
  </si>
  <si>
    <t>振幅&gt;=5% 阴线 最高价低于5日线</t>
    <phoneticPr fontId="1" type="noConversion"/>
  </si>
  <si>
    <t>振幅&gt;=7% 阳线 最高价低于5日线</t>
    <phoneticPr fontId="1" type="noConversion"/>
  </si>
  <si>
    <t>振幅&gt;=7% 阳线 最高价低于5日线
随机选5</t>
    <rPh sb="19" eb="20">
      <t>sui'ji</t>
    </rPh>
    <rPh sb="21" eb="22">
      <t>xuan</t>
    </rPh>
    <phoneticPr fontId="1" type="noConversion"/>
  </si>
  <si>
    <t>振幅&gt;=5% 阳线 收盘价低于5日线</t>
    <rPh sb="10" eb="11">
      <t>shou'p</t>
    </rPh>
    <phoneticPr fontId="1" type="noConversion"/>
  </si>
  <si>
    <t>振幅&gt;=5% 阳线 收盘价低于5日线
随机选5</t>
    <rPh sb="10" eb="11">
      <t>shou'pan</t>
    </rPh>
    <rPh sb="19" eb="20">
      <t>sui'ji</t>
    </rPh>
    <rPh sb="21" eb="22">
      <t>xuan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</si>
</sst>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rgb="FF000000"/>
      <name val="STHeiti"/>
      <family val="3"/>
      <charset val="134"/>
    </font>
    <font>
      <sz val="12"/>
      <color rgb="FF4F6B72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176" fontId="4" fillId="0" borderId="1" xfId="0" applyNumberFormat="1" applyFont="1" applyBorder="1" applyAlignment="1">
      <alignment vertical="center"/>
    </xf>
    <xf numFmtId="0" fontId="5" fillId="0" borderId="0" xfId="0" applyFont="1"/>
    <xf numFmtId="176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176" fontId="4" fillId="0" borderId="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176" fontId="3" fillId="0" borderId="1" xfId="0" applyNumberFormat="1" applyFont="1" applyBorder="1"/>
    <xf numFmtId="0" fontId="3" fillId="0" borderId="1" xfId="0" applyFont="1" applyBorder="1"/>
    <xf numFmtId="0" fontId="5" fillId="0" borderId="5" xfId="0" applyFont="1" applyBorder="1"/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0" fontId="0" fillId="0" borderId="0" xfId="0" applyNumberFormat="1"/>
    <xf numFmtId="10" fontId="5" fillId="0" borderId="0" xfId="0" applyNumberFormat="1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topLeftCell="G28" workbookViewId="0">
      <selection activeCell="Q52" sqref="J52:Q52"/>
    </sheetView>
  </sheetViews>
  <sheetFormatPr baseColWidth="10" defaultRowHeight="16" x14ac:dyDescent="0.2"/>
  <cols>
    <col min="1" max="1" width="15.33203125" customWidth="1"/>
    <col min="2" max="2" width="15.1640625" customWidth="1"/>
  </cols>
  <sheetData>
    <row r="1" spans="1:26" ht="48" customHeight="1" x14ac:dyDescent="0.2">
      <c r="A1" s="17" t="s">
        <v>0</v>
      </c>
      <c r="B1" s="17"/>
      <c r="C1" s="17" t="s">
        <v>61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62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29</v>
      </c>
      <c r="P2" s="17"/>
      <c r="Q2" s="17"/>
      <c r="R2" s="17" t="s">
        <v>30</v>
      </c>
      <c r="S2" s="17"/>
      <c r="T2" s="17"/>
      <c r="U2" s="17" t="s">
        <v>31</v>
      </c>
      <c r="V2" s="17"/>
      <c r="W2" s="17"/>
      <c r="X2" s="17" t="s">
        <v>32</v>
      </c>
      <c r="Y2" s="17"/>
      <c r="Z2" s="17"/>
    </row>
    <row r="3" spans="1:26" x14ac:dyDescent="0.2">
      <c r="A3" s="15" t="s">
        <v>2</v>
      </c>
      <c r="B3" s="15"/>
      <c r="C3" s="16">
        <v>19534</v>
      </c>
      <c r="D3" s="16"/>
      <c r="E3" s="16"/>
      <c r="F3" s="16">
        <v>19405</v>
      </c>
      <c r="G3" s="16"/>
      <c r="H3" s="16"/>
      <c r="I3" s="16">
        <v>19534</v>
      </c>
      <c r="J3" s="16"/>
      <c r="K3" s="16"/>
      <c r="L3" s="16">
        <v>19405</v>
      </c>
      <c r="M3" s="16"/>
      <c r="N3" s="16"/>
      <c r="O3" s="16">
        <v>995</v>
      </c>
      <c r="P3" s="16"/>
      <c r="Q3" s="16"/>
      <c r="R3" s="16">
        <v>976</v>
      </c>
      <c r="S3" s="16"/>
      <c r="T3" s="16"/>
      <c r="U3" s="16">
        <v>995</v>
      </c>
      <c r="V3" s="16"/>
      <c r="W3" s="16"/>
      <c r="X3" s="16">
        <v>976</v>
      </c>
      <c r="Y3" s="16"/>
      <c r="Z3" s="16"/>
    </row>
    <row r="4" spans="1:26" x14ac:dyDescent="0.2">
      <c r="A4" s="15" t="s">
        <v>3</v>
      </c>
      <c r="B4" s="15"/>
      <c r="C4" s="16">
        <v>97</v>
      </c>
      <c r="D4" s="16"/>
      <c r="E4" s="16"/>
      <c r="F4" s="16">
        <v>96</v>
      </c>
      <c r="G4" s="16"/>
      <c r="H4" s="16"/>
      <c r="I4" s="16">
        <v>97</v>
      </c>
      <c r="J4" s="16"/>
      <c r="K4" s="16"/>
      <c r="L4" s="16">
        <v>96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4">
        <v>304</v>
      </c>
      <c r="D5" s="7">
        <f>C5/19534</f>
        <v>1.5562608784683117E-2</v>
      </c>
      <c r="E5" s="7"/>
      <c r="F5" s="4">
        <v>2427</v>
      </c>
      <c r="G5" s="7">
        <f>F5/19405</f>
        <v>0.12507085802628187</v>
      </c>
      <c r="H5" s="7"/>
      <c r="I5" s="4">
        <v>122</v>
      </c>
      <c r="J5" s="7">
        <f>I5/19534</f>
        <v>6.2455206306951984E-3</v>
      </c>
      <c r="K5" s="7"/>
      <c r="L5" s="4">
        <v>1863</v>
      </c>
      <c r="M5" s="7">
        <f>L5/19405</f>
        <v>9.6006183973202777E-2</v>
      </c>
      <c r="N5" s="7"/>
      <c r="O5" s="4">
        <v>28</v>
      </c>
      <c r="P5" s="10">
        <f>O5/995</f>
        <v>2.8140703517587941E-2</v>
      </c>
      <c r="Q5" s="9"/>
      <c r="R5" s="4">
        <v>270</v>
      </c>
      <c r="S5" s="10">
        <f>R5/976</f>
        <v>0.27663934426229508</v>
      </c>
      <c r="T5" s="9"/>
      <c r="U5" s="4">
        <v>11</v>
      </c>
      <c r="V5" s="10">
        <f>U5/995</f>
        <v>1.1055276381909548E-2</v>
      </c>
      <c r="W5" s="9"/>
      <c r="X5" s="4">
        <v>215</v>
      </c>
      <c r="Y5" s="10">
        <f>X5/976</f>
        <v>0.22028688524590165</v>
      </c>
      <c r="Z5" s="9"/>
    </row>
    <row r="6" spans="1:26" x14ac:dyDescent="0.2">
      <c r="A6" s="15"/>
      <c r="B6" s="1" t="s">
        <v>6</v>
      </c>
      <c r="C6" s="4">
        <v>193</v>
      </c>
      <c r="D6" s="7">
        <f t="shared" ref="D6:D48" si="0">C6/19534</f>
        <v>9.8802088665915846E-3</v>
      </c>
      <c r="E6" s="7"/>
      <c r="F6" s="4">
        <v>657</v>
      </c>
      <c r="G6" s="7">
        <f t="shared" ref="G6:G48" si="1">F6/19405</f>
        <v>3.3857253285235762E-2</v>
      </c>
      <c r="H6" s="7"/>
      <c r="I6" s="4">
        <v>96</v>
      </c>
      <c r="J6" s="7">
        <f t="shared" ref="J6:J48" si="2">I6/19534</f>
        <v>4.9145080372683522E-3</v>
      </c>
      <c r="K6" s="7"/>
      <c r="L6" s="4">
        <v>505</v>
      </c>
      <c r="M6" s="7">
        <f t="shared" ref="M6:M48" si="3">L6/19405</f>
        <v>2.6024220561710901E-2</v>
      </c>
      <c r="N6" s="7"/>
      <c r="O6" s="4">
        <v>12</v>
      </c>
      <c r="P6" s="10">
        <f t="shared" ref="P6:P48" si="4">O6/995</f>
        <v>1.2060301507537688E-2</v>
      </c>
      <c r="Q6" s="9"/>
      <c r="R6" s="4">
        <v>38</v>
      </c>
      <c r="S6" s="10">
        <f t="shared" ref="S6:S48" si="5">R6/976</f>
        <v>3.8934426229508198E-2</v>
      </c>
      <c r="T6" s="9"/>
      <c r="U6" s="4">
        <v>8</v>
      </c>
      <c r="V6" s="10">
        <f t="shared" ref="V6:V48" si="6">U6/995</f>
        <v>8.0402010050251264E-3</v>
      </c>
      <c r="W6" s="9"/>
      <c r="X6" s="4">
        <v>42</v>
      </c>
      <c r="Y6" s="10">
        <f t="shared" ref="Y6:Y48" si="7">X6/976</f>
        <v>4.3032786885245901E-2</v>
      </c>
      <c r="Z6" s="9"/>
    </row>
    <row r="7" spans="1:26" x14ac:dyDescent="0.2">
      <c r="A7" s="15"/>
      <c r="B7" s="1" t="s">
        <v>7</v>
      </c>
      <c r="C7" s="4">
        <v>320</v>
      </c>
      <c r="D7" s="7">
        <f t="shared" si="0"/>
        <v>1.6381693457561176E-2</v>
      </c>
      <c r="E7" s="7"/>
      <c r="F7" s="4">
        <v>903</v>
      </c>
      <c r="G7" s="7">
        <f t="shared" si="1"/>
        <v>4.6534398350940483E-2</v>
      </c>
      <c r="H7" s="7"/>
      <c r="I7" s="4">
        <v>159</v>
      </c>
      <c r="J7" s="7">
        <f t="shared" si="2"/>
        <v>8.1396539367257093E-3</v>
      </c>
      <c r="K7" s="7"/>
      <c r="L7" s="4">
        <v>682</v>
      </c>
      <c r="M7" s="7">
        <f t="shared" si="3"/>
        <v>3.5145581035815512E-2</v>
      </c>
      <c r="N7" s="7"/>
      <c r="O7" s="4">
        <v>25</v>
      </c>
      <c r="P7" s="10">
        <f t="shared" si="4"/>
        <v>2.5125628140703519E-2</v>
      </c>
      <c r="Q7" s="9"/>
      <c r="R7" s="4">
        <v>67</v>
      </c>
      <c r="S7" s="10">
        <f t="shared" si="5"/>
        <v>6.8647540983606564E-2</v>
      </c>
      <c r="T7" s="9"/>
      <c r="U7" s="4">
        <v>12</v>
      </c>
      <c r="V7" s="10">
        <f t="shared" si="6"/>
        <v>1.2060301507537688E-2</v>
      </c>
      <c r="W7" s="9"/>
      <c r="X7" s="4">
        <v>44</v>
      </c>
      <c r="Y7" s="10">
        <f t="shared" si="7"/>
        <v>4.5081967213114756E-2</v>
      </c>
      <c r="Z7" s="9"/>
    </row>
    <row r="8" spans="1:26" x14ac:dyDescent="0.2">
      <c r="A8" s="15"/>
      <c r="B8" s="1" t="s">
        <v>8</v>
      </c>
      <c r="C8" s="4">
        <v>415</v>
      </c>
      <c r="D8" s="7">
        <f t="shared" si="0"/>
        <v>2.124500870277465E-2</v>
      </c>
      <c r="E8" s="7"/>
      <c r="F8" s="4">
        <v>1011</v>
      </c>
      <c r="G8" s="7">
        <f t="shared" si="1"/>
        <v>5.2099974233444986E-2</v>
      </c>
      <c r="H8" s="7"/>
      <c r="I8" s="4">
        <v>260</v>
      </c>
      <c r="J8" s="7">
        <f t="shared" si="2"/>
        <v>1.3310125934268455E-2</v>
      </c>
      <c r="K8" s="7"/>
      <c r="L8" s="4">
        <v>812</v>
      </c>
      <c r="M8" s="7">
        <f t="shared" si="3"/>
        <v>4.1844885338830198E-2</v>
      </c>
      <c r="N8" s="7"/>
      <c r="O8" s="4">
        <v>33</v>
      </c>
      <c r="P8" s="10">
        <f t="shared" si="4"/>
        <v>3.3165829145728645E-2</v>
      </c>
      <c r="Q8" s="9"/>
      <c r="R8" s="4">
        <v>81</v>
      </c>
      <c r="S8" s="10">
        <f t="shared" si="5"/>
        <v>8.299180327868852E-2</v>
      </c>
      <c r="T8" s="9"/>
      <c r="U8" s="4">
        <v>17</v>
      </c>
      <c r="V8" s="10">
        <f t="shared" si="6"/>
        <v>1.7085427135678392E-2</v>
      </c>
      <c r="W8" s="9"/>
      <c r="X8" s="4">
        <v>76</v>
      </c>
      <c r="Y8" s="10">
        <f t="shared" si="7"/>
        <v>7.7868852459016397E-2</v>
      </c>
      <c r="Z8" s="9"/>
    </row>
    <row r="9" spans="1:26" x14ac:dyDescent="0.2">
      <c r="A9" s="15"/>
      <c r="B9" s="1" t="s">
        <v>9</v>
      </c>
      <c r="C9" s="4">
        <v>674</v>
      </c>
      <c r="D9" s="7">
        <f t="shared" si="0"/>
        <v>3.4503941844988228E-2</v>
      </c>
      <c r="E9" s="7"/>
      <c r="F9" s="4">
        <v>1267</v>
      </c>
      <c r="G9" s="7">
        <f t="shared" si="1"/>
        <v>6.5292450399381599E-2</v>
      </c>
      <c r="H9" s="7"/>
      <c r="I9" s="4">
        <v>368</v>
      </c>
      <c r="J9" s="7">
        <f t="shared" si="2"/>
        <v>1.8838947476195352E-2</v>
      </c>
      <c r="K9" s="7"/>
      <c r="L9" s="4">
        <v>970</v>
      </c>
      <c r="M9" s="7">
        <f t="shared" si="3"/>
        <v>4.9987116722494201E-2</v>
      </c>
      <c r="N9" s="7"/>
      <c r="O9" s="4">
        <v>46</v>
      </c>
      <c r="P9" s="10">
        <f t="shared" si="4"/>
        <v>4.6231155778894473E-2</v>
      </c>
      <c r="Q9" s="9"/>
      <c r="R9" s="4">
        <v>69</v>
      </c>
      <c r="S9" s="10">
        <f t="shared" si="5"/>
        <v>7.0696721311475405E-2</v>
      </c>
      <c r="T9" s="9"/>
      <c r="U9" s="4">
        <v>32</v>
      </c>
      <c r="V9" s="10">
        <f t="shared" si="6"/>
        <v>3.2160804020100506E-2</v>
      </c>
      <c r="W9" s="9"/>
      <c r="X9" s="4">
        <v>68</v>
      </c>
      <c r="Y9" s="10">
        <f t="shared" si="7"/>
        <v>6.9672131147540978E-2</v>
      </c>
      <c r="Z9" s="9"/>
    </row>
    <row r="10" spans="1:26" x14ac:dyDescent="0.2">
      <c r="A10" s="15"/>
      <c r="B10" s="1" t="s">
        <v>10</v>
      </c>
      <c r="C10" s="4">
        <v>1022</v>
      </c>
      <c r="D10" s="7">
        <f t="shared" si="0"/>
        <v>5.2319033480086007E-2</v>
      </c>
      <c r="E10" s="7"/>
      <c r="F10" s="4">
        <v>1512</v>
      </c>
      <c r="G10" s="7">
        <f t="shared" si="1"/>
        <v>7.7918062355063128E-2</v>
      </c>
      <c r="H10" s="7"/>
      <c r="I10" s="4">
        <v>560</v>
      </c>
      <c r="J10" s="7">
        <f t="shared" si="2"/>
        <v>2.8667963550732058E-2</v>
      </c>
      <c r="K10" s="7"/>
      <c r="L10" s="4">
        <v>1189</v>
      </c>
      <c r="M10" s="7">
        <f t="shared" si="3"/>
        <v>6.1272867817572789E-2</v>
      </c>
      <c r="N10" s="7"/>
      <c r="O10" s="4">
        <v>58</v>
      </c>
      <c r="P10" s="10">
        <f t="shared" si="4"/>
        <v>5.8291457286432161E-2</v>
      </c>
      <c r="Q10" s="9"/>
      <c r="R10" s="4">
        <v>68</v>
      </c>
      <c r="S10" s="10">
        <f t="shared" si="5"/>
        <v>6.9672131147540978E-2</v>
      </c>
      <c r="T10" s="9"/>
      <c r="U10" s="4">
        <v>38</v>
      </c>
      <c r="V10" s="10">
        <f t="shared" si="6"/>
        <v>3.819095477386935E-2</v>
      </c>
      <c r="W10" s="9"/>
      <c r="X10" s="4">
        <v>67</v>
      </c>
      <c r="Y10" s="10">
        <f t="shared" si="7"/>
        <v>6.8647540983606564E-2</v>
      </c>
      <c r="Z10" s="9"/>
    </row>
    <row r="11" spans="1:26" x14ac:dyDescent="0.2">
      <c r="A11" s="15"/>
      <c r="B11" s="1" t="s">
        <v>11</v>
      </c>
      <c r="C11" s="4">
        <v>1545</v>
      </c>
      <c r="D11" s="7">
        <f t="shared" si="0"/>
        <v>7.9092863724787549E-2</v>
      </c>
      <c r="E11" s="7"/>
      <c r="F11" s="4">
        <v>1864</v>
      </c>
      <c r="G11" s="7">
        <f t="shared" si="1"/>
        <v>9.6057717083225969E-2</v>
      </c>
      <c r="H11" s="7"/>
      <c r="I11" s="4">
        <v>961</v>
      </c>
      <c r="J11" s="7">
        <f t="shared" si="2"/>
        <v>4.9196273164738402E-2</v>
      </c>
      <c r="K11" s="7"/>
      <c r="L11" s="4">
        <v>1553</v>
      </c>
      <c r="M11" s="7">
        <f t="shared" si="3"/>
        <v>8.0030919866013919E-2</v>
      </c>
      <c r="N11" s="7"/>
      <c r="O11" s="4">
        <v>89</v>
      </c>
      <c r="P11" s="10">
        <f t="shared" si="4"/>
        <v>8.9447236180904527E-2</v>
      </c>
      <c r="Q11" s="9"/>
      <c r="R11" s="4">
        <v>71</v>
      </c>
      <c r="S11" s="10">
        <f t="shared" si="5"/>
        <v>7.274590163934426E-2</v>
      </c>
      <c r="T11" s="9"/>
      <c r="U11" s="4">
        <v>59</v>
      </c>
      <c r="V11" s="10">
        <f t="shared" si="6"/>
        <v>5.92964824120603E-2</v>
      </c>
      <c r="W11" s="9"/>
      <c r="X11" s="4">
        <v>67</v>
      </c>
      <c r="Y11" s="10">
        <f t="shared" si="7"/>
        <v>6.8647540983606564E-2</v>
      </c>
      <c r="Z11" s="9"/>
    </row>
    <row r="12" spans="1:26" x14ac:dyDescent="0.2">
      <c r="A12" s="15"/>
      <c r="B12" s="1" t="s">
        <v>12</v>
      </c>
      <c r="C12" s="4">
        <v>2087</v>
      </c>
      <c r="D12" s="7">
        <f t="shared" si="0"/>
        <v>0.1068393570185318</v>
      </c>
      <c r="E12" s="7"/>
      <c r="F12" s="4">
        <v>2100</v>
      </c>
      <c r="G12" s="7">
        <f t="shared" si="1"/>
        <v>0.10821953104869879</v>
      </c>
      <c r="H12" s="7"/>
      <c r="I12" s="4">
        <v>1319</v>
      </c>
      <c r="J12" s="7">
        <f t="shared" si="2"/>
        <v>6.7523292720384973E-2</v>
      </c>
      <c r="K12" s="7"/>
      <c r="L12" s="4">
        <v>1810</v>
      </c>
      <c r="M12" s="7">
        <f t="shared" si="3"/>
        <v>9.3274929141973717E-2</v>
      </c>
      <c r="N12" s="7"/>
      <c r="O12" s="4">
        <v>107</v>
      </c>
      <c r="P12" s="10">
        <f t="shared" si="4"/>
        <v>0.10753768844221105</v>
      </c>
      <c r="Q12" s="9"/>
      <c r="R12" s="4">
        <v>84</v>
      </c>
      <c r="S12" s="10">
        <f t="shared" si="5"/>
        <v>8.6065573770491802E-2</v>
      </c>
      <c r="T12" s="9"/>
      <c r="U12" s="4">
        <v>86</v>
      </c>
      <c r="V12" s="10">
        <f t="shared" si="6"/>
        <v>8.6432160804020094E-2</v>
      </c>
      <c r="W12" s="9"/>
      <c r="X12" s="4">
        <v>82</v>
      </c>
      <c r="Y12" s="10">
        <f t="shared" si="7"/>
        <v>8.4016393442622947E-2</v>
      </c>
      <c r="Z12" s="9"/>
    </row>
    <row r="13" spans="1:26" x14ac:dyDescent="0.2">
      <c r="A13" s="15"/>
      <c r="B13" s="1" t="s">
        <v>13</v>
      </c>
      <c r="C13" s="4">
        <v>2982</v>
      </c>
      <c r="D13" s="7">
        <f t="shared" si="0"/>
        <v>0.15265690590764822</v>
      </c>
      <c r="E13" s="7"/>
      <c r="F13" s="4">
        <v>2346</v>
      </c>
      <c r="G13" s="7">
        <f t="shared" si="1"/>
        <v>0.12089667611440351</v>
      </c>
      <c r="H13" s="7"/>
      <c r="I13" s="4">
        <v>1965</v>
      </c>
      <c r="J13" s="7">
        <f t="shared" si="2"/>
        <v>0.10059383638783659</v>
      </c>
      <c r="K13" s="7"/>
      <c r="L13" s="4">
        <v>2156</v>
      </c>
      <c r="M13" s="7">
        <f t="shared" si="3"/>
        <v>0.11110538520999742</v>
      </c>
      <c r="N13" s="7"/>
      <c r="O13" s="4">
        <v>152</v>
      </c>
      <c r="P13" s="10">
        <f t="shared" si="4"/>
        <v>0.1527638190954774</v>
      </c>
      <c r="Q13" s="9"/>
      <c r="R13" s="4">
        <v>74</v>
      </c>
      <c r="S13" s="10">
        <f t="shared" si="5"/>
        <v>7.5819672131147542E-2</v>
      </c>
      <c r="T13" s="9"/>
      <c r="U13" s="4">
        <v>97</v>
      </c>
      <c r="V13" s="10">
        <f t="shared" si="6"/>
        <v>9.7487437185929643E-2</v>
      </c>
      <c r="W13" s="9"/>
      <c r="X13" s="4">
        <v>74</v>
      </c>
      <c r="Y13" s="10">
        <f t="shared" si="7"/>
        <v>7.5819672131147542E-2</v>
      </c>
      <c r="Z13" s="9"/>
    </row>
    <row r="14" spans="1:26" x14ac:dyDescent="0.2">
      <c r="A14" s="15"/>
      <c r="B14" s="1" t="s">
        <v>14</v>
      </c>
      <c r="C14" s="4">
        <v>3513</v>
      </c>
      <c r="D14" s="7">
        <f t="shared" si="0"/>
        <v>0.17984027848878878</v>
      </c>
      <c r="E14" s="7"/>
      <c r="F14" s="4">
        <v>2087</v>
      </c>
      <c r="G14" s="7">
        <f t="shared" si="1"/>
        <v>0.10754960061839731</v>
      </c>
      <c r="H14" s="7"/>
      <c r="I14" s="4">
        <v>3496</v>
      </c>
      <c r="J14" s="7">
        <f t="shared" si="2"/>
        <v>0.17897000102385585</v>
      </c>
      <c r="K14" s="7"/>
      <c r="L14" s="4">
        <v>2703</v>
      </c>
      <c r="M14" s="7">
        <f t="shared" si="3"/>
        <v>0.13929399639268231</v>
      </c>
      <c r="N14" s="7"/>
      <c r="O14" s="4">
        <v>147</v>
      </c>
      <c r="P14" s="10">
        <f t="shared" si="4"/>
        <v>0.14773869346733667</v>
      </c>
      <c r="Q14" s="9"/>
      <c r="R14" s="4">
        <v>57</v>
      </c>
      <c r="S14" s="10">
        <f t="shared" si="5"/>
        <v>5.8401639344262297E-2</v>
      </c>
      <c r="T14" s="9"/>
      <c r="U14" s="4">
        <v>182</v>
      </c>
      <c r="V14" s="10">
        <f t="shared" si="6"/>
        <v>0.18291457286432161</v>
      </c>
      <c r="W14" s="9"/>
      <c r="X14" s="4">
        <v>84</v>
      </c>
      <c r="Y14" s="10">
        <f t="shared" si="7"/>
        <v>8.6065573770491802E-2</v>
      </c>
      <c r="Z14" s="9"/>
    </row>
    <row r="15" spans="1:26" x14ac:dyDescent="0.2">
      <c r="A15" s="15"/>
      <c r="B15" s="1" t="s">
        <v>15</v>
      </c>
      <c r="C15" s="4">
        <v>3147</v>
      </c>
      <c r="D15" s="7">
        <f t="shared" si="0"/>
        <v>0.16110371659670319</v>
      </c>
      <c r="E15" s="7"/>
      <c r="F15" s="4">
        <v>1571</v>
      </c>
      <c r="G15" s="7">
        <f t="shared" si="1"/>
        <v>8.0958515846431336E-2</v>
      </c>
      <c r="H15" s="7"/>
      <c r="I15" s="4">
        <v>4419</v>
      </c>
      <c r="J15" s="7">
        <f t="shared" si="2"/>
        <v>0.22622094809050886</v>
      </c>
      <c r="K15" s="7"/>
      <c r="L15" s="4">
        <v>2379</v>
      </c>
      <c r="M15" s="7">
        <f t="shared" si="3"/>
        <v>0.12259726874516877</v>
      </c>
      <c r="N15" s="7"/>
      <c r="O15" s="4">
        <v>129</v>
      </c>
      <c r="P15" s="10">
        <f t="shared" si="4"/>
        <v>0.12964824120603016</v>
      </c>
      <c r="Q15" s="9"/>
      <c r="R15" s="4">
        <v>37</v>
      </c>
      <c r="S15" s="10">
        <f t="shared" si="5"/>
        <v>3.7909836065573771E-2</v>
      </c>
      <c r="T15" s="9"/>
      <c r="U15" s="4">
        <v>157</v>
      </c>
      <c r="V15" s="10">
        <f t="shared" si="6"/>
        <v>0.1577889447236181</v>
      </c>
      <c r="W15" s="9"/>
      <c r="X15" s="4">
        <v>56</v>
      </c>
      <c r="Y15" s="10">
        <f t="shared" si="7"/>
        <v>5.737704918032787E-2</v>
      </c>
      <c r="Z15" s="9"/>
    </row>
    <row r="16" spans="1:26" x14ac:dyDescent="0.2">
      <c r="A16" s="15"/>
      <c r="B16" s="1" t="s">
        <v>16</v>
      </c>
      <c r="C16" s="4">
        <v>2079</v>
      </c>
      <c r="D16" s="7">
        <f t="shared" si="0"/>
        <v>0.10642981468209275</v>
      </c>
      <c r="E16" s="7"/>
      <c r="F16" s="4">
        <v>1056</v>
      </c>
      <c r="G16" s="7">
        <f t="shared" si="1"/>
        <v>5.4418964184488536E-2</v>
      </c>
      <c r="H16" s="7"/>
      <c r="I16" s="4">
        <v>3519</v>
      </c>
      <c r="J16" s="7">
        <f t="shared" si="2"/>
        <v>0.18014743524111804</v>
      </c>
      <c r="K16" s="7"/>
      <c r="L16" s="4">
        <v>1665</v>
      </c>
      <c r="M16" s="7">
        <f t="shared" si="3"/>
        <v>8.5802628188611188E-2</v>
      </c>
      <c r="N16" s="7"/>
      <c r="O16" s="4">
        <v>105</v>
      </c>
      <c r="P16" s="10">
        <f t="shared" si="4"/>
        <v>0.10552763819095477</v>
      </c>
      <c r="Q16" s="9"/>
      <c r="R16" s="4">
        <v>39</v>
      </c>
      <c r="S16" s="10">
        <f t="shared" si="5"/>
        <v>3.9959016393442626E-2</v>
      </c>
      <c r="T16" s="9"/>
      <c r="U16" s="4">
        <v>174</v>
      </c>
      <c r="V16" s="10">
        <f t="shared" si="6"/>
        <v>0.1748743718592965</v>
      </c>
      <c r="W16" s="9"/>
      <c r="X16" s="4">
        <v>55</v>
      </c>
      <c r="Y16" s="10">
        <f t="shared" si="7"/>
        <v>5.6352459016393443E-2</v>
      </c>
      <c r="Z16" s="9"/>
    </row>
    <row r="17" spans="1:26" x14ac:dyDescent="0.2">
      <c r="A17" s="15"/>
      <c r="B17" s="1" t="s">
        <v>17</v>
      </c>
      <c r="C17" s="4">
        <v>735</v>
      </c>
      <c r="D17" s="7">
        <f t="shared" si="0"/>
        <v>3.7626702160335826E-2</v>
      </c>
      <c r="E17" s="7"/>
      <c r="F17" s="4">
        <v>367</v>
      </c>
      <c r="G17" s="7">
        <f t="shared" si="1"/>
        <v>1.8912651378510694E-2</v>
      </c>
      <c r="H17" s="7"/>
      <c r="I17" s="4">
        <v>1385</v>
      </c>
      <c r="J17" s="7">
        <f t="shared" si="2"/>
        <v>7.0902016996006956E-2</v>
      </c>
      <c r="K17" s="7"/>
      <c r="L17" s="4">
        <v>687</v>
      </c>
      <c r="M17" s="7">
        <f t="shared" si="3"/>
        <v>3.5403246585931462E-2</v>
      </c>
      <c r="N17" s="7"/>
      <c r="O17" s="4">
        <v>35</v>
      </c>
      <c r="P17" s="10">
        <f t="shared" si="4"/>
        <v>3.5175879396984924E-2</v>
      </c>
      <c r="Q17" s="9"/>
      <c r="R17" s="4">
        <v>14</v>
      </c>
      <c r="S17" s="10">
        <f t="shared" si="5"/>
        <v>1.4344262295081968E-2</v>
      </c>
      <c r="T17" s="9"/>
      <c r="U17" s="4">
        <v>70</v>
      </c>
      <c r="V17" s="10">
        <f t="shared" si="6"/>
        <v>7.0351758793969849E-2</v>
      </c>
      <c r="W17" s="9"/>
      <c r="X17" s="4">
        <v>29</v>
      </c>
      <c r="Y17" s="10">
        <f t="shared" si="7"/>
        <v>2.9713114754098359E-2</v>
      </c>
      <c r="Z17" s="9"/>
    </row>
    <row r="18" spans="1:26" x14ac:dyDescent="0.2">
      <c r="A18" s="15"/>
      <c r="B18" s="1" t="s">
        <v>18</v>
      </c>
      <c r="C18" s="4">
        <v>257</v>
      </c>
      <c r="D18" s="7">
        <f t="shared" si="0"/>
        <v>1.3156547558103819E-2</v>
      </c>
      <c r="E18" s="7"/>
      <c r="F18" s="4">
        <v>129</v>
      </c>
      <c r="G18" s="7">
        <f t="shared" si="1"/>
        <v>6.6477711929914972E-3</v>
      </c>
      <c r="H18" s="7"/>
      <c r="I18" s="4">
        <v>511</v>
      </c>
      <c r="J18" s="7">
        <f t="shared" si="2"/>
        <v>2.6159516740043003E-2</v>
      </c>
      <c r="K18" s="7"/>
      <c r="L18" s="4">
        <v>256</v>
      </c>
      <c r="M18" s="7">
        <f t="shared" si="3"/>
        <v>1.3192476165936615E-2</v>
      </c>
      <c r="N18" s="7"/>
      <c r="O18" s="4">
        <v>10</v>
      </c>
      <c r="P18" s="10">
        <f t="shared" si="4"/>
        <v>1.0050251256281407E-2</v>
      </c>
      <c r="Q18" s="9"/>
      <c r="R18" s="4">
        <v>2</v>
      </c>
      <c r="S18" s="10">
        <f t="shared" si="5"/>
        <v>2.0491803278688526E-3</v>
      </c>
      <c r="T18" s="9"/>
      <c r="U18" s="4">
        <v>24</v>
      </c>
      <c r="V18" s="10">
        <f t="shared" si="6"/>
        <v>2.4120603015075376E-2</v>
      </c>
      <c r="W18" s="9"/>
      <c r="X18" s="4">
        <v>7</v>
      </c>
      <c r="Y18" s="10">
        <f t="shared" si="7"/>
        <v>7.1721311475409838E-3</v>
      </c>
      <c r="Z18" s="9"/>
    </row>
    <row r="19" spans="1:26" x14ac:dyDescent="0.2">
      <c r="A19" s="15"/>
      <c r="B19" s="1" t="s">
        <v>19</v>
      </c>
      <c r="C19" s="4">
        <v>138</v>
      </c>
      <c r="D19" s="7">
        <f t="shared" si="0"/>
        <v>7.0646053035732567E-3</v>
      </c>
      <c r="E19" s="7"/>
      <c r="F19" s="4">
        <v>60</v>
      </c>
      <c r="G19" s="7">
        <f t="shared" si="1"/>
        <v>3.0919866013913938E-3</v>
      </c>
      <c r="H19" s="7"/>
      <c r="I19" s="4">
        <v>202</v>
      </c>
      <c r="J19" s="7">
        <f t="shared" si="2"/>
        <v>1.0340943995085491E-2</v>
      </c>
      <c r="K19" s="7"/>
      <c r="L19" s="4">
        <v>98</v>
      </c>
      <c r="M19" s="7">
        <f t="shared" si="3"/>
        <v>5.0502447822726101E-3</v>
      </c>
      <c r="N19" s="7"/>
      <c r="O19" s="4">
        <v>11</v>
      </c>
      <c r="P19" s="10">
        <f t="shared" si="4"/>
        <v>1.1055276381909548E-2</v>
      </c>
      <c r="Q19" s="9"/>
      <c r="R19" s="4">
        <v>3</v>
      </c>
      <c r="S19" s="10">
        <f t="shared" si="5"/>
        <v>3.0737704918032786E-3</v>
      </c>
      <c r="T19" s="9"/>
      <c r="U19" s="4">
        <v>15</v>
      </c>
      <c r="V19" s="10">
        <f t="shared" si="6"/>
        <v>1.507537688442211E-2</v>
      </c>
      <c r="W19" s="9"/>
      <c r="X19" s="4">
        <v>7</v>
      </c>
      <c r="Y19" s="10">
        <f t="shared" si="7"/>
        <v>7.1721311475409838E-3</v>
      </c>
      <c r="Z19" s="9"/>
    </row>
    <row r="20" spans="1:26" x14ac:dyDescent="0.2">
      <c r="A20" s="15"/>
      <c r="B20" s="1" t="s">
        <v>20</v>
      </c>
      <c r="C20" s="4">
        <v>53</v>
      </c>
      <c r="D20" s="7">
        <f t="shared" si="0"/>
        <v>2.7132179789085696E-3</v>
      </c>
      <c r="E20" s="7"/>
      <c r="F20" s="4">
        <v>26</v>
      </c>
      <c r="G20" s="7">
        <f t="shared" si="1"/>
        <v>1.3398608606029374E-3</v>
      </c>
      <c r="H20" s="7"/>
      <c r="I20" s="4">
        <v>87</v>
      </c>
      <c r="J20" s="7">
        <f t="shared" si="2"/>
        <v>4.4537729087744445E-3</v>
      </c>
      <c r="K20" s="7"/>
      <c r="L20" s="4">
        <v>38</v>
      </c>
      <c r="M20" s="7">
        <f t="shared" si="3"/>
        <v>1.9582581808812163E-3</v>
      </c>
      <c r="N20" s="7"/>
      <c r="O20" s="4">
        <v>2</v>
      </c>
      <c r="P20" s="10">
        <f t="shared" si="4"/>
        <v>2.0100502512562816E-3</v>
      </c>
      <c r="Q20" s="9"/>
      <c r="R20" s="4">
        <v>1</v>
      </c>
      <c r="S20" s="10">
        <f t="shared" si="5"/>
        <v>1.0245901639344263E-3</v>
      </c>
      <c r="T20" s="9"/>
      <c r="U20" s="4">
        <v>5</v>
      </c>
      <c r="V20" s="10">
        <f t="shared" si="6"/>
        <v>5.0251256281407036E-3</v>
      </c>
      <c r="W20" s="9"/>
      <c r="X20" s="4">
        <v>2</v>
      </c>
      <c r="Y20" s="10">
        <f t="shared" si="7"/>
        <v>2.0491803278688526E-3</v>
      </c>
      <c r="Z20" s="9"/>
    </row>
    <row r="21" spans="1:26" x14ac:dyDescent="0.2">
      <c r="A21" s="15"/>
      <c r="B21" s="1" t="s">
        <v>21</v>
      </c>
      <c r="C21" s="4">
        <v>37</v>
      </c>
      <c r="D21" s="7">
        <f t="shared" si="0"/>
        <v>1.8941333060305109E-3</v>
      </c>
      <c r="E21" s="7"/>
      <c r="F21" s="4">
        <v>11</v>
      </c>
      <c r="G21" s="7">
        <f t="shared" si="1"/>
        <v>5.6686421025508888E-4</v>
      </c>
      <c r="H21" s="7"/>
      <c r="I21" s="4">
        <v>49</v>
      </c>
      <c r="J21" s="7">
        <f t="shared" si="2"/>
        <v>2.5084468106890551E-3</v>
      </c>
      <c r="K21" s="7"/>
      <c r="L21" s="4">
        <v>19</v>
      </c>
      <c r="M21" s="7">
        <f t="shared" si="3"/>
        <v>9.7912909044060815E-4</v>
      </c>
      <c r="N21" s="7"/>
      <c r="O21" s="4">
        <v>2</v>
      </c>
      <c r="P21" s="10">
        <f t="shared" si="4"/>
        <v>2.0100502512562816E-3</v>
      </c>
      <c r="Q21" s="9"/>
      <c r="R21" s="4">
        <v>1</v>
      </c>
      <c r="S21" s="10">
        <f t="shared" si="5"/>
        <v>1.0245901639344263E-3</v>
      </c>
      <c r="T21" s="9"/>
      <c r="U21" s="4">
        <v>2</v>
      </c>
      <c r="V21" s="10">
        <f t="shared" si="6"/>
        <v>2.0100502512562816E-3</v>
      </c>
      <c r="W21" s="9"/>
      <c r="X21" s="4">
        <v>1</v>
      </c>
      <c r="Y21" s="10">
        <f t="shared" si="7"/>
        <v>1.0245901639344263E-3</v>
      </c>
      <c r="Z21" s="9"/>
    </row>
    <row r="22" spans="1:26" x14ac:dyDescent="0.2">
      <c r="A22" s="15"/>
      <c r="B22" s="1" t="s">
        <v>22</v>
      </c>
      <c r="C22" s="4">
        <v>21</v>
      </c>
      <c r="D22" s="7">
        <f t="shared" si="0"/>
        <v>1.0750486331524522E-3</v>
      </c>
      <c r="E22" s="7"/>
      <c r="F22" s="4">
        <v>6</v>
      </c>
      <c r="G22" s="7">
        <f t="shared" si="1"/>
        <v>3.0919866013913937E-4</v>
      </c>
      <c r="H22" s="7"/>
      <c r="I22" s="4">
        <v>34</v>
      </c>
      <c r="J22" s="7">
        <f t="shared" si="2"/>
        <v>1.7405549298658749E-3</v>
      </c>
      <c r="K22" s="7"/>
      <c r="L22" s="4">
        <v>13</v>
      </c>
      <c r="M22" s="7">
        <f t="shared" si="3"/>
        <v>6.6993043030146872E-4</v>
      </c>
      <c r="N22" s="7"/>
      <c r="O22" s="4">
        <v>2</v>
      </c>
      <c r="P22" s="10">
        <f t="shared" si="4"/>
        <v>2.0100502512562816E-3</v>
      </c>
      <c r="Q22" s="9"/>
      <c r="R22" s="4">
        <v>0</v>
      </c>
      <c r="S22" s="10">
        <f t="shared" si="5"/>
        <v>0</v>
      </c>
      <c r="T22" s="9"/>
      <c r="U22" s="4">
        <v>2</v>
      </c>
      <c r="V22" s="10">
        <f t="shared" si="6"/>
        <v>2.0100502512562816E-3</v>
      </c>
      <c r="W22" s="9"/>
      <c r="X22" s="4">
        <v>0</v>
      </c>
      <c r="Y22" s="10">
        <f t="shared" si="7"/>
        <v>0</v>
      </c>
      <c r="Z22" s="9"/>
    </row>
    <row r="23" spans="1:26" x14ac:dyDescent="0.2">
      <c r="A23" s="15"/>
      <c r="B23" s="1" t="s">
        <v>23</v>
      </c>
      <c r="C23" s="4">
        <v>6</v>
      </c>
      <c r="D23" s="7">
        <f t="shared" si="0"/>
        <v>3.0715675232927201E-4</v>
      </c>
      <c r="E23" s="7"/>
      <c r="F23" s="4">
        <v>2</v>
      </c>
      <c r="G23" s="7">
        <f t="shared" si="1"/>
        <v>1.030662200463798E-4</v>
      </c>
      <c r="H23" s="7"/>
      <c r="I23" s="4">
        <v>12</v>
      </c>
      <c r="J23" s="7">
        <f t="shared" si="2"/>
        <v>6.1431350465854402E-4</v>
      </c>
      <c r="K23" s="7"/>
      <c r="L23" s="4">
        <v>3</v>
      </c>
      <c r="M23" s="7">
        <f t="shared" si="3"/>
        <v>1.5459933006956969E-4</v>
      </c>
      <c r="N23" s="7"/>
      <c r="O23" s="4">
        <v>1</v>
      </c>
      <c r="P23" s="10">
        <f t="shared" si="4"/>
        <v>1.0050251256281408E-3</v>
      </c>
      <c r="Q23" s="9"/>
      <c r="R23" s="4">
        <v>0</v>
      </c>
      <c r="S23" s="10">
        <f t="shared" si="5"/>
        <v>0</v>
      </c>
      <c r="T23" s="9"/>
      <c r="U23" s="4">
        <v>2</v>
      </c>
      <c r="V23" s="10">
        <f t="shared" si="6"/>
        <v>2.0100502512562816E-3</v>
      </c>
      <c r="W23" s="9"/>
      <c r="X23" s="4">
        <v>0</v>
      </c>
      <c r="Y23" s="10">
        <f t="shared" si="7"/>
        <v>0</v>
      </c>
      <c r="Z23" s="9"/>
    </row>
    <row r="24" spans="1:26" x14ac:dyDescent="0.2">
      <c r="A24" s="15"/>
      <c r="B24" s="1" t="s">
        <v>24</v>
      </c>
      <c r="C24" s="4">
        <v>3</v>
      </c>
      <c r="D24" s="7">
        <f t="shared" si="0"/>
        <v>1.5357837616463601E-4</v>
      </c>
      <c r="E24" s="7"/>
      <c r="F24" s="4">
        <v>2</v>
      </c>
      <c r="G24" s="7">
        <f t="shared" si="1"/>
        <v>1.030662200463798E-4</v>
      </c>
      <c r="H24" s="7"/>
      <c r="I24" s="4">
        <v>5</v>
      </c>
      <c r="J24" s="7">
        <f t="shared" si="2"/>
        <v>2.5596396027439337E-4</v>
      </c>
      <c r="K24" s="7"/>
      <c r="L24" s="4">
        <v>2</v>
      </c>
      <c r="M24" s="7">
        <f t="shared" si="3"/>
        <v>1.030662200463798E-4</v>
      </c>
      <c r="N24" s="7"/>
      <c r="O24" s="4">
        <v>1</v>
      </c>
      <c r="P24" s="10">
        <f t="shared" si="4"/>
        <v>1.0050251256281408E-3</v>
      </c>
      <c r="Q24" s="9"/>
      <c r="R24" s="4">
        <v>0</v>
      </c>
      <c r="S24" s="10">
        <f t="shared" si="5"/>
        <v>0</v>
      </c>
      <c r="T24" s="9"/>
      <c r="U24" s="4">
        <v>1</v>
      </c>
      <c r="V24" s="10">
        <f t="shared" si="6"/>
        <v>1.0050251256281408E-3</v>
      </c>
      <c r="W24" s="9"/>
      <c r="X24" s="4">
        <v>0</v>
      </c>
      <c r="Y24" s="10">
        <f t="shared" si="7"/>
        <v>0</v>
      </c>
      <c r="Z24" s="9"/>
    </row>
    <row r="25" spans="1:26" x14ac:dyDescent="0.2">
      <c r="A25" s="15"/>
      <c r="B25" s="1" t="s">
        <v>25</v>
      </c>
      <c r="C25" s="4">
        <v>0</v>
      </c>
      <c r="D25" s="7">
        <f t="shared" si="0"/>
        <v>0</v>
      </c>
      <c r="E25" s="7"/>
      <c r="F25" s="4">
        <v>0</v>
      </c>
      <c r="G25" s="7">
        <f t="shared" si="1"/>
        <v>0</v>
      </c>
      <c r="H25" s="7"/>
      <c r="I25" s="4">
        <v>1</v>
      </c>
      <c r="J25" s="7">
        <f t="shared" si="2"/>
        <v>5.1192792054878675E-5</v>
      </c>
      <c r="K25" s="7"/>
      <c r="L25" s="4">
        <v>1</v>
      </c>
      <c r="M25" s="7">
        <f t="shared" si="3"/>
        <v>5.1533110023189902E-5</v>
      </c>
      <c r="N25" s="7"/>
      <c r="O25" s="4">
        <v>0</v>
      </c>
      <c r="P25" s="10">
        <f t="shared" si="4"/>
        <v>0</v>
      </c>
      <c r="Q25" s="9"/>
      <c r="R25" s="4">
        <v>0</v>
      </c>
      <c r="S25" s="10">
        <f t="shared" si="5"/>
        <v>0</v>
      </c>
      <c r="T25" s="9"/>
      <c r="U25" s="4">
        <v>0</v>
      </c>
      <c r="V25" s="10">
        <f t="shared" si="6"/>
        <v>0</v>
      </c>
      <c r="W25" s="9"/>
      <c r="X25" s="4">
        <v>0</v>
      </c>
      <c r="Y25" s="10">
        <f t="shared" si="7"/>
        <v>0</v>
      </c>
      <c r="Z25" s="9"/>
    </row>
    <row r="26" spans="1:26" x14ac:dyDescent="0.2">
      <c r="A26" s="15"/>
      <c r="B26" s="1" t="s">
        <v>26</v>
      </c>
      <c r="C26" s="4">
        <v>3</v>
      </c>
      <c r="D26" s="7">
        <f t="shared" si="0"/>
        <v>1.5357837616463601E-4</v>
      </c>
      <c r="E26" s="7"/>
      <c r="F26" s="4">
        <v>1</v>
      </c>
      <c r="G26" s="7">
        <f t="shared" si="1"/>
        <v>5.1533110023189902E-5</v>
      </c>
      <c r="H26" s="7"/>
      <c r="I26" s="4">
        <v>4</v>
      </c>
      <c r="J26" s="7">
        <f t="shared" si="2"/>
        <v>2.047711682195147E-4</v>
      </c>
      <c r="K26" s="7"/>
      <c r="L26" s="4">
        <v>1</v>
      </c>
      <c r="M26" s="7">
        <f t="shared" si="3"/>
        <v>5.1533110023189902E-5</v>
      </c>
      <c r="N26" s="7"/>
      <c r="O26" s="4">
        <v>0</v>
      </c>
      <c r="P26" s="10">
        <f t="shared" si="4"/>
        <v>0</v>
      </c>
      <c r="Q26" s="9"/>
      <c r="R26" s="4">
        <v>0</v>
      </c>
      <c r="S26" s="10">
        <f t="shared" si="5"/>
        <v>0</v>
      </c>
      <c r="T26" s="9"/>
      <c r="U26" s="4">
        <v>1</v>
      </c>
      <c r="V26" s="10">
        <f t="shared" si="6"/>
        <v>1.0050251256281408E-3</v>
      </c>
      <c r="W26" s="9"/>
      <c r="X26" s="4">
        <v>0</v>
      </c>
      <c r="Y26" s="10">
        <f t="shared" si="7"/>
        <v>0</v>
      </c>
      <c r="Z26" s="9"/>
    </row>
    <row r="27" spans="1:26" x14ac:dyDescent="0.2">
      <c r="A27" s="15" t="s">
        <v>27</v>
      </c>
      <c r="B27" s="1" t="s">
        <v>5</v>
      </c>
      <c r="C27" s="4">
        <v>1</v>
      </c>
      <c r="D27" s="7">
        <f t="shared" si="0"/>
        <v>5.1192792054878675E-5</v>
      </c>
      <c r="E27" s="3"/>
      <c r="F27" s="4">
        <v>1</v>
      </c>
      <c r="G27" s="7">
        <f t="shared" si="1"/>
        <v>5.1533110023189902E-5</v>
      </c>
      <c r="H27" s="3"/>
      <c r="I27" s="4">
        <v>1</v>
      </c>
      <c r="J27" s="7">
        <f t="shared" si="2"/>
        <v>5.1192792054878675E-5</v>
      </c>
      <c r="K27" s="3"/>
      <c r="L27" s="4">
        <v>1</v>
      </c>
      <c r="M27" s="7">
        <f t="shared" si="3"/>
        <v>5.1533110023189902E-5</v>
      </c>
      <c r="N27" s="3"/>
      <c r="O27" s="4">
        <v>0</v>
      </c>
      <c r="P27" s="10">
        <f t="shared" si="4"/>
        <v>0</v>
      </c>
      <c r="Q27" s="9"/>
      <c r="R27" s="4">
        <v>0</v>
      </c>
      <c r="S27" s="10">
        <f t="shared" si="5"/>
        <v>0</v>
      </c>
      <c r="T27" s="9"/>
      <c r="U27" s="4">
        <v>0</v>
      </c>
      <c r="V27" s="10">
        <f t="shared" si="6"/>
        <v>0</v>
      </c>
      <c r="W27" s="9"/>
      <c r="X27" s="4">
        <v>0</v>
      </c>
      <c r="Y27" s="10">
        <f t="shared" si="7"/>
        <v>0</v>
      </c>
      <c r="Z27" s="9"/>
    </row>
    <row r="28" spans="1:26" x14ac:dyDescent="0.2">
      <c r="A28" s="15"/>
      <c r="B28" s="1" t="s">
        <v>6</v>
      </c>
      <c r="C28" s="4">
        <v>1</v>
      </c>
      <c r="D28" s="7">
        <f t="shared" si="0"/>
        <v>5.1192792054878675E-5</v>
      </c>
      <c r="E28" s="3"/>
      <c r="F28" s="4">
        <v>1</v>
      </c>
      <c r="G28" s="7">
        <f t="shared" si="1"/>
        <v>5.1533110023189902E-5</v>
      </c>
      <c r="H28" s="3"/>
      <c r="I28" s="4">
        <v>0</v>
      </c>
      <c r="J28" s="7">
        <f t="shared" si="2"/>
        <v>0</v>
      </c>
      <c r="K28" s="3"/>
      <c r="L28" s="4">
        <v>0</v>
      </c>
      <c r="M28" s="7">
        <f t="shared" si="3"/>
        <v>0</v>
      </c>
      <c r="N28" s="3"/>
      <c r="O28" s="4">
        <v>0</v>
      </c>
      <c r="P28" s="10">
        <f t="shared" si="4"/>
        <v>0</v>
      </c>
      <c r="Q28" s="9"/>
      <c r="R28" s="4">
        <v>0</v>
      </c>
      <c r="S28" s="10">
        <f t="shared" si="5"/>
        <v>0</v>
      </c>
      <c r="T28" s="9"/>
      <c r="U28" s="4">
        <v>0</v>
      </c>
      <c r="V28" s="10">
        <f t="shared" si="6"/>
        <v>0</v>
      </c>
      <c r="W28" s="9"/>
      <c r="X28" s="4">
        <v>0</v>
      </c>
      <c r="Y28" s="10">
        <f t="shared" si="7"/>
        <v>0</v>
      </c>
      <c r="Z28" s="9"/>
    </row>
    <row r="29" spans="1:26" x14ac:dyDescent="0.2">
      <c r="A29" s="15"/>
      <c r="B29" s="1" t="s">
        <v>7</v>
      </c>
      <c r="C29" s="4">
        <v>3</v>
      </c>
      <c r="D29" s="7">
        <f t="shared" si="0"/>
        <v>1.5357837616463601E-4</v>
      </c>
      <c r="E29" s="3"/>
      <c r="F29" s="4">
        <v>2</v>
      </c>
      <c r="G29" s="7">
        <f t="shared" si="1"/>
        <v>1.030662200463798E-4</v>
      </c>
      <c r="H29" s="3"/>
      <c r="I29" s="4">
        <v>0</v>
      </c>
      <c r="J29" s="7">
        <f t="shared" si="2"/>
        <v>0</v>
      </c>
      <c r="K29" s="3"/>
      <c r="L29" s="4">
        <v>0</v>
      </c>
      <c r="M29" s="7">
        <f t="shared" si="3"/>
        <v>0</v>
      </c>
      <c r="N29" s="3"/>
      <c r="O29" s="4">
        <v>0</v>
      </c>
      <c r="P29" s="10">
        <f t="shared" si="4"/>
        <v>0</v>
      </c>
      <c r="Q29" s="9"/>
      <c r="R29" s="4">
        <v>0</v>
      </c>
      <c r="S29" s="10">
        <f t="shared" si="5"/>
        <v>0</v>
      </c>
      <c r="T29" s="9"/>
      <c r="U29" s="4">
        <v>0</v>
      </c>
      <c r="V29" s="10">
        <f t="shared" si="6"/>
        <v>0</v>
      </c>
      <c r="W29" s="9"/>
      <c r="X29" s="4">
        <v>0</v>
      </c>
      <c r="Y29" s="10">
        <f t="shared" si="7"/>
        <v>0</v>
      </c>
      <c r="Z29" s="9"/>
    </row>
    <row r="30" spans="1:26" x14ac:dyDescent="0.2">
      <c r="A30" s="15"/>
      <c r="B30" s="1" t="s">
        <v>8</v>
      </c>
      <c r="C30" s="4">
        <v>2</v>
      </c>
      <c r="D30" s="7">
        <f t="shared" si="0"/>
        <v>1.0238558410975735E-4</v>
      </c>
      <c r="E30" s="3"/>
      <c r="F30" s="4">
        <v>1</v>
      </c>
      <c r="G30" s="7">
        <f t="shared" si="1"/>
        <v>5.1533110023189902E-5</v>
      </c>
      <c r="H30" s="3"/>
      <c r="I30" s="4">
        <v>0</v>
      </c>
      <c r="J30" s="7">
        <f t="shared" si="2"/>
        <v>0</v>
      </c>
      <c r="K30" s="3"/>
      <c r="L30" s="4">
        <v>0</v>
      </c>
      <c r="M30" s="7">
        <f t="shared" si="3"/>
        <v>0</v>
      </c>
      <c r="N30" s="3"/>
      <c r="O30" s="4">
        <v>0</v>
      </c>
      <c r="P30" s="10">
        <f t="shared" si="4"/>
        <v>0</v>
      </c>
      <c r="Q30" s="9"/>
      <c r="R30" s="4">
        <v>0</v>
      </c>
      <c r="S30" s="10">
        <f t="shared" si="5"/>
        <v>0</v>
      </c>
      <c r="T30" s="9"/>
      <c r="U30" s="4">
        <v>0</v>
      </c>
      <c r="V30" s="10">
        <f t="shared" si="6"/>
        <v>0</v>
      </c>
      <c r="W30" s="9"/>
      <c r="X30" s="4">
        <v>0</v>
      </c>
      <c r="Y30" s="10">
        <f t="shared" si="7"/>
        <v>0</v>
      </c>
      <c r="Z30" s="9"/>
    </row>
    <row r="31" spans="1:26" x14ac:dyDescent="0.2">
      <c r="A31" s="15"/>
      <c r="B31" s="1" t="s">
        <v>9</v>
      </c>
      <c r="C31" s="4">
        <v>7</v>
      </c>
      <c r="D31" s="7">
        <f t="shared" si="0"/>
        <v>3.5834954438415071E-4</v>
      </c>
      <c r="E31" s="3"/>
      <c r="F31" s="4">
        <v>2</v>
      </c>
      <c r="G31" s="7">
        <f t="shared" si="1"/>
        <v>1.030662200463798E-4</v>
      </c>
      <c r="H31" s="3"/>
      <c r="I31" s="4">
        <v>0</v>
      </c>
      <c r="J31" s="7">
        <f t="shared" si="2"/>
        <v>0</v>
      </c>
      <c r="K31" s="3"/>
      <c r="L31" s="4">
        <v>0</v>
      </c>
      <c r="M31" s="7">
        <f t="shared" si="3"/>
        <v>0</v>
      </c>
      <c r="N31" s="3"/>
      <c r="O31" s="4">
        <v>0</v>
      </c>
      <c r="P31" s="10">
        <f t="shared" si="4"/>
        <v>0</v>
      </c>
      <c r="Q31" s="9"/>
      <c r="R31" s="4">
        <v>0</v>
      </c>
      <c r="S31" s="10">
        <f t="shared" si="5"/>
        <v>0</v>
      </c>
      <c r="T31" s="9"/>
      <c r="U31" s="4">
        <v>0</v>
      </c>
      <c r="V31" s="10">
        <f t="shared" si="6"/>
        <v>0</v>
      </c>
      <c r="W31" s="9"/>
      <c r="X31" s="4">
        <v>0</v>
      </c>
      <c r="Y31" s="10">
        <f t="shared" si="7"/>
        <v>0</v>
      </c>
      <c r="Z31" s="9"/>
    </row>
    <row r="32" spans="1:26" x14ac:dyDescent="0.2">
      <c r="A32" s="15"/>
      <c r="B32" s="1" t="s">
        <v>10</v>
      </c>
      <c r="C32" s="4">
        <v>15</v>
      </c>
      <c r="D32" s="7">
        <f t="shared" si="0"/>
        <v>7.6789188082318006E-4</v>
      </c>
      <c r="E32" s="3"/>
      <c r="F32" s="4">
        <v>6</v>
      </c>
      <c r="G32" s="7">
        <f t="shared" si="1"/>
        <v>3.0919866013913937E-4</v>
      </c>
      <c r="H32" s="3"/>
      <c r="I32" s="4">
        <v>3</v>
      </c>
      <c r="J32" s="7">
        <f t="shared" si="2"/>
        <v>1.5357837616463601E-4</v>
      </c>
      <c r="K32" s="3"/>
      <c r="L32" s="4">
        <v>3</v>
      </c>
      <c r="M32" s="7">
        <f t="shared" si="3"/>
        <v>1.5459933006956969E-4</v>
      </c>
      <c r="N32" s="3"/>
      <c r="O32" s="4">
        <v>1</v>
      </c>
      <c r="P32" s="10">
        <f t="shared" si="4"/>
        <v>1.0050251256281408E-3</v>
      </c>
      <c r="Q32" s="9"/>
      <c r="R32" s="4">
        <v>1</v>
      </c>
      <c r="S32" s="10">
        <f t="shared" si="5"/>
        <v>1.0245901639344263E-3</v>
      </c>
      <c r="T32" s="9"/>
      <c r="U32" s="4">
        <v>0</v>
      </c>
      <c r="V32" s="10">
        <f t="shared" si="6"/>
        <v>0</v>
      </c>
      <c r="W32" s="9"/>
      <c r="X32" s="4">
        <v>0</v>
      </c>
      <c r="Y32" s="10">
        <f t="shared" si="7"/>
        <v>0</v>
      </c>
      <c r="Z32" s="9"/>
    </row>
    <row r="33" spans="1:26" x14ac:dyDescent="0.2">
      <c r="A33" s="15"/>
      <c r="B33" s="1" t="s">
        <v>11</v>
      </c>
      <c r="C33" s="4">
        <v>36</v>
      </c>
      <c r="D33" s="7">
        <f t="shared" si="0"/>
        <v>1.8429405139756322E-3</v>
      </c>
      <c r="E33" s="3"/>
      <c r="F33" s="4">
        <v>14</v>
      </c>
      <c r="G33" s="7">
        <f t="shared" si="1"/>
        <v>7.2146354032465859E-4</v>
      </c>
      <c r="H33" s="3"/>
      <c r="I33" s="4">
        <v>4</v>
      </c>
      <c r="J33" s="7">
        <f t="shared" si="2"/>
        <v>2.047711682195147E-4</v>
      </c>
      <c r="K33" s="3"/>
      <c r="L33" s="4">
        <v>2</v>
      </c>
      <c r="M33" s="7">
        <f t="shared" si="3"/>
        <v>1.030662200463798E-4</v>
      </c>
      <c r="N33" s="3"/>
      <c r="O33" s="4">
        <v>2</v>
      </c>
      <c r="P33" s="10">
        <f t="shared" si="4"/>
        <v>2.0100502512562816E-3</v>
      </c>
      <c r="Q33" s="9"/>
      <c r="R33" s="4">
        <v>1</v>
      </c>
      <c r="S33" s="10">
        <f t="shared" si="5"/>
        <v>1.0245901639344263E-3</v>
      </c>
      <c r="T33" s="9"/>
      <c r="U33" s="4">
        <v>0</v>
      </c>
      <c r="V33" s="10">
        <f t="shared" si="6"/>
        <v>0</v>
      </c>
      <c r="W33" s="9"/>
      <c r="X33" s="4">
        <v>0</v>
      </c>
      <c r="Y33" s="10">
        <f t="shared" si="7"/>
        <v>0</v>
      </c>
      <c r="Z33" s="9"/>
    </row>
    <row r="34" spans="1:26" x14ac:dyDescent="0.2">
      <c r="A34" s="15"/>
      <c r="B34" s="1" t="s">
        <v>12</v>
      </c>
      <c r="C34" s="4">
        <v>120</v>
      </c>
      <c r="D34" s="7">
        <f t="shared" si="0"/>
        <v>6.1431350465854405E-3</v>
      </c>
      <c r="E34" s="3"/>
      <c r="F34" s="4">
        <v>47</v>
      </c>
      <c r="G34" s="7">
        <f t="shared" si="1"/>
        <v>2.4220561710899253E-3</v>
      </c>
      <c r="H34" s="3"/>
      <c r="I34" s="4">
        <v>6</v>
      </c>
      <c r="J34" s="7">
        <f t="shared" si="2"/>
        <v>3.0715675232927201E-4</v>
      </c>
      <c r="K34" s="3"/>
      <c r="L34" s="4">
        <v>3</v>
      </c>
      <c r="M34" s="7">
        <f t="shared" si="3"/>
        <v>1.5459933006956969E-4</v>
      </c>
      <c r="N34" s="3"/>
      <c r="O34" s="4">
        <v>9</v>
      </c>
      <c r="P34" s="10">
        <f t="shared" si="4"/>
        <v>9.0452261306532659E-3</v>
      </c>
      <c r="Q34" s="9"/>
      <c r="R34" s="4">
        <v>4</v>
      </c>
      <c r="S34" s="10">
        <f t="shared" si="5"/>
        <v>4.0983606557377051E-3</v>
      </c>
      <c r="T34" s="9"/>
      <c r="U34" s="4">
        <v>0</v>
      </c>
      <c r="V34" s="10">
        <f t="shared" si="6"/>
        <v>0</v>
      </c>
      <c r="W34" s="9"/>
      <c r="X34" s="4">
        <v>0</v>
      </c>
      <c r="Y34" s="10">
        <f t="shared" si="7"/>
        <v>0</v>
      </c>
      <c r="Z34" s="9"/>
    </row>
    <row r="35" spans="1:26" x14ac:dyDescent="0.2">
      <c r="A35" s="15"/>
      <c r="B35" s="1" t="s">
        <v>13</v>
      </c>
      <c r="C35" s="4">
        <v>253</v>
      </c>
      <c r="D35" s="7">
        <f t="shared" si="0"/>
        <v>1.2951776389884304E-2</v>
      </c>
      <c r="E35" s="3"/>
      <c r="F35" s="4">
        <v>112</v>
      </c>
      <c r="G35" s="7">
        <f t="shared" si="1"/>
        <v>5.7717083225972687E-3</v>
      </c>
      <c r="H35" s="3"/>
      <c r="I35" s="4">
        <v>26</v>
      </c>
      <c r="J35" s="7">
        <f t="shared" si="2"/>
        <v>1.3310125934268455E-3</v>
      </c>
      <c r="K35" s="3"/>
      <c r="L35" s="4">
        <v>13</v>
      </c>
      <c r="M35" s="7">
        <f t="shared" si="3"/>
        <v>6.6993043030146872E-4</v>
      </c>
      <c r="N35" s="3"/>
      <c r="O35" s="4">
        <v>13</v>
      </c>
      <c r="P35" s="10">
        <f t="shared" si="4"/>
        <v>1.3065326633165829E-2</v>
      </c>
      <c r="Q35" s="9"/>
      <c r="R35" s="4">
        <v>6</v>
      </c>
      <c r="S35" s="10">
        <f t="shared" si="5"/>
        <v>6.1475409836065573E-3</v>
      </c>
      <c r="T35" s="9"/>
      <c r="U35" s="4">
        <v>4</v>
      </c>
      <c r="V35" s="10">
        <f t="shared" si="6"/>
        <v>4.0201005025125632E-3</v>
      </c>
      <c r="W35" s="9"/>
      <c r="X35" s="4">
        <v>2</v>
      </c>
      <c r="Y35" s="10">
        <f t="shared" si="7"/>
        <v>2.0491803278688526E-3</v>
      </c>
      <c r="Z35" s="9"/>
    </row>
    <row r="36" spans="1:26" x14ac:dyDescent="0.2">
      <c r="A36" s="15"/>
      <c r="B36" s="1" t="s">
        <v>14</v>
      </c>
      <c r="C36" s="4">
        <v>637</v>
      </c>
      <c r="D36" s="7">
        <f t="shared" si="0"/>
        <v>3.2609808538957716E-2</v>
      </c>
      <c r="E36" s="3"/>
      <c r="F36" s="4">
        <v>257</v>
      </c>
      <c r="G36" s="7">
        <f t="shared" si="1"/>
        <v>1.3244009275959805E-2</v>
      </c>
      <c r="H36" s="3"/>
      <c r="I36" s="4">
        <v>66</v>
      </c>
      <c r="J36" s="7">
        <f t="shared" si="2"/>
        <v>3.3787242756219923E-3</v>
      </c>
      <c r="K36" s="3"/>
      <c r="L36" s="4">
        <v>27</v>
      </c>
      <c r="M36" s="7">
        <f t="shared" si="3"/>
        <v>1.3913939706261273E-3</v>
      </c>
      <c r="N36" s="3"/>
      <c r="O36" s="4">
        <v>48</v>
      </c>
      <c r="P36" s="10">
        <f t="shared" si="4"/>
        <v>4.8241206030150752E-2</v>
      </c>
      <c r="Q36" s="9"/>
      <c r="R36" s="4">
        <v>26</v>
      </c>
      <c r="S36" s="10">
        <f t="shared" si="5"/>
        <v>2.663934426229508E-2</v>
      </c>
      <c r="T36" s="9"/>
      <c r="U36" s="4">
        <v>3</v>
      </c>
      <c r="V36" s="10">
        <f t="shared" si="6"/>
        <v>3.015075376884422E-3</v>
      </c>
      <c r="W36" s="9"/>
      <c r="X36" s="4">
        <v>2</v>
      </c>
      <c r="Y36" s="10">
        <f t="shared" si="7"/>
        <v>2.0491803278688526E-3</v>
      </c>
      <c r="Z36" s="9"/>
    </row>
    <row r="37" spans="1:26" x14ac:dyDescent="0.2">
      <c r="A37" s="15"/>
      <c r="B37" s="1" t="s">
        <v>15</v>
      </c>
      <c r="C37" s="4">
        <v>1586</v>
      </c>
      <c r="D37" s="7">
        <f t="shared" si="0"/>
        <v>8.1191768199037576E-2</v>
      </c>
      <c r="E37" s="3"/>
      <c r="F37" s="4">
        <v>649</v>
      </c>
      <c r="G37" s="7">
        <f t="shared" si="1"/>
        <v>3.3444988405050245E-2</v>
      </c>
      <c r="H37" s="3"/>
      <c r="I37" s="4">
        <v>220</v>
      </c>
      <c r="J37" s="7">
        <f t="shared" si="2"/>
        <v>1.1262414252073309E-2</v>
      </c>
      <c r="K37" s="3"/>
      <c r="L37" s="4">
        <v>96</v>
      </c>
      <c r="M37" s="7">
        <f t="shared" si="3"/>
        <v>4.94717856222623E-3</v>
      </c>
      <c r="N37" s="3"/>
      <c r="O37" s="4">
        <v>93</v>
      </c>
      <c r="P37" s="10">
        <f t="shared" si="4"/>
        <v>9.3467336683417085E-2</v>
      </c>
      <c r="Q37" s="9"/>
      <c r="R37" s="4">
        <v>58</v>
      </c>
      <c r="S37" s="10">
        <f t="shared" si="5"/>
        <v>5.9426229508196718E-2</v>
      </c>
      <c r="T37" s="9"/>
      <c r="U37" s="4">
        <v>13</v>
      </c>
      <c r="V37" s="10">
        <f t="shared" si="6"/>
        <v>1.3065326633165829E-2</v>
      </c>
      <c r="W37" s="9"/>
      <c r="X37" s="4">
        <v>6</v>
      </c>
      <c r="Y37" s="10">
        <f t="shared" si="7"/>
        <v>6.1475409836065573E-3</v>
      </c>
      <c r="Z37" s="9"/>
    </row>
    <row r="38" spans="1:26" x14ac:dyDescent="0.2">
      <c r="A38" s="15"/>
      <c r="B38" s="1" t="s">
        <v>16</v>
      </c>
      <c r="C38" s="4">
        <v>2711</v>
      </c>
      <c r="D38" s="7">
        <f t="shared" si="0"/>
        <v>0.13878365926077607</v>
      </c>
      <c r="E38" s="3"/>
      <c r="F38" s="4">
        <v>1268</v>
      </c>
      <c r="G38" s="7">
        <f t="shared" si="1"/>
        <v>6.534398350940479E-2</v>
      </c>
      <c r="H38" s="3"/>
      <c r="I38" s="4">
        <v>1424</v>
      </c>
      <c r="J38" s="7">
        <f t="shared" si="2"/>
        <v>7.2898535886147225E-2</v>
      </c>
      <c r="K38" s="3"/>
      <c r="L38" s="4">
        <v>569</v>
      </c>
      <c r="M38" s="7">
        <f t="shared" si="3"/>
        <v>2.9322339603195052E-2</v>
      </c>
      <c r="N38" s="3"/>
      <c r="O38" s="4">
        <v>143</v>
      </c>
      <c r="P38" s="10">
        <f t="shared" si="4"/>
        <v>0.14371859296482412</v>
      </c>
      <c r="Q38" s="9"/>
      <c r="R38" s="4">
        <v>90</v>
      </c>
      <c r="S38" s="10">
        <f t="shared" si="5"/>
        <v>9.2213114754098366E-2</v>
      </c>
      <c r="T38" s="9"/>
      <c r="U38" s="4">
        <v>88</v>
      </c>
      <c r="V38" s="10">
        <f t="shared" si="6"/>
        <v>8.8442211055276387E-2</v>
      </c>
      <c r="W38" s="9"/>
      <c r="X38" s="4">
        <v>55</v>
      </c>
      <c r="Y38" s="10">
        <f t="shared" si="7"/>
        <v>5.6352459016393443E-2</v>
      </c>
      <c r="Z38" s="9"/>
    </row>
    <row r="39" spans="1:26" x14ac:dyDescent="0.2">
      <c r="A39" s="15"/>
      <c r="B39" s="1" t="s">
        <v>17</v>
      </c>
      <c r="C39" s="4">
        <v>3179</v>
      </c>
      <c r="D39" s="7">
        <f t="shared" si="0"/>
        <v>0.16274188594245931</v>
      </c>
      <c r="E39" s="14">
        <v>0.72499000000000002</v>
      </c>
      <c r="F39" s="4">
        <v>1760</v>
      </c>
      <c r="G39" s="7">
        <f t="shared" si="1"/>
        <v>9.0698273640814217E-2</v>
      </c>
      <c r="H39" s="14">
        <v>0.87838000000000005</v>
      </c>
      <c r="I39" s="4">
        <v>3149</v>
      </c>
      <c r="J39" s="7">
        <f t="shared" si="2"/>
        <v>0.16120610218081294</v>
      </c>
      <c r="K39" s="14">
        <v>0.91041000000000005</v>
      </c>
      <c r="L39" s="4">
        <v>1334</v>
      </c>
      <c r="M39" s="7">
        <f t="shared" si="3"/>
        <v>6.8745168770935325E-2</v>
      </c>
      <c r="N39" s="14">
        <v>0.96321000000000001</v>
      </c>
      <c r="O39" s="4">
        <v>169</v>
      </c>
      <c r="P39" s="10">
        <f t="shared" si="4"/>
        <v>0.16984924623115577</v>
      </c>
      <c r="Q39" s="14">
        <v>0.68945000000000001</v>
      </c>
      <c r="R39" s="4">
        <v>89</v>
      </c>
      <c r="S39" s="10">
        <f t="shared" si="5"/>
        <v>9.1188524590163939E-2</v>
      </c>
      <c r="T39" s="14">
        <v>0.80942999999999998</v>
      </c>
      <c r="U39" s="4">
        <v>181</v>
      </c>
      <c r="V39" s="10">
        <f t="shared" si="6"/>
        <v>0.18190954773869347</v>
      </c>
      <c r="W39" s="14">
        <v>0.89146000000000003</v>
      </c>
      <c r="X39" s="4">
        <v>96</v>
      </c>
      <c r="Y39" s="10">
        <f t="shared" si="7"/>
        <v>9.8360655737704916E-2</v>
      </c>
      <c r="Z39" s="14">
        <v>0.93340000000000001</v>
      </c>
    </row>
    <row r="40" spans="1:26" x14ac:dyDescent="0.2">
      <c r="A40" s="15"/>
      <c r="B40" s="1" t="s">
        <v>18</v>
      </c>
      <c r="C40" s="4">
        <v>2987</v>
      </c>
      <c r="D40" s="7">
        <f t="shared" si="0"/>
        <v>0.1529128698679226</v>
      </c>
      <c r="E40" s="14"/>
      <c r="F40" s="4">
        <v>1802</v>
      </c>
      <c r="G40" s="7">
        <f t="shared" si="1"/>
        <v>9.28626642617882E-2</v>
      </c>
      <c r="H40" s="14"/>
      <c r="I40" s="4">
        <v>3551</v>
      </c>
      <c r="J40" s="7">
        <f t="shared" si="2"/>
        <v>0.18178560458687418</v>
      </c>
      <c r="K40" s="14"/>
      <c r="L40" s="4">
        <v>1683</v>
      </c>
      <c r="M40" s="7">
        <f t="shared" si="3"/>
        <v>8.6730224169028605E-2</v>
      </c>
      <c r="N40" s="14"/>
      <c r="O40" s="4">
        <v>135</v>
      </c>
      <c r="P40" s="10">
        <f t="shared" si="4"/>
        <v>0.135678391959799</v>
      </c>
      <c r="Q40" s="14"/>
      <c r="R40" s="4">
        <v>95</v>
      </c>
      <c r="S40" s="10">
        <f t="shared" si="5"/>
        <v>9.7336065573770489E-2</v>
      </c>
      <c r="T40" s="14"/>
      <c r="U40" s="4">
        <v>174</v>
      </c>
      <c r="V40" s="10">
        <f t="shared" si="6"/>
        <v>0.1748743718592965</v>
      </c>
      <c r="W40" s="14"/>
      <c r="X40" s="4">
        <v>114</v>
      </c>
      <c r="Y40" s="10">
        <f t="shared" si="7"/>
        <v>0.11680327868852459</v>
      </c>
      <c r="Z40" s="14"/>
    </row>
    <row r="41" spans="1:26" x14ac:dyDescent="0.2">
      <c r="A41" s="15"/>
      <c r="B41" s="1" t="s">
        <v>19</v>
      </c>
      <c r="C41" s="4">
        <v>2264</v>
      </c>
      <c r="D41" s="7">
        <f t="shared" si="0"/>
        <v>0.11590048121224532</v>
      </c>
      <c r="E41" s="14"/>
      <c r="F41" s="4">
        <v>1826</v>
      </c>
      <c r="G41" s="7">
        <f t="shared" si="1"/>
        <v>9.4099458902344751E-2</v>
      </c>
      <c r="H41" s="14"/>
      <c r="I41" s="4">
        <v>2994</v>
      </c>
      <c r="J41" s="7">
        <f t="shared" si="2"/>
        <v>0.15327121941230676</v>
      </c>
      <c r="K41" s="14"/>
      <c r="L41" s="4">
        <v>1888</v>
      </c>
      <c r="M41" s="7">
        <f t="shared" si="3"/>
        <v>9.7294511723782534E-2</v>
      </c>
      <c r="N41" s="14"/>
      <c r="O41" s="4">
        <v>102</v>
      </c>
      <c r="P41" s="10">
        <f t="shared" si="4"/>
        <v>0.10251256281407035</v>
      </c>
      <c r="Q41" s="14"/>
      <c r="R41" s="4">
        <v>99</v>
      </c>
      <c r="S41" s="10">
        <f t="shared" si="5"/>
        <v>0.1014344262295082</v>
      </c>
      <c r="T41" s="14"/>
      <c r="U41" s="4">
        <v>130</v>
      </c>
      <c r="V41" s="10">
        <f t="shared" si="6"/>
        <v>0.1306532663316583</v>
      </c>
      <c r="W41" s="14"/>
      <c r="X41" s="4">
        <v>88</v>
      </c>
      <c r="Y41" s="10">
        <f t="shared" si="7"/>
        <v>9.0163934426229511E-2</v>
      </c>
      <c r="Z41" s="14"/>
    </row>
    <row r="42" spans="1:26" x14ac:dyDescent="0.2">
      <c r="A42" s="15"/>
      <c r="B42" s="1" t="s">
        <v>20</v>
      </c>
      <c r="C42" s="4">
        <v>1706</v>
      </c>
      <c r="D42" s="7">
        <f t="shared" si="0"/>
        <v>8.7334903245623013E-2</v>
      </c>
      <c r="E42" s="14"/>
      <c r="F42" s="4">
        <v>1587</v>
      </c>
      <c r="G42" s="7">
        <f t="shared" si="1"/>
        <v>8.1783045606802371E-2</v>
      </c>
      <c r="H42" s="14"/>
      <c r="I42" s="4">
        <v>2291</v>
      </c>
      <c r="J42" s="7">
        <f t="shared" si="2"/>
        <v>0.11728268659772705</v>
      </c>
      <c r="K42" s="14"/>
      <c r="L42" s="4">
        <v>1825</v>
      </c>
      <c r="M42" s="7">
        <f t="shared" si="3"/>
        <v>9.404792579232156E-2</v>
      </c>
      <c r="N42" s="14"/>
      <c r="O42" s="4">
        <v>75</v>
      </c>
      <c r="P42" s="10">
        <f t="shared" si="4"/>
        <v>7.5376884422110546E-2</v>
      </c>
      <c r="Q42" s="14"/>
      <c r="R42" s="4">
        <v>80</v>
      </c>
      <c r="S42" s="10">
        <f t="shared" si="5"/>
        <v>8.1967213114754092E-2</v>
      </c>
      <c r="T42" s="14"/>
      <c r="U42" s="4">
        <v>109</v>
      </c>
      <c r="V42" s="10">
        <f t="shared" si="6"/>
        <v>0.10954773869346733</v>
      </c>
      <c r="W42" s="14"/>
      <c r="X42" s="4">
        <v>93</v>
      </c>
      <c r="Y42" s="10">
        <f t="shared" si="7"/>
        <v>9.5286885245901634E-2</v>
      </c>
      <c r="Z42" s="14"/>
    </row>
    <row r="43" spans="1:26" x14ac:dyDescent="0.2">
      <c r="A43" s="15"/>
      <c r="B43" s="1" t="s">
        <v>21</v>
      </c>
      <c r="C43" s="4">
        <v>1211</v>
      </c>
      <c r="D43" s="7">
        <f t="shared" si="0"/>
        <v>6.199447117845807E-2</v>
      </c>
      <c r="E43" s="14"/>
      <c r="F43" s="4">
        <v>1464</v>
      </c>
      <c r="G43" s="7">
        <f t="shared" si="1"/>
        <v>7.5444473073950011E-2</v>
      </c>
      <c r="H43" s="14"/>
      <c r="I43" s="4">
        <v>1758</v>
      </c>
      <c r="J43" s="7">
        <f t="shared" si="2"/>
        <v>8.9996928432476711E-2</v>
      </c>
      <c r="K43" s="14"/>
      <c r="L43" s="4">
        <v>1661</v>
      </c>
      <c r="M43" s="7">
        <f t="shared" si="3"/>
        <v>8.5596495748518422E-2</v>
      </c>
      <c r="N43" s="14"/>
      <c r="O43" s="4">
        <v>42</v>
      </c>
      <c r="P43" s="10">
        <f t="shared" si="4"/>
        <v>4.2211055276381908E-2</v>
      </c>
      <c r="Q43" s="14"/>
      <c r="R43" s="4">
        <v>56</v>
      </c>
      <c r="S43" s="10">
        <f t="shared" si="5"/>
        <v>5.737704918032787E-2</v>
      </c>
      <c r="T43" s="14"/>
      <c r="U43" s="4">
        <v>76</v>
      </c>
      <c r="V43" s="10">
        <f t="shared" si="6"/>
        <v>7.6381909547738699E-2</v>
      </c>
      <c r="W43" s="14"/>
      <c r="X43" s="4">
        <v>73</v>
      </c>
      <c r="Y43" s="10">
        <f t="shared" si="7"/>
        <v>7.4795081967213115E-2</v>
      </c>
      <c r="Z43" s="14"/>
    </row>
    <row r="44" spans="1:26" x14ac:dyDescent="0.2">
      <c r="A44" s="15"/>
      <c r="B44" s="1" t="s">
        <v>22</v>
      </c>
      <c r="C44" s="4">
        <v>821</v>
      </c>
      <c r="D44" s="7">
        <f t="shared" si="0"/>
        <v>4.2029282277055394E-2</v>
      </c>
      <c r="E44" s="14"/>
      <c r="F44" s="4">
        <v>1309</v>
      </c>
      <c r="G44" s="7">
        <f t="shared" si="1"/>
        <v>6.7456841020355582E-2</v>
      </c>
      <c r="H44" s="14"/>
      <c r="I44" s="4">
        <v>1230</v>
      </c>
      <c r="J44" s="7">
        <f t="shared" si="2"/>
        <v>6.2967134227500762E-2</v>
      </c>
      <c r="K44" s="14"/>
      <c r="L44" s="4">
        <v>1457</v>
      </c>
      <c r="M44" s="7">
        <f t="shared" si="3"/>
        <v>7.5083741303787685E-2</v>
      </c>
      <c r="N44" s="14"/>
      <c r="O44" s="4">
        <v>43</v>
      </c>
      <c r="P44" s="10">
        <f t="shared" si="4"/>
        <v>4.3216080402010047E-2</v>
      </c>
      <c r="Q44" s="14"/>
      <c r="R44" s="4">
        <v>57</v>
      </c>
      <c r="S44" s="10">
        <f t="shared" si="5"/>
        <v>5.8401639344262297E-2</v>
      </c>
      <c r="T44" s="14"/>
      <c r="U44" s="4">
        <v>46</v>
      </c>
      <c r="V44" s="10">
        <f t="shared" si="6"/>
        <v>4.6231155778894473E-2</v>
      </c>
      <c r="W44" s="14"/>
      <c r="X44" s="4">
        <v>59</v>
      </c>
      <c r="Y44" s="10">
        <f t="shared" si="7"/>
        <v>6.0450819672131145E-2</v>
      </c>
      <c r="Z44" s="14"/>
    </row>
    <row r="45" spans="1:26" x14ac:dyDescent="0.2">
      <c r="A45" s="15"/>
      <c r="B45" s="1" t="s">
        <v>23</v>
      </c>
      <c r="C45" s="4">
        <v>582</v>
      </c>
      <c r="D45" s="7">
        <f t="shared" si="0"/>
        <v>2.9794204975939386E-2</v>
      </c>
      <c r="E45" s="14"/>
      <c r="F45" s="4">
        <v>1099</v>
      </c>
      <c r="G45" s="7">
        <f t="shared" si="1"/>
        <v>5.6634887915485703E-2</v>
      </c>
      <c r="H45" s="14"/>
      <c r="I45" s="4">
        <v>816</v>
      </c>
      <c r="J45" s="7">
        <f t="shared" si="2"/>
        <v>4.1773318316780994E-2</v>
      </c>
      <c r="K45" s="14"/>
      <c r="L45" s="4">
        <v>1332</v>
      </c>
      <c r="M45" s="7">
        <f t="shared" si="3"/>
        <v>6.8642102550888942E-2</v>
      </c>
      <c r="N45" s="14"/>
      <c r="O45" s="4">
        <v>27</v>
      </c>
      <c r="P45" s="10">
        <f t="shared" si="4"/>
        <v>2.7135678391959798E-2</v>
      </c>
      <c r="Q45" s="14"/>
      <c r="R45" s="4">
        <v>51</v>
      </c>
      <c r="S45" s="10">
        <f t="shared" si="5"/>
        <v>5.225409836065574E-2</v>
      </c>
      <c r="T45" s="14"/>
      <c r="U45" s="4">
        <v>39</v>
      </c>
      <c r="V45" s="10">
        <f t="shared" si="6"/>
        <v>3.9195979899497489E-2</v>
      </c>
      <c r="W45" s="14"/>
      <c r="X45" s="4">
        <v>60</v>
      </c>
      <c r="Y45" s="10">
        <f t="shared" si="7"/>
        <v>6.1475409836065573E-2</v>
      </c>
      <c r="Z45" s="14"/>
    </row>
    <row r="46" spans="1:26" x14ac:dyDescent="0.2">
      <c r="A46" s="15"/>
      <c r="B46" s="1" t="s">
        <v>24</v>
      </c>
      <c r="C46" s="4">
        <v>390</v>
      </c>
      <c r="D46" s="7">
        <f t="shared" si="0"/>
        <v>1.9965188901402683E-2</v>
      </c>
      <c r="E46" s="14"/>
      <c r="F46" s="4">
        <v>999</v>
      </c>
      <c r="G46" s="7">
        <f t="shared" si="1"/>
        <v>5.148157691316671E-2</v>
      </c>
      <c r="H46" s="14"/>
      <c r="I46" s="4">
        <v>575</v>
      </c>
      <c r="J46" s="7">
        <f t="shared" si="2"/>
        <v>2.9435855431555236E-2</v>
      </c>
      <c r="K46" s="14"/>
      <c r="L46" s="4">
        <v>1117</v>
      </c>
      <c r="M46" s="7">
        <f t="shared" si="3"/>
        <v>5.756248389590312E-2</v>
      </c>
      <c r="N46" s="14"/>
      <c r="O46" s="4">
        <v>28</v>
      </c>
      <c r="P46" s="10">
        <f t="shared" si="4"/>
        <v>2.8140703517587941E-2</v>
      </c>
      <c r="Q46" s="14"/>
      <c r="R46" s="4">
        <v>44</v>
      </c>
      <c r="S46" s="10">
        <f t="shared" si="5"/>
        <v>4.5081967213114756E-2</v>
      </c>
      <c r="T46" s="14"/>
      <c r="U46" s="4">
        <v>41</v>
      </c>
      <c r="V46" s="10">
        <f t="shared" si="6"/>
        <v>4.1206030150753768E-2</v>
      </c>
      <c r="W46" s="14"/>
      <c r="X46" s="4">
        <v>46</v>
      </c>
      <c r="Y46" s="10">
        <f t="shared" si="7"/>
        <v>4.7131147540983603E-2</v>
      </c>
      <c r="Z46" s="14"/>
    </row>
    <row r="47" spans="1:26" x14ac:dyDescent="0.2">
      <c r="A47" s="15"/>
      <c r="B47" s="1" t="s">
        <v>25</v>
      </c>
      <c r="C47" s="4">
        <v>264</v>
      </c>
      <c r="D47" s="7">
        <f t="shared" si="0"/>
        <v>1.3514897102487969E-2</v>
      </c>
      <c r="E47" s="14"/>
      <c r="F47" s="4">
        <v>857</v>
      </c>
      <c r="G47" s="7">
        <f t="shared" si="1"/>
        <v>4.4163875289873741E-2</v>
      </c>
      <c r="H47" s="14"/>
      <c r="I47" s="4">
        <v>383</v>
      </c>
      <c r="J47" s="7">
        <f t="shared" si="2"/>
        <v>1.960683935701853E-2</v>
      </c>
      <c r="K47" s="14"/>
      <c r="L47" s="4">
        <v>1022</v>
      </c>
      <c r="M47" s="7">
        <f t="shared" si="3"/>
        <v>5.2666838443700077E-2</v>
      </c>
      <c r="N47" s="14"/>
      <c r="O47" s="4">
        <v>18</v>
      </c>
      <c r="P47" s="10">
        <f t="shared" si="4"/>
        <v>1.8090452261306532E-2</v>
      </c>
      <c r="Q47" s="14"/>
      <c r="R47" s="4">
        <v>36</v>
      </c>
      <c r="S47" s="10">
        <f t="shared" si="5"/>
        <v>3.6885245901639344E-2</v>
      </c>
      <c r="T47" s="14"/>
      <c r="U47" s="4">
        <v>21</v>
      </c>
      <c r="V47" s="10">
        <f t="shared" si="6"/>
        <v>2.1105527638190954E-2</v>
      </c>
      <c r="W47" s="14"/>
      <c r="X47" s="4">
        <v>43</v>
      </c>
      <c r="Y47" s="10">
        <f t="shared" si="7"/>
        <v>4.4057377049180328E-2</v>
      </c>
      <c r="Z47" s="14"/>
    </row>
    <row r="48" spans="1:26" x14ac:dyDescent="0.2">
      <c r="A48" s="15"/>
      <c r="B48" s="1" t="s">
        <v>26</v>
      </c>
      <c r="C48" s="4">
        <v>758</v>
      </c>
      <c r="D48" s="7">
        <f t="shared" si="0"/>
        <v>3.8804136377598032E-2</v>
      </c>
      <c r="E48" s="14"/>
      <c r="F48" s="4">
        <v>4342</v>
      </c>
      <c r="G48" s="7">
        <f t="shared" si="1"/>
        <v>0.22375676372069053</v>
      </c>
      <c r="H48" s="14"/>
      <c r="I48" s="4">
        <v>1037</v>
      </c>
      <c r="J48" s="7">
        <f t="shared" si="2"/>
        <v>5.3086925360909185E-2</v>
      </c>
      <c r="K48" s="14"/>
      <c r="L48" s="4">
        <v>5372</v>
      </c>
      <c r="M48" s="7">
        <f t="shared" si="3"/>
        <v>0.27683586704457613</v>
      </c>
      <c r="N48" s="14"/>
      <c r="O48" s="4">
        <v>47</v>
      </c>
      <c r="P48" s="10">
        <f t="shared" si="4"/>
        <v>4.7236180904522612E-2</v>
      </c>
      <c r="Q48" s="14"/>
      <c r="R48" s="4">
        <v>183</v>
      </c>
      <c r="S48" s="10">
        <f t="shared" si="5"/>
        <v>0.1875</v>
      </c>
      <c r="T48" s="14"/>
      <c r="U48" s="4">
        <v>70</v>
      </c>
      <c r="V48" s="10">
        <f t="shared" si="6"/>
        <v>7.0351758793969849E-2</v>
      </c>
      <c r="W48" s="14"/>
      <c r="X48" s="4">
        <v>239</v>
      </c>
      <c r="Y48" s="10">
        <f t="shared" si="7"/>
        <v>0.24487704918032788</v>
      </c>
      <c r="Z48" s="14"/>
    </row>
    <row r="51" spans="7:19" x14ac:dyDescent="0.2">
      <c r="G51" s="4"/>
      <c r="H51" s="4"/>
      <c r="R51" s="4"/>
      <c r="S51" s="4"/>
    </row>
    <row r="52" spans="7:19" x14ac:dyDescent="0.2">
      <c r="G52" s="4"/>
      <c r="H52" s="4"/>
      <c r="J52" s="23">
        <v>0.72499000000000002</v>
      </c>
      <c r="K52" s="23">
        <v>0.87838000000000005</v>
      </c>
      <c r="L52" s="23">
        <v>0.91041000000000005</v>
      </c>
      <c r="M52" s="23">
        <v>0.96321000000000001</v>
      </c>
      <c r="N52" s="23">
        <v>0.68945000000000001</v>
      </c>
      <c r="O52" s="23">
        <v>0.80942999999999998</v>
      </c>
      <c r="P52" s="23">
        <v>0.89146000000000003</v>
      </c>
      <c r="Q52" s="24">
        <v>0.93340000000000001</v>
      </c>
      <c r="R52" s="4"/>
      <c r="S52" s="4"/>
    </row>
    <row r="53" spans="7:19" x14ac:dyDescent="0.2">
      <c r="G53" s="4"/>
      <c r="H53" s="4"/>
      <c r="R53" s="4"/>
      <c r="S53" s="4"/>
    </row>
    <row r="54" spans="7:19" x14ac:dyDescent="0.2">
      <c r="G54" s="4"/>
      <c r="H54" s="4"/>
      <c r="Q54" s="4"/>
      <c r="R54" s="4"/>
      <c r="S54" s="4"/>
    </row>
    <row r="55" spans="7:19" x14ac:dyDescent="0.2">
      <c r="G55" s="4"/>
      <c r="H55" s="4"/>
      <c r="Q55" s="4"/>
      <c r="R55" s="4"/>
      <c r="S55" s="4"/>
    </row>
    <row r="56" spans="7:19" x14ac:dyDescent="0.2">
      <c r="G56" s="4"/>
      <c r="H56" s="4"/>
      <c r="Q56" s="4"/>
      <c r="R56" s="4"/>
      <c r="S56" s="4"/>
    </row>
    <row r="57" spans="7:19" x14ac:dyDescent="0.2">
      <c r="G57" s="4"/>
      <c r="H57" s="4"/>
      <c r="Q57" s="4"/>
      <c r="R57" s="4"/>
      <c r="S57" s="4"/>
    </row>
    <row r="58" spans="7:19" x14ac:dyDescent="0.2">
      <c r="G58" s="4"/>
      <c r="H58" s="4"/>
      <c r="Q58" s="4"/>
      <c r="R58" s="4"/>
      <c r="S58" s="4"/>
    </row>
    <row r="59" spans="7:19" x14ac:dyDescent="0.2">
      <c r="G59" s="4"/>
      <c r="H59" s="4"/>
      <c r="Q59" s="4"/>
      <c r="R59" s="4"/>
      <c r="S59" s="4"/>
    </row>
    <row r="60" spans="7:19" x14ac:dyDescent="0.2">
      <c r="G60" s="4"/>
      <c r="H60" s="4"/>
      <c r="Q60" s="4"/>
      <c r="R60" s="4"/>
      <c r="S60" s="4"/>
    </row>
    <row r="61" spans="7:19" x14ac:dyDescent="0.2">
      <c r="G61" s="4"/>
      <c r="H61" s="4"/>
      <c r="Q61" s="4"/>
      <c r="R61" s="4"/>
      <c r="S61" s="4"/>
    </row>
    <row r="62" spans="7:19" x14ac:dyDescent="0.2">
      <c r="G62" s="4"/>
      <c r="H62" s="4"/>
      <c r="Q62" s="4"/>
      <c r="R62" s="4"/>
      <c r="S62" s="4"/>
    </row>
    <row r="63" spans="7:19" x14ac:dyDescent="0.2">
      <c r="G63" s="4"/>
      <c r="H63" s="4"/>
      <c r="Q63" s="4"/>
      <c r="R63" s="4"/>
      <c r="S63" s="4"/>
    </row>
    <row r="64" spans="7:19" x14ac:dyDescent="0.2">
      <c r="G64" s="4"/>
      <c r="H64" s="4"/>
      <c r="Q64" s="4"/>
      <c r="R64" s="4"/>
      <c r="S64" s="4"/>
    </row>
    <row r="65" spans="7:19" x14ac:dyDescent="0.2">
      <c r="G65" s="4"/>
      <c r="H65" s="4"/>
      <c r="Q65" s="4"/>
      <c r="R65" s="4"/>
      <c r="S65" s="4"/>
    </row>
    <row r="66" spans="7:19" x14ac:dyDescent="0.2">
      <c r="G66" s="4"/>
      <c r="H66" s="4"/>
      <c r="Q66" s="4"/>
      <c r="R66" s="4"/>
      <c r="S66" s="4"/>
    </row>
    <row r="67" spans="7:19" x14ac:dyDescent="0.2">
      <c r="G67" s="4"/>
      <c r="H67" s="4"/>
      <c r="Q67" s="4"/>
      <c r="R67" s="4"/>
      <c r="S67" s="4"/>
    </row>
    <row r="68" spans="7:19" x14ac:dyDescent="0.2">
      <c r="G68" s="4"/>
      <c r="H68" s="4"/>
      <c r="Q68" s="4"/>
      <c r="R68" s="4"/>
      <c r="S68" s="4"/>
    </row>
    <row r="69" spans="7:19" x14ac:dyDescent="0.2">
      <c r="G69" s="4"/>
      <c r="H69" s="4"/>
      <c r="Q69" s="4"/>
      <c r="R69" s="4"/>
      <c r="S69" s="4"/>
    </row>
    <row r="70" spans="7:19" x14ac:dyDescent="0.2">
      <c r="G70" s="4"/>
      <c r="H70" s="4"/>
      <c r="Q70" s="4"/>
      <c r="R70" s="4"/>
      <c r="S70" s="4"/>
    </row>
    <row r="71" spans="7:19" x14ac:dyDescent="0.2">
      <c r="G71" s="4"/>
      <c r="H71" s="4"/>
      <c r="Q71" s="4"/>
      <c r="R71" s="4"/>
      <c r="S71" s="4"/>
    </row>
    <row r="72" spans="7:19" x14ac:dyDescent="0.2">
      <c r="G72" s="4"/>
      <c r="H72" s="4"/>
      <c r="Q72" s="4"/>
      <c r="R72" s="4"/>
      <c r="S72" s="4"/>
    </row>
    <row r="73" spans="7:19" x14ac:dyDescent="0.2">
      <c r="G73" s="4"/>
      <c r="H73" s="4"/>
      <c r="Q73" s="4"/>
      <c r="R73" s="4"/>
      <c r="S73" s="4"/>
    </row>
    <row r="74" spans="7:19" x14ac:dyDescent="0.2">
      <c r="G74" s="4"/>
      <c r="H74" s="4"/>
      <c r="Q74" s="4"/>
      <c r="R74" s="4"/>
      <c r="S74" s="4"/>
    </row>
    <row r="75" spans="7:19" x14ac:dyDescent="0.2">
      <c r="G75" s="4"/>
      <c r="H75" s="4"/>
      <c r="Q75" s="4"/>
      <c r="R75" s="4"/>
      <c r="S75" s="4"/>
    </row>
    <row r="76" spans="7:19" x14ac:dyDescent="0.2">
      <c r="G76" s="4"/>
      <c r="H76" s="4"/>
      <c r="Q76" s="4"/>
      <c r="R76" s="4"/>
      <c r="S76" s="4"/>
    </row>
    <row r="77" spans="7:19" x14ac:dyDescent="0.2">
      <c r="G77" s="4"/>
      <c r="H77" s="4"/>
      <c r="Q77" s="4"/>
      <c r="R77" s="4"/>
      <c r="S77" s="4"/>
    </row>
    <row r="78" spans="7:19" x14ac:dyDescent="0.2">
      <c r="G78" s="4"/>
      <c r="H78" s="4"/>
      <c r="Q78" s="4"/>
      <c r="R78" s="4"/>
      <c r="S78" s="4"/>
    </row>
    <row r="79" spans="7:19" x14ac:dyDescent="0.2">
      <c r="G79" s="4"/>
      <c r="H79" s="4"/>
      <c r="Q79" s="4"/>
      <c r="R79" s="4"/>
      <c r="S79" s="4"/>
    </row>
    <row r="80" spans="7:19" x14ac:dyDescent="0.2">
      <c r="G80" s="4"/>
      <c r="H80" s="4"/>
      <c r="Q80" s="4"/>
      <c r="R80" s="4"/>
      <c r="S80" s="4"/>
    </row>
    <row r="81" spans="7:19" x14ac:dyDescent="0.2">
      <c r="G81" s="4"/>
      <c r="H81" s="4"/>
      <c r="Q81" s="4"/>
      <c r="R81" s="4"/>
      <c r="S81" s="4"/>
    </row>
    <row r="82" spans="7:19" x14ac:dyDescent="0.2">
      <c r="G82" s="4"/>
      <c r="H82" s="4"/>
      <c r="Q82" s="4"/>
      <c r="R82" s="4"/>
      <c r="S82" s="4"/>
    </row>
    <row r="83" spans="7:19" x14ac:dyDescent="0.2">
      <c r="G83" s="4"/>
      <c r="H83" s="4"/>
      <c r="Q83" s="4"/>
      <c r="R83" s="4"/>
      <c r="S83" s="4"/>
    </row>
    <row r="84" spans="7:19" x14ac:dyDescent="0.2">
      <c r="G84" s="4"/>
      <c r="H84" s="4"/>
      <c r="Q84" s="4"/>
      <c r="R84" s="4"/>
      <c r="S84" s="4"/>
    </row>
    <row r="85" spans="7:19" x14ac:dyDescent="0.2">
      <c r="G85" s="4"/>
      <c r="H85" s="4"/>
      <c r="Q85" s="4"/>
      <c r="R85" s="4"/>
      <c r="S85" s="4"/>
    </row>
    <row r="86" spans="7:19" x14ac:dyDescent="0.2">
      <c r="G86" s="4"/>
      <c r="H86" s="4"/>
      <c r="Q86" s="4"/>
      <c r="R86" s="4"/>
      <c r="S86" s="4"/>
    </row>
    <row r="87" spans="7:19" x14ac:dyDescent="0.2">
      <c r="G87" s="4"/>
      <c r="H87" s="4"/>
      <c r="Q87" s="4"/>
      <c r="R87" s="4"/>
      <c r="S87" s="4"/>
    </row>
    <row r="88" spans="7:19" x14ac:dyDescent="0.2">
      <c r="G88" s="4"/>
      <c r="H88" s="4"/>
      <c r="Q88" s="4"/>
      <c r="R88" s="4"/>
      <c r="S88" s="4"/>
    </row>
    <row r="89" spans="7:19" x14ac:dyDescent="0.2">
      <c r="G89" s="4"/>
      <c r="H89" s="4"/>
      <c r="Q89" s="4"/>
      <c r="R89" s="4"/>
      <c r="S89" s="4"/>
    </row>
    <row r="90" spans="7:19" x14ac:dyDescent="0.2">
      <c r="G90" s="4"/>
      <c r="H90" s="4"/>
      <c r="Q90" s="4"/>
      <c r="R90" s="4"/>
      <c r="S90" s="4"/>
    </row>
    <row r="91" spans="7:19" x14ac:dyDescent="0.2">
      <c r="G91" s="4"/>
      <c r="H91" s="4"/>
      <c r="Q91" s="4"/>
      <c r="R91" s="4"/>
      <c r="S91" s="4"/>
    </row>
    <row r="92" spans="7:19" x14ac:dyDescent="0.2">
      <c r="G92" s="4"/>
      <c r="H92" s="4"/>
      <c r="Q92" s="4"/>
      <c r="R92" s="4"/>
      <c r="S92" s="4"/>
    </row>
    <row r="93" spans="7:19" x14ac:dyDescent="0.2">
      <c r="G93" s="4"/>
      <c r="H93" s="4"/>
      <c r="Q93" s="4"/>
      <c r="R93" s="4"/>
      <c r="S93" s="4"/>
    </row>
    <row r="94" spans="7:19" x14ac:dyDescent="0.2">
      <c r="G94" s="4"/>
      <c r="H94" s="4"/>
      <c r="Q94" s="4"/>
      <c r="R94" s="4"/>
      <c r="S94" s="4"/>
    </row>
    <row r="95" spans="7:19" x14ac:dyDescent="0.2">
      <c r="G95" s="4"/>
      <c r="H95" s="4"/>
      <c r="Q95" s="4"/>
      <c r="R95" s="4"/>
    </row>
    <row r="96" spans="7:19" x14ac:dyDescent="0.2">
      <c r="G96" s="4"/>
      <c r="H96" s="4"/>
    </row>
  </sheetData>
  <mergeCells count="40"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opLeftCell="K34" workbookViewId="0">
      <selection activeCell="U53" sqref="A1:XFD1048576"/>
    </sheetView>
  </sheetViews>
  <sheetFormatPr baseColWidth="10" defaultRowHeight="16" x14ac:dyDescent="0.2"/>
  <cols>
    <col min="1" max="1" width="15.33203125" customWidth="1"/>
    <col min="2" max="2" width="15.1640625" customWidth="1"/>
  </cols>
  <sheetData>
    <row r="1" spans="1:26" ht="48" customHeight="1" x14ac:dyDescent="0.2">
      <c r="A1" s="17" t="s">
        <v>0</v>
      </c>
      <c r="B1" s="17"/>
      <c r="C1" s="17" t="s">
        <v>59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60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29</v>
      </c>
      <c r="P2" s="17"/>
      <c r="Q2" s="17"/>
      <c r="R2" s="17" t="s">
        <v>30</v>
      </c>
      <c r="S2" s="17"/>
      <c r="T2" s="17"/>
      <c r="U2" s="17" t="s">
        <v>31</v>
      </c>
      <c r="V2" s="17"/>
      <c r="W2" s="17"/>
      <c r="X2" s="17" t="s">
        <v>32</v>
      </c>
      <c r="Y2" s="17"/>
      <c r="Z2" s="17"/>
    </row>
    <row r="3" spans="1:26" x14ac:dyDescent="0.2">
      <c r="A3" s="15" t="s">
        <v>2</v>
      </c>
      <c r="B3" s="15"/>
      <c r="C3" s="16">
        <v>4560</v>
      </c>
      <c r="D3" s="16"/>
      <c r="E3" s="16"/>
      <c r="F3" s="16">
        <v>4530</v>
      </c>
      <c r="G3" s="16"/>
      <c r="H3" s="16"/>
      <c r="I3" s="16">
        <v>4560</v>
      </c>
      <c r="J3" s="16"/>
      <c r="K3" s="16"/>
      <c r="L3" s="16">
        <v>4530</v>
      </c>
      <c r="M3" s="16"/>
      <c r="N3" s="16"/>
      <c r="O3" s="16">
        <v>677</v>
      </c>
      <c r="P3" s="16"/>
      <c r="Q3" s="16"/>
      <c r="R3" s="16">
        <v>669</v>
      </c>
      <c r="S3" s="16"/>
      <c r="T3" s="16"/>
      <c r="U3" s="16">
        <v>677</v>
      </c>
      <c r="V3" s="16"/>
      <c r="W3" s="16"/>
      <c r="X3" s="16">
        <v>669</v>
      </c>
      <c r="Y3" s="16"/>
      <c r="Z3" s="16"/>
    </row>
    <row r="4" spans="1:26" x14ac:dyDescent="0.2">
      <c r="A4" s="15" t="s">
        <v>3</v>
      </c>
      <c r="B4" s="15"/>
      <c r="C4" s="16">
        <v>22</v>
      </c>
      <c r="D4" s="16"/>
      <c r="E4" s="16"/>
      <c r="F4" s="16">
        <v>22</v>
      </c>
      <c r="G4" s="16"/>
      <c r="H4" s="16"/>
      <c r="I4" s="16">
        <v>22</v>
      </c>
      <c r="J4" s="16"/>
      <c r="K4" s="16"/>
      <c r="L4" s="16">
        <v>22</v>
      </c>
      <c r="M4" s="16"/>
      <c r="N4" s="16"/>
      <c r="O4" s="16">
        <v>3</v>
      </c>
      <c r="P4" s="16"/>
      <c r="Q4" s="16"/>
      <c r="R4" s="16">
        <v>3</v>
      </c>
      <c r="S4" s="16"/>
      <c r="T4" s="16"/>
      <c r="U4" s="16">
        <v>3</v>
      </c>
      <c r="V4" s="16"/>
      <c r="W4" s="16"/>
      <c r="X4" s="16">
        <v>3</v>
      </c>
      <c r="Y4" s="16"/>
      <c r="Z4" s="16"/>
    </row>
    <row r="5" spans="1:26" x14ac:dyDescent="0.2">
      <c r="A5" s="15" t="s">
        <v>4</v>
      </c>
      <c r="B5" s="1" t="s">
        <v>5</v>
      </c>
      <c r="C5" s="4">
        <v>92</v>
      </c>
      <c r="D5" s="5">
        <f>C5/4560</f>
        <v>2.0175438596491228E-2</v>
      </c>
      <c r="E5" s="5"/>
      <c r="F5" s="4">
        <v>478</v>
      </c>
      <c r="G5" s="5">
        <f>F5/4530</f>
        <v>0.1055187637969095</v>
      </c>
      <c r="H5" s="5"/>
      <c r="I5" s="4">
        <v>42</v>
      </c>
      <c r="J5" s="5">
        <f>I5/4560</f>
        <v>9.2105263157894728E-3</v>
      </c>
      <c r="K5" s="5"/>
      <c r="L5" s="4">
        <v>388</v>
      </c>
      <c r="M5" s="5">
        <f>L5/4530</f>
        <v>8.5651214128035322E-2</v>
      </c>
      <c r="N5" s="5"/>
      <c r="O5" s="4">
        <v>22</v>
      </c>
      <c r="P5" s="10">
        <f>O5/677</f>
        <v>3.2496307237813882E-2</v>
      </c>
      <c r="Q5" s="9"/>
      <c r="R5" s="4">
        <v>180</v>
      </c>
      <c r="S5" s="10">
        <f>R5/669</f>
        <v>0.26905829596412556</v>
      </c>
      <c r="T5" s="9"/>
      <c r="U5" s="4">
        <v>10</v>
      </c>
      <c r="V5" s="10">
        <f>U5/677</f>
        <v>1.4771048744460856E-2</v>
      </c>
      <c r="W5" s="9"/>
      <c r="X5" s="4">
        <v>149</v>
      </c>
      <c r="Y5" s="10">
        <f>X5/669</f>
        <v>0.22272047832585951</v>
      </c>
      <c r="Z5" s="9"/>
    </row>
    <row r="6" spans="1:26" x14ac:dyDescent="0.2">
      <c r="A6" s="15"/>
      <c r="B6" s="1" t="s">
        <v>6</v>
      </c>
      <c r="C6" s="4">
        <v>47</v>
      </c>
      <c r="D6" s="5">
        <f t="shared" ref="D6:D48" si="0">C6/4560</f>
        <v>1.030701754385965E-2</v>
      </c>
      <c r="E6" s="5"/>
      <c r="F6" s="4">
        <v>129</v>
      </c>
      <c r="G6" s="5">
        <f t="shared" ref="G6:G48" si="1">F6/4530</f>
        <v>2.8476821192052981E-2</v>
      </c>
      <c r="H6" s="5"/>
      <c r="I6" s="4">
        <v>26</v>
      </c>
      <c r="J6" s="5">
        <f t="shared" ref="J6:J48" si="2">I6/4560</f>
        <v>5.7017543859649127E-3</v>
      </c>
      <c r="K6" s="5"/>
      <c r="L6" s="4">
        <v>79</v>
      </c>
      <c r="M6" s="5">
        <f t="shared" ref="M6:M48" si="3">L6/4530</f>
        <v>1.7439293598233995E-2</v>
      </c>
      <c r="N6" s="5"/>
      <c r="O6" s="4">
        <v>6</v>
      </c>
      <c r="P6" s="10">
        <f t="shared" ref="P6:P48" si="4">O6/677</f>
        <v>8.8626292466765146E-3</v>
      </c>
      <c r="Q6" s="9"/>
      <c r="R6" s="4">
        <v>32</v>
      </c>
      <c r="S6" s="10">
        <f t="shared" ref="S6:S48" si="5">R6/669</f>
        <v>4.7832585949177879E-2</v>
      </c>
      <c r="T6" s="9"/>
      <c r="U6" s="4">
        <v>10</v>
      </c>
      <c r="V6" s="10">
        <f t="shared" ref="V6:V48" si="6">U6/677</f>
        <v>1.4771048744460856E-2</v>
      </c>
      <c r="W6" s="9"/>
      <c r="X6" s="4">
        <v>27</v>
      </c>
      <c r="Y6" s="10">
        <f t="shared" ref="Y6:Y48" si="7">X6/669</f>
        <v>4.0358744394618833E-2</v>
      </c>
      <c r="Z6" s="9"/>
    </row>
    <row r="7" spans="1:26" x14ac:dyDescent="0.2">
      <c r="A7" s="15"/>
      <c r="B7" s="1" t="s">
        <v>7</v>
      </c>
      <c r="C7" s="4">
        <v>68</v>
      </c>
      <c r="D7" s="5">
        <f t="shared" si="0"/>
        <v>1.4912280701754385E-2</v>
      </c>
      <c r="E7" s="5"/>
      <c r="F7" s="4">
        <v>175</v>
      </c>
      <c r="G7" s="5">
        <f t="shared" si="1"/>
        <v>3.8631346578366449E-2</v>
      </c>
      <c r="H7" s="5"/>
      <c r="I7" s="4">
        <v>43</v>
      </c>
      <c r="J7" s="5">
        <f t="shared" si="2"/>
        <v>9.4298245614035086E-3</v>
      </c>
      <c r="K7" s="5"/>
      <c r="L7" s="4">
        <v>115</v>
      </c>
      <c r="M7" s="5">
        <f t="shared" si="3"/>
        <v>2.5386313465783666E-2</v>
      </c>
      <c r="N7" s="5"/>
      <c r="O7" s="4">
        <v>15</v>
      </c>
      <c r="P7" s="10">
        <f t="shared" si="4"/>
        <v>2.2156573116691284E-2</v>
      </c>
      <c r="Q7" s="9"/>
      <c r="R7" s="4">
        <v>45</v>
      </c>
      <c r="S7" s="10">
        <f t="shared" si="5"/>
        <v>6.726457399103139E-2</v>
      </c>
      <c r="T7" s="9"/>
      <c r="U7" s="4">
        <v>6</v>
      </c>
      <c r="V7" s="10">
        <f t="shared" si="6"/>
        <v>8.8626292466765146E-3</v>
      </c>
      <c r="W7" s="9"/>
      <c r="X7" s="4">
        <v>32</v>
      </c>
      <c r="Y7" s="10">
        <f t="shared" si="7"/>
        <v>4.7832585949177879E-2</v>
      </c>
      <c r="Z7" s="9"/>
    </row>
    <row r="8" spans="1:26" x14ac:dyDescent="0.2">
      <c r="A8" s="15"/>
      <c r="B8" s="1" t="s">
        <v>8</v>
      </c>
      <c r="C8" s="4">
        <v>105</v>
      </c>
      <c r="D8" s="5">
        <f t="shared" si="0"/>
        <v>2.3026315789473683E-2</v>
      </c>
      <c r="E8" s="5"/>
      <c r="F8" s="4">
        <v>220</v>
      </c>
      <c r="G8" s="5">
        <f t="shared" si="1"/>
        <v>4.856512141280353E-2</v>
      </c>
      <c r="H8" s="5"/>
      <c r="I8" s="4">
        <v>61</v>
      </c>
      <c r="J8" s="5">
        <f t="shared" si="2"/>
        <v>1.337719298245614E-2</v>
      </c>
      <c r="K8" s="5"/>
      <c r="L8" s="4">
        <v>163</v>
      </c>
      <c r="M8" s="5">
        <f t="shared" si="3"/>
        <v>3.5982339955849887E-2</v>
      </c>
      <c r="N8" s="5"/>
      <c r="O8" s="4">
        <v>23</v>
      </c>
      <c r="P8" s="10">
        <f t="shared" si="4"/>
        <v>3.3973412112259974E-2</v>
      </c>
      <c r="Q8" s="9"/>
      <c r="R8" s="4">
        <v>42</v>
      </c>
      <c r="S8" s="10">
        <f t="shared" si="5"/>
        <v>6.2780269058295965E-2</v>
      </c>
      <c r="T8" s="9"/>
      <c r="U8" s="4">
        <v>11</v>
      </c>
      <c r="V8" s="10">
        <f t="shared" si="6"/>
        <v>1.6248153618906941E-2</v>
      </c>
      <c r="W8" s="9"/>
      <c r="X8" s="4">
        <v>41</v>
      </c>
      <c r="Y8" s="10">
        <f t="shared" si="7"/>
        <v>6.1285500747384154E-2</v>
      </c>
      <c r="Z8" s="9"/>
    </row>
    <row r="9" spans="1:26" x14ac:dyDescent="0.2">
      <c r="A9" s="15"/>
      <c r="B9" s="1" t="s">
        <v>9</v>
      </c>
      <c r="C9" s="4">
        <v>174</v>
      </c>
      <c r="D9" s="5">
        <f t="shared" si="0"/>
        <v>3.8157894736842106E-2</v>
      </c>
      <c r="E9" s="5"/>
      <c r="F9" s="4">
        <v>295</v>
      </c>
      <c r="G9" s="5">
        <f t="shared" si="1"/>
        <v>6.5121412803532008E-2</v>
      </c>
      <c r="H9" s="5"/>
      <c r="I9" s="4">
        <v>90</v>
      </c>
      <c r="J9" s="5">
        <f t="shared" si="2"/>
        <v>1.9736842105263157E-2</v>
      </c>
      <c r="K9" s="5"/>
      <c r="L9" s="4">
        <v>214</v>
      </c>
      <c r="M9" s="5">
        <f t="shared" si="3"/>
        <v>4.7240618101545256E-2</v>
      </c>
      <c r="N9" s="5"/>
      <c r="O9" s="4">
        <v>30</v>
      </c>
      <c r="P9" s="10">
        <f t="shared" si="4"/>
        <v>4.4313146233382568E-2</v>
      </c>
      <c r="Q9" s="9"/>
      <c r="R9" s="4">
        <v>51</v>
      </c>
      <c r="S9" s="10">
        <f t="shared" si="5"/>
        <v>7.623318385650224E-2</v>
      </c>
      <c r="T9" s="9"/>
      <c r="U9" s="4">
        <v>14</v>
      </c>
      <c r="V9" s="10">
        <f t="shared" si="6"/>
        <v>2.0679468242245199E-2</v>
      </c>
      <c r="W9" s="9"/>
      <c r="X9" s="4">
        <v>42</v>
      </c>
      <c r="Y9" s="10">
        <f t="shared" si="7"/>
        <v>6.2780269058295965E-2</v>
      </c>
      <c r="Z9" s="9"/>
    </row>
    <row r="10" spans="1:26" x14ac:dyDescent="0.2">
      <c r="A10" s="15"/>
      <c r="B10" s="1" t="s">
        <v>10</v>
      </c>
      <c r="C10" s="4">
        <v>256</v>
      </c>
      <c r="D10" s="5">
        <f t="shared" si="0"/>
        <v>5.6140350877192984E-2</v>
      </c>
      <c r="E10" s="5"/>
      <c r="F10" s="4">
        <v>367</v>
      </c>
      <c r="G10" s="5">
        <f t="shared" si="1"/>
        <v>8.101545253863135E-2</v>
      </c>
      <c r="H10" s="5"/>
      <c r="I10" s="4">
        <v>126</v>
      </c>
      <c r="J10" s="5">
        <f t="shared" si="2"/>
        <v>2.763157894736842E-2</v>
      </c>
      <c r="K10" s="5"/>
      <c r="L10" s="4">
        <v>269</v>
      </c>
      <c r="M10" s="5">
        <f t="shared" si="3"/>
        <v>5.9381898454746139E-2</v>
      </c>
      <c r="N10" s="5"/>
      <c r="O10" s="4">
        <v>41</v>
      </c>
      <c r="P10" s="10">
        <f t="shared" si="4"/>
        <v>6.0561299852289516E-2</v>
      </c>
      <c r="Q10" s="9"/>
      <c r="R10" s="4">
        <v>59</v>
      </c>
      <c r="S10" s="10">
        <f t="shared" si="5"/>
        <v>8.8191330343796712E-2</v>
      </c>
      <c r="T10" s="9"/>
      <c r="U10" s="4">
        <v>27</v>
      </c>
      <c r="V10" s="10">
        <f t="shared" si="6"/>
        <v>3.9881831610044313E-2</v>
      </c>
      <c r="W10" s="9"/>
      <c r="X10" s="4">
        <v>55</v>
      </c>
      <c r="Y10" s="10">
        <f t="shared" si="7"/>
        <v>8.2212257100149483E-2</v>
      </c>
      <c r="Z10" s="9"/>
    </row>
    <row r="11" spans="1:26" x14ac:dyDescent="0.2">
      <c r="A11" s="15"/>
      <c r="B11" s="1" t="s">
        <v>11</v>
      </c>
      <c r="C11" s="4">
        <v>374</v>
      </c>
      <c r="D11" s="5">
        <f t="shared" si="0"/>
        <v>8.2017543859649128E-2</v>
      </c>
      <c r="E11" s="5"/>
      <c r="F11" s="4">
        <v>459</v>
      </c>
      <c r="G11" s="5">
        <f t="shared" si="1"/>
        <v>0.10132450331125828</v>
      </c>
      <c r="H11" s="5"/>
      <c r="I11" s="4">
        <v>227</v>
      </c>
      <c r="J11" s="5">
        <f t="shared" si="2"/>
        <v>4.9780701754385967E-2</v>
      </c>
      <c r="K11" s="5"/>
      <c r="L11" s="4">
        <v>348</v>
      </c>
      <c r="M11" s="5">
        <f t="shared" si="3"/>
        <v>7.6821192052980131E-2</v>
      </c>
      <c r="N11" s="5"/>
      <c r="O11" s="4">
        <v>47</v>
      </c>
      <c r="P11" s="10">
        <f t="shared" si="4"/>
        <v>6.9423929098966025E-2</v>
      </c>
      <c r="Q11" s="9"/>
      <c r="R11" s="4">
        <v>44</v>
      </c>
      <c r="S11" s="10">
        <f t="shared" si="5"/>
        <v>6.5769805680119586E-2</v>
      </c>
      <c r="T11" s="9"/>
      <c r="U11" s="4">
        <v>42</v>
      </c>
      <c r="V11" s="10">
        <f t="shared" si="6"/>
        <v>6.2038404726735601E-2</v>
      </c>
      <c r="W11" s="9"/>
      <c r="X11" s="4">
        <v>49</v>
      </c>
      <c r="Y11" s="10">
        <f t="shared" si="7"/>
        <v>7.3243647234678619E-2</v>
      </c>
      <c r="Z11" s="9"/>
    </row>
    <row r="12" spans="1:26" x14ac:dyDescent="0.2">
      <c r="A12" s="15"/>
      <c r="B12" s="1" t="s">
        <v>12</v>
      </c>
      <c r="C12" s="4">
        <v>516</v>
      </c>
      <c r="D12" s="5">
        <f t="shared" si="0"/>
        <v>0.11315789473684211</v>
      </c>
      <c r="E12" s="5"/>
      <c r="F12" s="4">
        <v>528</v>
      </c>
      <c r="G12" s="5">
        <f t="shared" si="1"/>
        <v>0.11655629139072848</v>
      </c>
      <c r="H12" s="5"/>
      <c r="I12" s="4">
        <v>361</v>
      </c>
      <c r="J12" s="5">
        <f t="shared" si="2"/>
        <v>7.9166666666666663E-2</v>
      </c>
      <c r="K12" s="5"/>
      <c r="L12" s="4">
        <v>498</v>
      </c>
      <c r="M12" s="5">
        <f t="shared" si="3"/>
        <v>0.10993377483443709</v>
      </c>
      <c r="N12" s="5"/>
      <c r="O12" s="4">
        <v>80</v>
      </c>
      <c r="P12" s="10">
        <f t="shared" si="4"/>
        <v>0.11816838995568685</v>
      </c>
      <c r="Q12" s="9"/>
      <c r="R12" s="4">
        <v>46</v>
      </c>
      <c r="S12" s="10">
        <f t="shared" si="5"/>
        <v>6.8759342301943194E-2</v>
      </c>
      <c r="T12" s="9"/>
      <c r="U12" s="4">
        <v>47</v>
      </c>
      <c r="V12" s="10">
        <f t="shared" si="6"/>
        <v>6.9423929098966025E-2</v>
      </c>
      <c r="W12" s="9"/>
      <c r="X12" s="4">
        <v>49</v>
      </c>
      <c r="Y12" s="10">
        <f t="shared" si="7"/>
        <v>7.3243647234678619E-2</v>
      </c>
      <c r="Z12" s="9"/>
    </row>
    <row r="13" spans="1:26" x14ac:dyDescent="0.2">
      <c r="A13" s="15"/>
      <c r="B13" s="1" t="s">
        <v>13</v>
      </c>
      <c r="C13" s="4">
        <v>619</v>
      </c>
      <c r="D13" s="5">
        <f t="shared" si="0"/>
        <v>0.13574561403508772</v>
      </c>
      <c r="E13" s="5"/>
      <c r="F13" s="4">
        <v>525</v>
      </c>
      <c r="G13" s="5">
        <f t="shared" si="1"/>
        <v>0.11589403973509933</v>
      </c>
      <c r="H13" s="5"/>
      <c r="I13" s="4">
        <v>468</v>
      </c>
      <c r="J13" s="5">
        <f t="shared" si="2"/>
        <v>0.10263157894736842</v>
      </c>
      <c r="K13" s="5"/>
      <c r="L13" s="4">
        <v>526</v>
      </c>
      <c r="M13" s="5">
        <f t="shared" si="3"/>
        <v>0.11611479028697572</v>
      </c>
      <c r="N13" s="5"/>
      <c r="O13" s="4">
        <v>95</v>
      </c>
      <c r="P13" s="10">
        <f t="shared" si="4"/>
        <v>0.14032496307237813</v>
      </c>
      <c r="Q13" s="9"/>
      <c r="R13" s="4">
        <v>55</v>
      </c>
      <c r="S13" s="10">
        <f t="shared" si="5"/>
        <v>8.2212257100149483E-2</v>
      </c>
      <c r="T13" s="9"/>
      <c r="U13" s="4">
        <v>73</v>
      </c>
      <c r="V13" s="10">
        <f t="shared" si="6"/>
        <v>0.10782865583456426</v>
      </c>
      <c r="W13" s="9"/>
      <c r="X13" s="4">
        <v>57</v>
      </c>
      <c r="Y13" s="10">
        <f t="shared" si="7"/>
        <v>8.520179372197309E-2</v>
      </c>
      <c r="Z13" s="9"/>
    </row>
    <row r="14" spans="1:26" x14ac:dyDescent="0.2">
      <c r="A14" s="15"/>
      <c r="B14" s="1" t="s">
        <v>14</v>
      </c>
      <c r="C14" s="4">
        <v>716</v>
      </c>
      <c r="D14" s="5">
        <f t="shared" si="0"/>
        <v>0.15701754385964911</v>
      </c>
      <c r="E14" s="5"/>
      <c r="F14" s="4">
        <v>496</v>
      </c>
      <c r="G14" s="5">
        <f t="shared" si="1"/>
        <v>0.10949227373068433</v>
      </c>
      <c r="H14" s="5"/>
      <c r="I14" s="4">
        <v>764</v>
      </c>
      <c r="J14" s="5">
        <f t="shared" si="2"/>
        <v>0.1675438596491228</v>
      </c>
      <c r="K14" s="5"/>
      <c r="L14" s="4">
        <v>641</v>
      </c>
      <c r="M14" s="5">
        <f t="shared" si="3"/>
        <v>0.14150110375275937</v>
      </c>
      <c r="N14" s="5"/>
      <c r="O14" s="4">
        <v>108</v>
      </c>
      <c r="P14" s="10">
        <f t="shared" si="4"/>
        <v>0.15952732644017725</v>
      </c>
      <c r="Q14" s="9"/>
      <c r="R14" s="4">
        <v>44</v>
      </c>
      <c r="S14" s="10">
        <f t="shared" si="5"/>
        <v>6.5769805680119586E-2</v>
      </c>
      <c r="T14" s="9"/>
      <c r="U14" s="4">
        <v>108</v>
      </c>
      <c r="V14" s="10">
        <f t="shared" si="6"/>
        <v>0.15952732644017725</v>
      </c>
      <c r="W14" s="9"/>
      <c r="X14" s="4">
        <v>57</v>
      </c>
      <c r="Y14" s="10">
        <f t="shared" si="7"/>
        <v>8.520179372197309E-2</v>
      </c>
      <c r="Z14" s="9"/>
    </row>
    <row r="15" spans="1:26" x14ac:dyDescent="0.2">
      <c r="A15" s="15"/>
      <c r="B15" s="1" t="s">
        <v>15</v>
      </c>
      <c r="C15" s="4">
        <v>735</v>
      </c>
      <c r="D15" s="5">
        <f t="shared" si="0"/>
        <v>0.16118421052631579</v>
      </c>
      <c r="E15" s="5"/>
      <c r="F15" s="4">
        <v>434</v>
      </c>
      <c r="G15" s="5">
        <f t="shared" si="1"/>
        <v>9.5805739514348787E-2</v>
      </c>
      <c r="H15" s="5"/>
      <c r="I15" s="4">
        <v>945</v>
      </c>
      <c r="J15" s="5">
        <f t="shared" si="2"/>
        <v>0.20723684210526316</v>
      </c>
      <c r="K15" s="5"/>
      <c r="L15" s="4">
        <v>576</v>
      </c>
      <c r="M15" s="5">
        <f t="shared" si="3"/>
        <v>0.1271523178807947</v>
      </c>
      <c r="N15" s="5"/>
      <c r="O15" s="4">
        <v>97</v>
      </c>
      <c r="P15" s="10">
        <f t="shared" si="4"/>
        <v>0.14327917282127031</v>
      </c>
      <c r="Q15" s="9"/>
      <c r="R15" s="4">
        <v>32</v>
      </c>
      <c r="S15" s="10">
        <f t="shared" si="5"/>
        <v>4.7832585949177879E-2</v>
      </c>
      <c r="T15" s="9"/>
      <c r="U15" s="4">
        <v>115</v>
      </c>
      <c r="V15" s="10">
        <f t="shared" si="6"/>
        <v>0.16986706056129985</v>
      </c>
      <c r="W15" s="9"/>
      <c r="X15" s="4">
        <v>36</v>
      </c>
      <c r="Y15" s="10">
        <f t="shared" si="7"/>
        <v>5.3811659192825115E-2</v>
      </c>
      <c r="Z15" s="9"/>
    </row>
    <row r="16" spans="1:26" x14ac:dyDescent="0.2">
      <c r="A16" s="15"/>
      <c r="B16" s="1" t="s">
        <v>16</v>
      </c>
      <c r="C16" s="4">
        <v>531</v>
      </c>
      <c r="D16" s="5">
        <f t="shared" si="0"/>
        <v>0.11644736842105263</v>
      </c>
      <c r="E16" s="5"/>
      <c r="F16" s="4">
        <v>264</v>
      </c>
      <c r="G16" s="5">
        <f t="shared" si="1"/>
        <v>5.8278145695364242E-2</v>
      </c>
      <c r="H16" s="5"/>
      <c r="I16" s="4">
        <v>831</v>
      </c>
      <c r="J16" s="5">
        <f t="shared" si="2"/>
        <v>0.18223684210526317</v>
      </c>
      <c r="K16" s="5"/>
      <c r="L16" s="4">
        <v>428</v>
      </c>
      <c r="M16" s="5">
        <f t="shared" si="3"/>
        <v>9.4481236203090513E-2</v>
      </c>
      <c r="N16" s="5"/>
      <c r="O16" s="4">
        <v>63</v>
      </c>
      <c r="P16" s="10">
        <f t="shared" si="4"/>
        <v>9.3057607090103397E-2</v>
      </c>
      <c r="Q16" s="9"/>
      <c r="R16" s="4">
        <v>19</v>
      </c>
      <c r="S16" s="10">
        <f t="shared" si="5"/>
        <v>2.8400597907324365E-2</v>
      </c>
      <c r="T16" s="9"/>
      <c r="U16" s="4">
        <v>109</v>
      </c>
      <c r="V16" s="10">
        <f t="shared" si="6"/>
        <v>0.16100443131462333</v>
      </c>
      <c r="W16" s="9"/>
      <c r="X16" s="4">
        <v>37</v>
      </c>
      <c r="Y16" s="10">
        <f t="shared" si="7"/>
        <v>5.5306427503736919E-2</v>
      </c>
      <c r="Z16" s="9"/>
    </row>
    <row r="17" spans="1:26" x14ac:dyDescent="0.2">
      <c r="A17" s="15"/>
      <c r="B17" s="1" t="s">
        <v>17</v>
      </c>
      <c r="C17" s="4">
        <v>189</v>
      </c>
      <c r="D17" s="5">
        <f t="shared" si="0"/>
        <v>4.1447368421052629E-2</v>
      </c>
      <c r="E17" s="5"/>
      <c r="F17" s="4">
        <v>97</v>
      </c>
      <c r="G17" s="5">
        <f t="shared" si="1"/>
        <v>2.141280353200883E-2</v>
      </c>
      <c r="H17" s="5"/>
      <c r="I17" s="4">
        <v>342</v>
      </c>
      <c r="J17" s="5">
        <f t="shared" si="2"/>
        <v>7.4999999999999997E-2</v>
      </c>
      <c r="K17" s="5"/>
      <c r="L17" s="4">
        <v>169</v>
      </c>
      <c r="M17" s="5">
        <f t="shared" si="3"/>
        <v>3.7306843267108168E-2</v>
      </c>
      <c r="N17" s="5"/>
      <c r="O17" s="4">
        <v>28</v>
      </c>
      <c r="P17" s="10">
        <f t="shared" si="4"/>
        <v>4.1358936484490398E-2</v>
      </c>
      <c r="Q17" s="9"/>
      <c r="R17" s="4">
        <v>13</v>
      </c>
      <c r="S17" s="10">
        <f t="shared" si="5"/>
        <v>1.9431988041853511E-2</v>
      </c>
      <c r="T17" s="9"/>
      <c r="U17" s="4">
        <v>64</v>
      </c>
      <c r="V17" s="10">
        <f t="shared" si="6"/>
        <v>9.4534711964549489E-2</v>
      </c>
      <c r="W17" s="9"/>
      <c r="X17" s="4">
        <v>23</v>
      </c>
      <c r="Y17" s="10">
        <f t="shared" si="7"/>
        <v>3.4379671150971597E-2</v>
      </c>
      <c r="Z17" s="9"/>
    </row>
    <row r="18" spans="1:26" x14ac:dyDescent="0.2">
      <c r="A18" s="15"/>
      <c r="B18" s="1" t="s">
        <v>18</v>
      </c>
      <c r="C18" s="4">
        <v>71</v>
      </c>
      <c r="D18" s="5">
        <f t="shared" si="0"/>
        <v>1.5570175438596491E-2</v>
      </c>
      <c r="E18" s="5"/>
      <c r="F18" s="4">
        <v>38</v>
      </c>
      <c r="G18" s="5">
        <f t="shared" si="1"/>
        <v>8.3885209713024291E-3</v>
      </c>
      <c r="H18" s="5"/>
      <c r="I18" s="4">
        <v>136</v>
      </c>
      <c r="J18" s="5">
        <f t="shared" si="2"/>
        <v>2.9824561403508771E-2</v>
      </c>
      <c r="K18" s="5"/>
      <c r="L18" s="4">
        <v>69</v>
      </c>
      <c r="M18" s="5">
        <f t="shared" si="3"/>
        <v>1.5231788079470199E-2</v>
      </c>
      <c r="N18" s="5"/>
      <c r="O18" s="4">
        <v>10</v>
      </c>
      <c r="P18" s="10">
        <f t="shared" si="4"/>
        <v>1.4771048744460856E-2</v>
      </c>
      <c r="Q18" s="9"/>
      <c r="R18" s="4">
        <v>3</v>
      </c>
      <c r="S18" s="10">
        <f t="shared" si="5"/>
        <v>4.4843049327354259E-3</v>
      </c>
      <c r="T18" s="9"/>
      <c r="U18" s="4">
        <v>22</v>
      </c>
      <c r="V18" s="10">
        <f t="shared" si="6"/>
        <v>3.2496307237813882E-2</v>
      </c>
      <c r="W18" s="9"/>
      <c r="X18" s="4">
        <v>7</v>
      </c>
      <c r="Y18" s="10">
        <f t="shared" si="7"/>
        <v>1.0463378176382661E-2</v>
      </c>
      <c r="Z18" s="9"/>
    </row>
    <row r="19" spans="1:26" x14ac:dyDescent="0.2">
      <c r="A19" s="15"/>
      <c r="B19" s="1" t="s">
        <v>19</v>
      </c>
      <c r="C19" s="4">
        <v>35</v>
      </c>
      <c r="D19" s="5">
        <f t="shared" si="0"/>
        <v>7.6754385964912276E-3</v>
      </c>
      <c r="E19" s="5"/>
      <c r="F19" s="4">
        <v>15</v>
      </c>
      <c r="G19" s="5">
        <f t="shared" si="1"/>
        <v>3.3112582781456954E-3</v>
      </c>
      <c r="H19" s="5"/>
      <c r="I19" s="4">
        <v>53</v>
      </c>
      <c r="J19" s="5">
        <f t="shared" si="2"/>
        <v>1.1622807017543859E-2</v>
      </c>
      <c r="K19" s="5"/>
      <c r="L19" s="4">
        <v>31</v>
      </c>
      <c r="M19" s="5">
        <f t="shared" si="3"/>
        <v>6.8432671081677708E-3</v>
      </c>
      <c r="N19" s="5"/>
      <c r="O19" s="4">
        <v>5</v>
      </c>
      <c r="P19" s="10">
        <f t="shared" si="4"/>
        <v>7.385524372230428E-3</v>
      </c>
      <c r="Q19" s="9"/>
      <c r="R19" s="4">
        <v>3</v>
      </c>
      <c r="S19" s="10">
        <f t="shared" si="5"/>
        <v>4.4843049327354259E-3</v>
      </c>
      <c r="T19" s="9"/>
      <c r="U19" s="4">
        <v>5</v>
      </c>
      <c r="V19" s="10">
        <f t="shared" si="6"/>
        <v>7.385524372230428E-3</v>
      </c>
      <c r="W19" s="9"/>
      <c r="X19" s="4">
        <v>3</v>
      </c>
      <c r="Y19" s="10">
        <f t="shared" si="7"/>
        <v>4.4843049327354259E-3</v>
      </c>
      <c r="Z19" s="9"/>
    </row>
    <row r="20" spans="1:26" x14ac:dyDescent="0.2">
      <c r="A20" s="15"/>
      <c r="B20" s="1" t="s">
        <v>20</v>
      </c>
      <c r="C20" s="4">
        <v>17</v>
      </c>
      <c r="D20" s="5">
        <f t="shared" si="0"/>
        <v>3.7280701754385964E-3</v>
      </c>
      <c r="E20" s="5"/>
      <c r="F20" s="4">
        <v>6</v>
      </c>
      <c r="G20" s="5">
        <f t="shared" si="1"/>
        <v>1.3245033112582781E-3</v>
      </c>
      <c r="H20" s="5"/>
      <c r="I20" s="4">
        <v>23</v>
      </c>
      <c r="J20" s="5">
        <f t="shared" si="2"/>
        <v>5.0438596491228071E-3</v>
      </c>
      <c r="K20" s="5"/>
      <c r="L20" s="4">
        <v>7</v>
      </c>
      <c r="M20" s="5">
        <f t="shared" si="3"/>
        <v>1.5452538631346578E-3</v>
      </c>
      <c r="N20" s="5"/>
      <c r="O20" s="4">
        <v>4</v>
      </c>
      <c r="P20" s="10">
        <f t="shared" si="4"/>
        <v>5.9084194977843431E-3</v>
      </c>
      <c r="Q20" s="9"/>
      <c r="R20" s="4">
        <v>1</v>
      </c>
      <c r="S20" s="10">
        <f t="shared" si="5"/>
        <v>1.4947683109118087E-3</v>
      </c>
      <c r="T20" s="9"/>
      <c r="U20" s="4">
        <v>6</v>
      </c>
      <c r="V20" s="10">
        <f t="shared" si="6"/>
        <v>8.8626292466765146E-3</v>
      </c>
      <c r="W20" s="9"/>
      <c r="X20" s="4">
        <v>2</v>
      </c>
      <c r="Y20" s="10">
        <f t="shared" si="7"/>
        <v>2.9895366218236174E-3</v>
      </c>
      <c r="Z20" s="9"/>
    </row>
    <row r="21" spans="1:26" x14ac:dyDescent="0.2">
      <c r="A21" s="15"/>
      <c r="B21" s="1" t="s">
        <v>21</v>
      </c>
      <c r="C21" s="4">
        <v>10</v>
      </c>
      <c r="D21" s="5">
        <f t="shared" si="0"/>
        <v>2.1929824561403508E-3</v>
      </c>
      <c r="E21" s="5"/>
      <c r="F21" s="4">
        <v>3</v>
      </c>
      <c r="G21" s="5">
        <f t="shared" si="1"/>
        <v>6.6225165562913907E-4</v>
      </c>
      <c r="H21" s="5"/>
      <c r="I21" s="4">
        <v>12</v>
      </c>
      <c r="J21" s="5">
        <f t="shared" si="2"/>
        <v>2.631578947368421E-3</v>
      </c>
      <c r="K21" s="5"/>
      <c r="L21" s="4">
        <v>5</v>
      </c>
      <c r="M21" s="5">
        <f t="shared" si="3"/>
        <v>1.1037527593818985E-3</v>
      </c>
      <c r="N21" s="5"/>
      <c r="O21" s="4">
        <v>2</v>
      </c>
      <c r="P21" s="10">
        <f t="shared" si="4"/>
        <v>2.9542097488921715E-3</v>
      </c>
      <c r="Q21" s="9"/>
      <c r="R21" s="4">
        <v>0</v>
      </c>
      <c r="S21" s="10">
        <f t="shared" si="5"/>
        <v>0</v>
      </c>
      <c r="T21" s="9"/>
      <c r="U21" s="4">
        <v>4</v>
      </c>
      <c r="V21" s="10">
        <f t="shared" si="6"/>
        <v>5.9084194977843431E-3</v>
      </c>
      <c r="W21" s="9"/>
      <c r="X21" s="4">
        <v>1</v>
      </c>
      <c r="Y21" s="10">
        <f t="shared" si="7"/>
        <v>1.4947683109118087E-3</v>
      </c>
      <c r="Z21" s="9"/>
    </row>
    <row r="22" spans="1:26" x14ac:dyDescent="0.2">
      <c r="A22" s="15"/>
      <c r="B22" s="1" t="s">
        <v>22</v>
      </c>
      <c r="C22" s="4">
        <v>2</v>
      </c>
      <c r="D22" s="5">
        <f t="shared" si="0"/>
        <v>4.3859649122807018E-4</v>
      </c>
      <c r="E22" s="5"/>
      <c r="F22" s="4">
        <v>0</v>
      </c>
      <c r="G22" s="5">
        <f t="shared" si="1"/>
        <v>0</v>
      </c>
      <c r="H22" s="5"/>
      <c r="I22" s="4">
        <v>4</v>
      </c>
      <c r="J22" s="5">
        <f t="shared" si="2"/>
        <v>8.7719298245614037E-4</v>
      </c>
      <c r="K22" s="5"/>
      <c r="L22" s="4">
        <v>2</v>
      </c>
      <c r="M22" s="5">
        <f t="shared" si="3"/>
        <v>4.4150110375275938E-4</v>
      </c>
      <c r="N22" s="5"/>
      <c r="O22" s="4">
        <v>1</v>
      </c>
      <c r="P22" s="10">
        <f t="shared" si="4"/>
        <v>1.4771048744460858E-3</v>
      </c>
      <c r="Q22" s="9"/>
      <c r="R22" s="4">
        <v>0</v>
      </c>
      <c r="S22" s="10">
        <f t="shared" si="5"/>
        <v>0</v>
      </c>
      <c r="T22" s="9"/>
      <c r="U22" s="4">
        <v>2</v>
      </c>
      <c r="V22" s="10">
        <f t="shared" si="6"/>
        <v>2.9542097488921715E-3</v>
      </c>
      <c r="W22" s="9"/>
      <c r="X22" s="4">
        <v>1</v>
      </c>
      <c r="Y22" s="10">
        <f t="shared" si="7"/>
        <v>1.4947683109118087E-3</v>
      </c>
      <c r="Z22" s="9"/>
    </row>
    <row r="23" spans="1:26" x14ac:dyDescent="0.2">
      <c r="A23" s="15"/>
      <c r="B23" s="1" t="s">
        <v>23</v>
      </c>
      <c r="C23" s="4">
        <v>1</v>
      </c>
      <c r="D23" s="5">
        <f t="shared" si="0"/>
        <v>2.1929824561403509E-4</v>
      </c>
      <c r="E23" s="5"/>
      <c r="F23" s="4">
        <v>0</v>
      </c>
      <c r="G23" s="5">
        <f t="shared" si="1"/>
        <v>0</v>
      </c>
      <c r="H23" s="5"/>
      <c r="I23" s="4">
        <v>2</v>
      </c>
      <c r="J23" s="5">
        <f t="shared" si="2"/>
        <v>4.3859649122807018E-4</v>
      </c>
      <c r="K23" s="5"/>
      <c r="L23" s="4">
        <v>1</v>
      </c>
      <c r="M23" s="5">
        <f t="shared" si="3"/>
        <v>2.2075055187637969E-4</v>
      </c>
      <c r="N23" s="5"/>
      <c r="O23" s="4">
        <v>0</v>
      </c>
      <c r="P23" s="10">
        <f t="shared" si="4"/>
        <v>0</v>
      </c>
      <c r="Q23" s="9"/>
      <c r="R23" s="4">
        <v>0</v>
      </c>
      <c r="S23" s="10">
        <f t="shared" si="5"/>
        <v>0</v>
      </c>
      <c r="T23" s="9"/>
      <c r="U23" s="4">
        <v>2</v>
      </c>
      <c r="V23" s="10">
        <f t="shared" si="6"/>
        <v>2.9542097488921715E-3</v>
      </c>
      <c r="W23" s="9"/>
      <c r="X23" s="4">
        <v>1</v>
      </c>
      <c r="Y23" s="10">
        <f t="shared" si="7"/>
        <v>1.4947683109118087E-3</v>
      </c>
      <c r="Z23" s="9"/>
    </row>
    <row r="24" spans="1:26" x14ac:dyDescent="0.2">
      <c r="A24" s="15"/>
      <c r="B24" s="1" t="s">
        <v>24</v>
      </c>
      <c r="C24" s="4">
        <v>2</v>
      </c>
      <c r="D24" s="5">
        <f t="shared" si="0"/>
        <v>4.3859649122807018E-4</v>
      </c>
      <c r="E24" s="5"/>
      <c r="F24" s="4">
        <v>1</v>
      </c>
      <c r="G24" s="5">
        <f t="shared" si="1"/>
        <v>2.2075055187637969E-4</v>
      </c>
      <c r="H24" s="5"/>
      <c r="I24" s="4">
        <v>2</v>
      </c>
      <c r="J24" s="5">
        <f t="shared" si="2"/>
        <v>4.3859649122807018E-4</v>
      </c>
      <c r="K24" s="5"/>
      <c r="L24" s="4">
        <v>0</v>
      </c>
      <c r="M24" s="5">
        <f t="shared" si="3"/>
        <v>0</v>
      </c>
      <c r="N24" s="5"/>
      <c r="O24" s="4">
        <v>0</v>
      </c>
      <c r="P24" s="10">
        <f t="shared" si="4"/>
        <v>0</v>
      </c>
      <c r="Q24" s="9"/>
      <c r="R24" s="4">
        <v>0</v>
      </c>
      <c r="S24" s="10">
        <f t="shared" si="5"/>
        <v>0</v>
      </c>
      <c r="T24" s="9"/>
      <c r="U24" s="4">
        <v>0</v>
      </c>
      <c r="V24" s="10">
        <f t="shared" si="6"/>
        <v>0</v>
      </c>
      <c r="W24" s="9"/>
      <c r="X24" s="4">
        <v>0</v>
      </c>
      <c r="Y24" s="10">
        <f t="shared" si="7"/>
        <v>0</v>
      </c>
      <c r="Z24" s="9"/>
    </row>
    <row r="25" spans="1:26" x14ac:dyDescent="0.2">
      <c r="A25" s="15"/>
      <c r="B25" s="1" t="s">
        <v>25</v>
      </c>
      <c r="C25" s="4">
        <v>0</v>
      </c>
      <c r="D25" s="5">
        <f t="shared" si="0"/>
        <v>0</v>
      </c>
      <c r="E25" s="5"/>
      <c r="F25" s="4">
        <v>0</v>
      </c>
      <c r="G25" s="5">
        <f t="shared" si="1"/>
        <v>0</v>
      </c>
      <c r="H25" s="5"/>
      <c r="I25" s="4">
        <v>1</v>
      </c>
      <c r="J25" s="5">
        <f t="shared" si="2"/>
        <v>2.1929824561403509E-4</v>
      </c>
      <c r="K25" s="5"/>
      <c r="L25" s="4">
        <v>1</v>
      </c>
      <c r="M25" s="5">
        <f t="shared" si="3"/>
        <v>2.2075055187637969E-4</v>
      </c>
      <c r="N25" s="5"/>
      <c r="O25" s="4">
        <v>0</v>
      </c>
      <c r="P25" s="10">
        <f t="shared" si="4"/>
        <v>0</v>
      </c>
      <c r="Q25" s="9"/>
      <c r="R25" s="4">
        <v>0</v>
      </c>
      <c r="S25" s="10">
        <f t="shared" si="5"/>
        <v>0</v>
      </c>
      <c r="T25" s="9"/>
      <c r="U25" s="4">
        <v>0</v>
      </c>
      <c r="V25" s="10">
        <f t="shared" si="6"/>
        <v>0</v>
      </c>
      <c r="W25" s="9"/>
      <c r="X25" s="4">
        <v>0</v>
      </c>
      <c r="Y25" s="10">
        <f t="shared" si="7"/>
        <v>0</v>
      </c>
      <c r="Z25" s="9"/>
    </row>
    <row r="26" spans="1:26" x14ac:dyDescent="0.2">
      <c r="A26" s="15"/>
      <c r="B26" s="1" t="s">
        <v>26</v>
      </c>
      <c r="C26" s="4">
        <v>0</v>
      </c>
      <c r="D26" s="5">
        <f t="shared" si="0"/>
        <v>0</v>
      </c>
      <c r="E26" s="5"/>
      <c r="F26" s="4">
        <v>0</v>
      </c>
      <c r="G26" s="5">
        <f t="shared" si="1"/>
        <v>0</v>
      </c>
      <c r="H26" s="5"/>
      <c r="I26" s="4">
        <v>1</v>
      </c>
      <c r="J26" s="5">
        <f t="shared" si="2"/>
        <v>2.1929824561403509E-4</v>
      </c>
      <c r="K26" s="5"/>
      <c r="L26" s="4">
        <v>0</v>
      </c>
      <c r="M26" s="5">
        <f t="shared" si="3"/>
        <v>0</v>
      </c>
      <c r="N26" s="5"/>
      <c r="O26" s="4">
        <v>0</v>
      </c>
      <c r="P26" s="10">
        <f t="shared" si="4"/>
        <v>0</v>
      </c>
      <c r="Q26" s="9"/>
      <c r="R26" s="4">
        <v>0</v>
      </c>
      <c r="S26" s="10">
        <f t="shared" si="5"/>
        <v>0</v>
      </c>
      <c r="T26" s="9"/>
      <c r="U26" s="4">
        <v>0</v>
      </c>
      <c r="V26" s="10">
        <f t="shared" si="6"/>
        <v>0</v>
      </c>
      <c r="W26" s="9"/>
      <c r="X26" s="4">
        <v>0</v>
      </c>
      <c r="Y26" s="10">
        <f t="shared" si="7"/>
        <v>0</v>
      </c>
      <c r="Z26" s="9"/>
    </row>
    <row r="27" spans="1:26" x14ac:dyDescent="0.2">
      <c r="A27" s="15" t="s">
        <v>27</v>
      </c>
      <c r="B27" s="1" t="s">
        <v>5</v>
      </c>
      <c r="C27" s="4">
        <v>1</v>
      </c>
      <c r="D27" s="5">
        <f t="shared" si="0"/>
        <v>2.1929824561403509E-4</v>
      </c>
      <c r="E27" s="3"/>
      <c r="F27" s="4">
        <v>1</v>
      </c>
      <c r="G27" s="5">
        <f t="shared" si="1"/>
        <v>2.2075055187637969E-4</v>
      </c>
      <c r="H27" s="3"/>
      <c r="I27" s="4">
        <v>1</v>
      </c>
      <c r="J27" s="5">
        <f t="shared" si="2"/>
        <v>2.1929824561403509E-4</v>
      </c>
      <c r="K27" s="3"/>
      <c r="L27" s="4">
        <v>1</v>
      </c>
      <c r="M27" s="5">
        <f t="shared" si="3"/>
        <v>2.2075055187637969E-4</v>
      </c>
      <c r="N27" s="3"/>
      <c r="O27" s="4">
        <v>0</v>
      </c>
      <c r="P27" s="10">
        <f t="shared" si="4"/>
        <v>0</v>
      </c>
      <c r="Q27" s="9"/>
      <c r="R27" s="4">
        <v>0</v>
      </c>
      <c r="S27" s="10">
        <f t="shared" si="5"/>
        <v>0</v>
      </c>
      <c r="T27" s="9"/>
      <c r="U27" s="4">
        <v>0</v>
      </c>
      <c r="V27" s="10">
        <f t="shared" si="6"/>
        <v>0</v>
      </c>
      <c r="W27" s="9"/>
      <c r="X27" s="4">
        <v>0</v>
      </c>
      <c r="Y27" s="10">
        <f t="shared" si="7"/>
        <v>0</v>
      </c>
      <c r="Z27" s="9"/>
    </row>
    <row r="28" spans="1:26" x14ac:dyDescent="0.2">
      <c r="A28" s="15"/>
      <c r="B28" s="1" t="s">
        <v>6</v>
      </c>
      <c r="C28" s="4">
        <v>0</v>
      </c>
      <c r="D28" s="5">
        <f t="shared" si="0"/>
        <v>0</v>
      </c>
      <c r="E28" s="3"/>
      <c r="F28" s="4">
        <v>0</v>
      </c>
      <c r="G28" s="5">
        <f t="shared" si="1"/>
        <v>0</v>
      </c>
      <c r="H28" s="3"/>
      <c r="I28" s="4">
        <v>0</v>
      </c>
      <c r="J28" s="5">
        <f t="shared" si="2"/>
        <v>0</v>
      </c>
      <c r="K28" s="3"/>
      <c r="L28" s="4">
        <v>0</v>
      </c>
      <c r="M28" s="5">
        <f t="shared" si="3"/>
        <v>0</v>
      </c>
      <c r="N28" s="3"/>
      <c r="O28" s="4">
        <v>0</v>
      </c>
      <c r="P28" s="10">
        <f t="shared" si="4"/>
        <v>0</v>
      </c>
      <c r="Q28" s="9"/>
      <c r="R28" s="4">
        <v>0</v>
      </c>
      <c r="S28" s="10">
        <f t="shared" si="5"/>
        <v>0</v>
      </c>
      <c r="T28" s="9"/>
      <c r="U28" s="4">
        <v>0</v>
      </c>
      <c r="V28" s="10">
        <f t="shared" si="6"/>
        <v>0</v>
      </c>
      <c r="W28" s="9"/>
      <c r="X28" s="4">
        <v>0</v>
      </c>
      <c r="Y28" s="10">
        <f t="shared" si="7"/>
        <v>0</v>
      </c>
      <c r="Z28" s="9"/>
    </row>
    <row r="29" spans="1:26" x14ac:dyDescent="0.2">
      <c r="A29" s="15"/>
      <c r="B29" s="1" t="s">
        <v>7</v>
      </c>
      <c r="C29" s="4">
        <v>2</v>
      </c>
      <c r="D29" s="5">
        <f t="shared" si="0"/>
        <v>4.3859649122807018E-4</v>
      </c>
      <c r="E29" s="3"/>
      <c r="F29" s="4">
        <v>1</v>
      </c>
      <c r="G29" s="5">
        <f t="shared" si="1"/>
        <v>2.2075055187637969E-4</v>
      </c>
      <c r="H29" s="3"/>
      <c r="I29" s="4">
        <v>0</v>
      </c>
      <c r="J29" s="5">
        <f t="shared" si="2"/>
        <v>0</v>
      </c>
      <c r="K29" s="3"/>
      <c r="L29" s="4">
        <v>0</v>
      </c>
      <c r="M29" s="5">
        <f t="shared" si="3"/>
        <v>0</v>
      </c>
      <c r="N29" s="3"/>
      <c r="O29" s="4">
        <v>1</v>
      </c>
      <c r="P29" s="10">
        <f t="shared" si="4"/>
        <v>1.4771048744460858E-3</v>
      </c>
      <c r="Q29" s="9"/>
      <c r="R29" s="4">
        <v>1</v>
      </c>
      <c r="S29" s="10">
        <f t="shared" si="5"/>
        <v>1.4947683109118087E-3</v>
      </c>
      <c r="T29" s="9"/>
      <c r="U29" s="4">
        <v>0</v>
      </c>
      <c r="V29" s="10">
        <f t="shared" si="6"/>
        <v>0</v>
      </c>
      <c r="W29" s="9"/>
      <c r="X29" s="4">
        <v>0</v>
      </c>
      <c r="Y29" s="10">
        <f t="shared" si="7"/>
        <v>0</v>
      </c>
      <c r="Z29" s="9"/>
    </row>
    <row r="30" spans="1:26" x14ac:dyDescent="0.2">
      <c r="A30" s="15"/>
      <c r="B30" s="1" t="s">
        <v>8</v>
      </c>
      <c r="C30" s="4">
        <v>1</v>
      </c>
      <c r="D30" s="5">
        <f t="shared" si="0"/>
        <v>2.1929824561403509E-4</v>
      </c>
      <c r="E30" s="3"/>
      <c r="F30" s="4">
        <v>1</v>
      </c>
      <c r="G30" s="5">
        <f t="shared" si="1"/>
        <v>2.2075055187637969E-4</v>
      </c>
      <c r="H30" s="3"/>
      <c r="I30" s="4">
        <v>0</v>
      </c>
      <c r="J30" s="5">
        <f t="shared" si="2"/>
        <v>0</v>
      </c>
      <c r="K30" s="3"/>
      <c r="L30" s="4">
        <v>0</v>
      </c>
      <c r="M30" s="5">
        <f t="shared" si="3"/>
        <v>0</v>
      </c>
      <c r="N30" s="3"/>
      <c r="O30" s="4">
        <v>0</v>
      </c>
      <c r="P30" s="10">
        <f t="shared" si="4"/>
        <v>0</v>
      </c>
      <c r="Q30" s="9"/>
      <c r="R30" s="4">
        <v>0</v>
      </c>
      <c r="S30" s="10">
        <f t="shared" si="5"/>
        <v>0</v>
      </c>
      <c r="T30" s="9"/>
      <c r="U30" s="4">
        <v>0</v>
      </c>
      <c r="V30" s="10">
        <f t="shared" si="6"/>
        <v>0</v>
      </c>
      <c r="W30" s="9"/>
      <c r="X30" s="4">
        <v>0</v>
      </c>
      <c r="Y30" s="10">
        <f t="shared" si="7"/>
        <v>0</v>
      </c>
      <c r="Z30" s="9"/>
    </row>
    <row r="31" spans="1:26" x14ac:dyDescent="0.2">
      <c r="A31" s="15"/>
      <c r="B31" s="1" t="s">
        <v>9</v>
      </c>
      <c r="C31" s="4">
        <v>3</v>
      </c>
      <c r="D31" s="5">
        <f t="shared" si="0"/>
        <v>6.5789473684210525E-4</v>
      </c>
      <c r="E31" s="3"/>
      <c r="F31" s="4">
        <v>1</v>
      </c>
      <c r="G31" s="5">
        <f t="shared" si="1"/>
        <v>2.2075055187637969E-4</v>
      </c>
      <c r="H31" s="3"/>
      <c r="I31" s="4">
        <v>0</v>
      </c>
      <c r="J31" s="5">
        <f t="shared" si="2"/>
        <v>0</v>
      </c>
      <c r="K31" s="3"/>
      <c r="L31" s="4">
        <v>0</v>
      </c>
      <c r="M31" s="5">
        <f t="shared" si="3"/>
        <v>0</v>
      </c>
      <c r="N31" s="3"/>
      <c r="O31" s="4">
        <v>1</v>
      </c>
      <c r="P31" s="10">
        <f t="shared" si="4"/>
        <v>1.4771048744460858E-3</v>
      </c>
      <c r="Q31" s="9"/>
      <c r="R31" s="4">
        <v>0</v>
      </c>
      <c r="S31" s="10">
        <f t="shared" si="5"/>
        <v>0</v>
      </c>
      <c r="T31" s="9"/>
      <c r="U31" s="4">
        <v>0</v>
      </c>
      <c r="V31" s="10">
        <f t="shared" si="6"/>
        <v>0</v>
      </c>
      <c r="W31" s="9"/>
      <c r="X31" s="4">
        <v>0</v>
      </c>
      <c r="Y31" s="10">
        <f t="shared" si="7"/>
        <v>0</v>
      </c>
      <c r="Z31" s="9"/>
    </row>
    <row r="32" spans="1:26" x14ac:dyDescent="0.2">
      <c r="A32" s="15"/>
      <c r="B32" s="1" t="s">
        <v>10</v>
      </c>
      <c r="C32" s="4">
        <v>4</v>
      </c>
      <c r="D32" s="5">
        <f t="shared" si="0"/>
        <v>8.7719298245614037E-4</v>
      </c>
      <c r="E32" s="3"/>
      <c r="F32" s="4">
        <v>1</v>
      </c>
      <c r="G32" s="5">
        <f t="shared" si="1"/>
        <v>2.2075055187637969E-4</v>
      </c>
      <c r="H32" s="3"/>
      <c r="I32" s="4">
        <v>1</v>
      </c>
      <c r="J32" s="5">
        <f t="shared" si="2"/>
        <v>2.1929824561403509E-4</v>
      </c>
      <c r="K32" s="3"/>
      <c r="L32" s="4">
        <v>1</v>
      </c>
      <c r="M32" s="5">
        <f t="shared" si="3"/>
        <v>2.2075055187637969E-4</v>
      </c>
      <c r="N32" s="3"/>
      <c r="O32" s="4">
        <v>2</v>
      </c>
      <c r="P32" s="10">
        <f t="shared" si="4"/>
        <v>2.9542097488921715E-3</v>
      </c>
      <c r="Q32" s="9"/>
      <c r="R32" s="4">
        <v>1</v>
      </c>
      <c r="S32" s="10">
        <f t="shared" si="5"/>
        <v>1.4947683109118087E-3</v>
      </c>
      <c r="T32" s="9"/>
      <c r="U32" s="4">
        <v>1</v>
      </c>
      <c r="V32" s="10">
        <f t="shared" si="6"/>
        <v>1.4771048744460858E-3</v>
      </c>
      <c r="W32" s="9"/>
      <c r="X32" s="4">
        <v>1</v>
      </c>
      <c r="Y32" s="10">
        <f t="shared" si="7"/>
        <v>1.4947683109118087E-3</v>
      </c>
      <c r="Z32" s="9"/>
    </row>
    <row r="33" spans="1:26" x14ac:dyDescent="0.2">
      <c r="A33" s="15"/>
      <c r="B33" s="1" t="s">
        <v>11</v>
      </c>
      <c r="C33" s="4">
        <v>5</v>
      </c>
      <c r="D33" s="5">
        <f t="shared" si="0"/>
        <v>1.0964912280701754E-3</v>
      </c>
      <c r="E33" s="3"/>
      <c r="F33" s="4">
        <v>0</v>
      </c>
      <c r="G33" s="5">
        <f t="shared" si="1"/>
        <v>0</v>
      </c>
      <c r="H33" s="3"/>
      <c r="I33" s="4">
        <v>3</v>
      </c>
      <c r="J33" s="5">
        <f t="shared" si="2"/>
        <v>6.5789473684210525E-4</v>
      </c>
      <c r="K33" s="3"/>
      <c r="L33" s="4">
        <v>1</v>
      </c>
      <c r="M33" s="5">
        <f t="shared" si="3"/>
        <v>2.2075055187637969E-4</v>
      </c>
      <c r="N33" s="3"/>
      <c r="O33" s="4">
        <v>0</v>
      </c>
      <c r="P33" s="10">
        <f t="shared" si="4"/>
        <v>0</v>
      </c>
      <c r="Q33" s="9"/>
      <c r="R33" s="4">
        <v>0</v>
      </c>
      <c r="S33" s="10">
        <f t="shared" si="5"/>
        <v>0</v>
      </c>
      <c r="T33" s="9"/>
      <c r="U33" s="4">
        <v>1</v>
      </c>
      <c r="V33" s="10">
        <f t="shared" si="6"/>
        <v>1.4771048744460858E-3</v>
      </c>
      <c r="W33" s="9"/>
      <c r="X33" s="4">
        <v>0</v>
      </c>
      <c r="Y33" s="10">
        <f t="shared" si="7"/>
        <v>0</v>
      </c>
      <c r="Z33" s="9"/>
    </row>
    <row r="34" spans="1:26" x14ac:dyDescent="0.2">
      <c r="A34" s="15"/>
      <c r="B34" s="1" t="s">
        <v>12</v>
      </c>
      <c r="C34" s="4">
        <v>27</v>
      </c>
      <c r="D34" s="5">
        <f t="shared" si="0"/>
        <v>5.9210526315789476E-3</v>
      </c>
      <c r="E34" s="3"/>
      <c r="F34" s="4">
        <v>12</v>
      </c>
      <c r="G34" s="5">
        <f t="shared" si="1"/>
        <v>2.6490066225165563E-3</v>
      </c>
      <c r="H34" s="3"/>
      <c r="I34" s="4">
        <v>3</v>
      </c>
      <c r="J34" s="5">
        <f t="shared" si="2"/>
        <v>6.5789473684210525E-4</v>
      </c>
      <c r="K34" s="3"/>
      <c r="L34" s="4">
        <v>1</v>
      </c>
      <c r="M34" s="5">
        <f t="shared" si="3"/>
        <v>2.2075055187637969E-4</v>
      </c>
      <c r="N34" s="3"/>
      <c r="O34" s="4">
        <v>6</v>
      </c>
      <c r="P34" s="10">
        <f t="shared" si="4"/>
        <v>8.8626292466765146E-3</v>
      </c>
      <c r="Q34" s="9"/>
      <c r="R34" s="4">
        <v>1</v>
      </c>
      <c r="S34" s="10">
        <f t="shared" si="5"/>
        <v>1.4947683109118087E-3</v>
      </c>
      <c r="T34" s="9"/>
      <c r="U34" s="4">
        <v>1</v>
      </c>
      <c r="V34" s="10">
        <f t="shared" si="6"/>
        <v>1.4771048744460858E-3</v>
      </c>
      <c r="W34" s="9"/>
      <c r="X34" s="4">
        <v>0</v>
      </c>
      <c r="Y34" s="10">
        <f t="shared" si="7"/>
        <v>0</v>
      </c>
      <c r="Z34" s="9"/>
    </row>
    <row r="35" spans="1:26" x14ac:dyDescent="0.2">
      <c r="A35" s="15"/>
      <c r="B35" s="1" t="s">
        <v>13</v>
      </c>
      <c r="C35" s="4">
        <v>67</v>
      </c>
      <c r="D35" s="5">
        <f t="shared" si="0"/>
        <v>1.4692982456140351E-2</v>
      </c>
      <c r="E35" s="3"/>
      <c r="F35" s="4">
        <v>23</v>
      </c>
      <c r="G35" s="5">
        <f t="shared" si="1"/>
        <v>5.0772626931567333E-3</v>
      </c>
      <c r="H35" s="3"/>
      <c r="I35" s="4">
        <v>10</v>
      </c>
      <c r="J35" s="5">
        <f t="shared" si="2"/>
        <v>2.1929824561403508E-3</v>
      </c>
      <c r="K35" s="3"/>
      <c r="L35" s="4">
        <v>5</v>
      </c>
      <c r="M35" s="5">
        <f t="shared" si="3"/>
        <v>1.1037527593818985E-3</v>
      </c>
      <c r="N35" s="3"/>
      <c r="O35" s="4">
        <v>15</v>
      </c>
      <c r="P35" s="10">
        <f t="shared" si="4"/>
        <v>2.2156573116691284E-2</v>
      </c>
      <c r="Q35" s="9"/>
      <c r="R35" s="4">
        <v>10</v>
      </c>
      <c r="S35" s="10">
        <f t="shared" si="5"/>
        <v>1.4947683109118086E-2</v>
      </c>
      <c r="T35" s="9"/>
      <c r="U35" s="4">
        <v>4</v>
      </c>
      <c r="V35" s="10">
        <f t="shared" si="6"/>
        <v>5.9084194977843431E-3</v>
      </c>
      <c r="W35" s="9"/>
      <c r="X35" s="4">
        <v>2</v>
      </c>
      <c r="Y35" s="10">
        <f t="shared" si="7"/>
        <v>2.9895366218236174E-3</v>
      </c>
      <c r="Z35" s="9"/>
    </row>
    <row r="36" spans="1:26" x14ac:dyDescent="0.2">
      <c r="A36" s="15"/>
      <c r="B36" s="1" t="s">
        <v>14</v>
      </c>
      <c r="C36" s="4">
        <v>140</v>
      </c>
      <c r="D36" s="5">
        <f t="shared" si="0"/>
        <v>3.0701754385964911E-2</v>
      </c>
      <c r="E36" s="3"/>
      <c r="F36" s="4">
        <v>59</v>
      </c>
      <c r="G36" s="5">
        <f t="shared" si="1"/>
        <v>1.3024282560706401E-2</v>
      </c>
      <c r="H36" s="3"/>
      <c r="I36" s="4">
        <v>17</v>
      </c>
      <c r="J36" s="5">
        <f t="shared" si="2"/>
        <v>3.7280701754385964E-3</v>
      </c>
      <c r="K36" s="3"/>
      <c r="L36" s="4">
        <v>9</v>
      </c>
      <c r="M36" s="5">
        <f t="shared" si="3"/>
        <v>1.9867549668874172E-3</v>
      </c>
      <c r="N36" s="3"/>
      <c r="O36" s="4">
        <v>18</v>
      </c>
      <c r="P36" s="10">
        <f t="shared" si="4"/>
        <v>2.6587887740029542E-2</v>
      </c>
      <c r="Q36" s="9"/>
      <c r="R36" s="4">
        <v>13</v>
      </c>
      <c r="S36" s="10">
        <f t="shared" si="5"/>
        <v>1.9431988041853511E-2</v>
      </c>
      <c r="T36" s="9"/>
      <c r="U36" s="4">
        <v>3</v>
      </c>
      <c r="V36" s="10">
        <f t="shared" si="6"/>
        <v>4.4313146233382573E-3</v>
      </c>
      <c r="W36" s="9"/>
      <c r="X36" s="4">
        <v>4</v>
      </c>
      <c r="Y36" s="10">
        <f t="shared" si="7"/>
        <v>5.9790732436472349E-3</v>
      </c>
      <c r="Z36" s="9"/>
    </row>
    <row r="37" spans="1:26" x14ac:dyDescent="0.2">
      <c r="A37" s="15"/>
      <c r="B37" s="1" t="s">
        <v>15</v>
      </c>
      <c r="C37" s="4">
        <v>353</v>
      </c>
      <c r="D37" s="5">
        <f t="shared" si="0"/>
        <v>7.7412280701754391E-2</v>
      </c>
      <c r="E37" s="3"/>
      <c r="F37" s="4">
        <v>127</v>
      </c>
      <c r="G37" s="5">
        <f t="shared" si="1"/>
        <v>2.803532008830022E-2</v>
      </c>
      <c r="H37" s="3"/>
      <c r="I37" s="4">
        <v>43</v>
      </c>
      <c r="J37" s="5">
        <f t="shared" si="2"/>
        <v>9.4298245614035086E-3</v>
      </c>
      <c r="K37" s="3"/>
      <c r="L37" s="4">
        <v>18</v>
      </c>
      <c r="M37" s="5">
        <f t="shared" si="3"/>
        <v>3.9735099337748344E-3</v>
      </c>
      <c r="N37" s="3"/>
      <c r="O37" s="4">
        <v>59</v>
      </c>
      <c r="P37" s="10">
        <f t="shared" si="4"/>
        <v>8.7149187592319058E-2</v>
      </c>
      <c r="Q37" s="9"/>
      <c r="R37" s="4">
        <v>30</v>
      </c>
      <c r="S37" s="10">
        <f t="shared" si="5"/>
        <v>4.4843049327354258E-2</v>
      </c>
      <c r="T37" s="9"/>
      <c r="U37" s="4">
        <v>7</v>
      </c>
      <c r="V37" s="10">
        <f t="shared" si="6"/>
        <v>1.03397341211226E-2</v>
      </c>
      <c r="W37" s="9"/>
      <c r="X37" s="4">
        <v>7</v>
      </c>
      <c r="Y37" s="10">
        <f t="shared" si="7"/>
        <v>1.0463378176382661E-2</v>
      </c>
      <c r="Z37" s="9"/>
    </row>
    <row r="38" spans="1:26" x14ac:dyDescent="0.2">
      <c r="A38" s="15"/>
      <c r="B38" s="1" t="s">
        <v>16</v>
      </c>
      <c r="C38" s="4">
        <v>576</v>
      </c>
      <c r="D38" s="5">
        <f t="shared" si="0"/>
        <v>0.12631578947368421</v>
      </c>
      <c r="E38" s="3"/>
      <c r="F38" s="4">
        <v>222</v>
      </c>
      <c r="G38" s="5">
        <f t="shared" si="1"/>
        <v>4.900662251655629E-2</v>
      </c>
      <c r="H38" s="3"/>
      <c r="I38" s="4">
        <v>281</v>
      </c>
      <c r="J38" s="5">
        <f t="shared" si="2"/>
        <v>6.1622807017543857E-2</v>
      </c>
      <c r="K38" s="3"/>
      <c r="L38" s="4">
        <v>102</v>
      </c>
      <c r="M38" s="5">
        <f t="shared" si="3"/>
        <v>2.2516556291390728E-2</v>
      </c>
      <c r="N38" s="3"/>
      <c r="O38" s="4">
        <v>87</v>
      </c>
      <c r="P38" s="10">
        <f t="shared" si="4"/>
        <v>0.12850812407680945</v>
      </c>
      <c r="Q38" s="9"/>
      <c r="R38" s="4">
        <v>55</v>
      </c>
      <c r="S38" s="10">
        <f t="shared" si="5"/>
        <v>8.2212257100149483E-2</v>
      </c>
      <c r="T38" s="9"/>
      <c r="U38" s="4">
        <v>43</v>
      </c>
      <c r="V38" s="10">
        <f t="shared" si="6"/>
        <v>6.3515509601181686E-2</v>
      </c>
      <c r="W38" s="9"/>
      <c r="X38" s="4">
        <v>25</v>
      </c>
      <c r="Y38" s="10">
        <f t="shared" si="7"/>
        <v>3.7369207772795218E-2</v>
      </c>
      <c r="Z38" s="9"/>
    </row>
    <row r="39" spans="1:26" x14ac:dyDescent="0.2">
      <c r="A39" s="15"/>
      <c r="B39" s="1" t="s">
        <v>17</v>
      </c>
      <c r="C39" s="4">
        <v>614</v>
      </c>
      <c r="D39" s="5">
        <f t="shared" si="0"/>
        <v>0.13464912280701755</v>
      </c>
      <c r="E39" s="14">
        <v>0.74145000000000005</v>
      </c>
      <c r="F39" s="4">
        <v>330</v>
      </c>
      <c r="G39" s="5">
        <f t="shared" si="1"/>
        <v>7.2847682119205295E-2</v>
      </c>
      <c r="H39" s="14">
        <v>0.90110000000000001</v>
      </c>
      <c r="I39" s="4">
        <v>642</v>
      </c>
      <c r="J39" s="5">
        <f t="shared" si="2"/>
        <v>0.14078947368421052</v>
      </c>
      <c r="K39" s="14">
        <v>0.92127000000000003</v>
      </c>
      <c r="L39" s="4">
        <v>211</v>
      </c>
      <c r="M39" s="5">
        <f t="shared" si="3"/>
        <v>4.6578366445916113E-2</v>
      </c>
      <c r="N39" s="14">
        <v>0.96953999999999996</v>
      </c>
      <c r="O39" s="4">
        <v>109</v>
      </c>
      <c r="P39" s="10">
        <f t="shared" si="4"/>
        <v>0.16100443131462333</v>
      </c>
      <c r="Q39" s="14">
        <v>0.72082999999999997</v>
      </c>
      <c r="R39" s="4">
        <v>73</v>
      </c>
      <c r="S39" s="10">
        <f t="shared" si="5"/>
        <v>0.10911808669656203</v>
      </c>
      <c r="T39" s="14">
        <v>0.83408000000000004</v>
      </c>
      <c r="U39" s="4">
        <v>107</v>
      </c>
      <c r="V39" s="10">
        <f t="shared" si="6"/>
        <v>0.15805022156573117</v>
      </c>
      <c r="W39" s="14">
        <v>0.91137000000000001</v>
      </c>
      <c r="X39" s="4">
        <v>56</v>
      </c>
      <c r="Y39" s="10">
        <f>X39/669</f>
        <v>8.3707025411061287E-2</v>
      </c>
      <c r="Z39" s="14">
        <v>0.94169999999999998</v>
      </c>
    </row>
    <row r="40" spans="1:26" x14ac:dyDescent="0.2">
      <c r="A40" s="15"/>
      <c r="B40" s="1" t="s">
        <v>18</v>
      </c>
      <c r="C40" s="4">
        <v>585</v>
      </c>
      <c r="D40" s="5">
        <f t="shared" si="0"/>
        <v>0.12828947368421054</v>
      </c>
      <c r="E40" s="14"/>
      <c r="F40" s="4">
        <v>349</v>
      </c>
      <c r="G40" s="5">
        <f t="shared" si="1"/>
        <v>7.7041942604856514E-2</v>
      </c>
      <c r="H40" s="14"/>
      <c r="I40" s="4">
        <v>705</v>
      </c>
      <c r="J40" s="5">
        <f t="shared" si="2"/>
        <v>0.15460526315789475</v>
      </c>
      <c r="K40" s="14"/>
      <c r="L40" s="4">
        <v>291</v>
      </c>
      <c r="M40" s="5">
        <f t="shared" si="3"/>
        <v>6.4238410596026488E-2</v>
      </c>
      <c r="N40" s="14"/>
      <c r="O40" s="4">
        <v>76</v>
      </c>
      <c r="P40" s="10">
        <f t="shared" si="4"/>
        <v>0.11225997045790251</v>
      </c>
      <c r="Q40" s="14"/>
      <c r="R40" s="4">
        <v>58</v>
      </c>
      <c r="S40" s="10">
        <f t="shared" si="5"/>
        <v>8.6696562032884908E-2</v>
      </c>
      <c r="T40" s="14"/>
      <c r="U40" s="4">
        <v>111</v>
      </c>
      <c r="V40" s="10">
        <f t="shared" si="6"/>
        <v>0.16395864106351551</v>
      </c>
      <c r="W40" s="14"/>
      <c r="X40" s="4">
        <v>65</v>
      </c>
      <c r="Y40" s="10">
        <f t="shared" si="7"/>
        <v>9.7159940209267562E-2</v>
      </c>
      <c r="Z40" s="14"/>
    </row>
    <row r="41" spans="1:26" x14ac:dyDescent="0.2">
      <c r="A41" s="15"/>
      <c r="B41" s="1" t="s">
        <v>19</v>
      </c>
      <c r="C41" s="4">
        <v>509</v>
      </c>
      <c r="D41" s="5">
        <f t="shared" si="0"/>
        <v>0.11162280701754386</v>
      </c>
      <c r="E41" s="14"/>
      <c r="F41" s="4">
        <v>415</v>
      </c>
      <c r="G41" s="5">
        <f t="shared" si="1"/>
        <v>9.1611479028697568E-2</v>
      </c>
      <c r="H41" s="14"/>
      <c r="I41" s="4">
        <v>632</v>
      </c>
      <c r="J41" s="5">
        <f t="shared" si="2"/>
        <v>0.13859649122807016</v>
      </c>
      <c r="K41" s="14"/>
      <c r="L41" s="4">
        <v>414</v>
      </c>
      <c r="M41" s="5">
        <f t="shared" si="3"/>
        <v>9.1390728476821198E-2</v>
      </c>
      <c r="N41" s="14"/>
      <c r="O41" s="4">
        <v>70</v>
      </c>
      <c r="P41" s="10">
        <f t="shared" si="4"/>
        <v>0.103397341211226</v>
      </c>
      <c r="Q41" s="14"/>
      <c r="R41" s="4">
        <v>64</v>
      </c>
      <c r="S41" s="10">
        <f t="shared" si="5"/>
        <v>9.5665171898355758E-2</v>
      </c>
      <c r="T41" s="14"/>
      <c r="U41" s="4">
        <v>82</v>
      </c>
      <c r="V41" s="10">
        <f t="shared" si="6"/>
        <v>0.12112259970457903</v>
      </c>
      <c r="W41" s="14"/>
      <c r="X41" s="4">
        <v>70</v>
      </c>
      <c r="Y41" s="10">
        <f t="shared" si="7"/>
        <v>0.10463378176382661</v>
      </c>
      <c r="Z41" s="14"/>
    </row>
    <row r="42" spans="1:26" x14ac:dyDescent="0.2">
      <c r="A42" s="15"/>
      <c r="B42" s="1" t="s">
        <v>20</v>
      </c>
      <c r="C42" s="4">
        <v>471</v>
      </c>
      <c r="D42" s="5">
        <f t="shared" si="0"/>
        <v>0.10328947368421053</v>
      </c>
      <c r="E42" s="14"/>
      <c r="F42" s="4">
        <v>384</v>
      </c>
      <c r="G42" s="5">
        <f t="shared" si="1"/>
        <v>8.4768211920529801E-2</v>
      </c>
      <c r="H42" s="14"/>
      <c r="I42" s="4">
        <v>562</v>
      </c>
      <c r="J42" s="5">
        <f t="shared" si="2"/>
        <v>0.12324561403508771</v>
      </c>
      <c r="K42" s="14"/>
      <c r="L42" s="4">
        <v>420</v>
      </c>
      <c r="M42" s="5">
        <f t="shared" si="3"/>
        <v>9.2715231788079472E-2</v>
      </c>
      <c r="N42" s="14"/>
      <c r="O42" s="4">
        <v>68</v>
      </c>
      <c r="P42" s="10">
        <f t="shared" si="4"/>
        <v>0.10044313146233383</v>
      </c>
      <c r="Q42" s="14"/>
      <c r="R42" s="4">
        <v>63</v>
      </c>
      <c r="S42" s="10">
        <f t="shared" si="5"/>
        <v>9.417040358744394E-2</v>
      </c>
      <c r="T42" s="14"/>
      <c r="U42" s="4">
        <v>74</v>
      </c>
      <c r="V42" s="10">
        <f t="shared" si="6"/>
        <v>0.10930576070901034</v>
      </c>
      <c r="W42" s="14"/>
      <c r="X42" s="4">
        <v>58</v>
      </c>
      <c r="Y42" s="10">
        <f t="shared" si="7"/>
        <v>8.6696562032884908E-2</v>
      </c>
      <c r="Z42" s="14"/>
    </row>
    <row r="43" spans="1:26" x14ac:dyDescent="0.2">
      <c r="A43" s="15"/>
      <c r="B43" s="1" t="s">
        <v>21</v>
      </c>
      <c r="C43" s="4">
        <v>327</v>
      </c>
      <c r="D43" s="5">
        <f t="shared" si="0"/>
        <v>7.1710526315789475E-2</v>
      </c>
      <c r="E43" s="14"/>
      <c r="F43" s="4">
        <v>341</v>
      </c>
      <c r="G43" s="5">
        <f t="shared" si="1"/>
        <v>7.5275938189845473E-2</v>
      </c>
      <c r="H43" s="14"/>
      <c r="I43" s="4">
        <v>474</v>
      </c>
      <c r="J43" s="5">
        <f t="shared" si="2"/>
        <v>0.10394736842105264</v>
      </c>
      <c r="K43" s="14"/>
      <c r="L43" s="4">
        <v>372</v>
      </c>
      <c r="M43" s="5">
        <f t="shared" si="3"/>
        <v>8.211920529801324E-2</v>
      </c>
      <c r="N43" s="14"/>
      <c r="O43" s="4">
        <v>41</v>
      </c>
      <c r="P43" s="10">
        <f t="shared" si="4"/>
        <v>6.0561299852289516E-2</v>
      </c>
      <c r="Q43" s="14"/>
      <c r="R43" s="4">
        <v>39</v>
      </c>
      <c r="S43" s="10">
        <f t="shared" si="5"/>
        <v>5.829596412556054E-2</v>
      </c>
      <c r="T43" s="14"/>
      <c r="U43" s="4">
        <v>64</v>
      </c>
      <c r="V43" s="10">
        <f t="shared" si="6"/>
        <v>9.4534711964549489E-2</v>
      </c>
      <c r="W43" s="14"/>
      <c r="X43" s="4">
        <v>58</v>
      </c>
      <c r="Y43" s="10">
        <f t="shared" si="7"/>
        <v>8.6696562032884908E-2</v>
      </c>
      <c r="Z43" s="14"/>
    </row>
    <row r="44" spans="1:26" x14ac:dyDescent="0.2">
      <c r="A44" s="15"/>
      <c r="B44" s="1" t="s">
        <v>22</v>
      </c>
      <c r="C44" s="4">
        <v>241</v>
      </c>
      <c r="D44" s="5">
        <f t="shared" si="0"/>
        <v>5.2850877192982454E-2</v>
      </c>
      <c r="E44" s="14"/>
      <c r="F44" s="4">
        <v>303</v>
      </c>
      <c r="G44" s="5">
        <f t="shared" si="1"/>
        <v>6.6887417218543049E-2</v>
      </c>
      <c r="H44" s="14"/>
      <c r="I44" s="4">
        <v>339</v>
      </c>
      <c r="J44" s="5">
        <f t="shared" si="2"/>
        <v>7.434210526315789E-2</v>
      </c>
      <c r="K44" s="14"/>
      <c r="L44" s="4">
        <v>348</v>
      </c>
      <c r="M44" s="5">
        <f t="shared" si="3"/>
        <v>7.6821192052980131E-2</v>
      </c>
      <c r="N44" s="14"/>
      <c r="O44" s="4">
        <v>29</v>
      </c>
      <c r="P44" s="10">
        <f t="shared" si="4"/>
        <v>4.2836041358936483E-2</v>
      </c>
      <c r="Q44" s="14"/>
      <c r="R44" s="4">
        <v>40</v>
      </c>
      <c r="S44" s="10">
        <f t="shared" si="5"/>
        <v>5.9790732436472344E-2</v>
      </c>
      <c r="T44" s="14"/>
      <c r="U44" s="4">
        <v>53</v>
      </c>
      <c r="V44" s="10">
        <f t="shared" si="6"/>
        <v>7.8286558345642535E-2</v>
      </c>
      <c r="W44" s="14"/>
      <c r="X44" s="4">
        <v>45</v>
      </c>
      <c r="Y44" s="10">
        <f t="shared" si="7"/>
        <v>6.726457399103139E-2</v>
      </c>
      <c r="Z44" s="14"/>
    </row>
    <row r="45" spans="1:26" x14ac:dyDescent="0.2">
      <c r="A45" s="15"/>
      <c r="B45" s="1" t="s">
        <v>23</v>
      </c>
      <c r="C45" s="4">
        <v>166</v>
      </c>
      <c r="D45" s="5">
        <f t="shared" si="0"/>
        <v>3.6403508771929827E-2</v>
      </c>
      <c r="E45" s="14"/>
      <c r="F45" s="4">
        <v>236</v>
      </c>
      <c r="G45" s="5">
        <f t="shared" si="1"/>
        <v>5.2097130242825605E-2</v>
      </c>
      <c r="H45" s="14"/>
      <c r="I45" s="4">
        <v>219</v>
      </c>
      <c r="J45" s="5">
        <f t="shared" si="2"/>
        <v>4.8026315789473681E-2</v>
      </c>
      <c r="K45" s="14"/>
      <c r="L45" s="4">
        <v>305</v>
      </c>
      <c r="M45" s="5">
        <f t="shared" si="3"/>
        <v>6.7328918322295803E-2</v>
      </c>
      <c r="N45" s="14"/>
      <c r="O45" s="4">
        <v>19</v>
      </c>
      <c r="P45" s="10">
        <f t="shared" si="4"/>
        <v>2.8064992614475627E-2</v>
      </c>
      <c r="Q45" s="14"/>
      <c r="R45" s="4">
        <v>23</v>
      </c>
      <c r="S45" s="10">
        <f t="shared" si="5"/>
        <v>3.4379671150971597E-2</v>
      </c>
      <c r="T45" s="14"/>
      <c r="U45" s="4">
        <v>23</v>
      </c>
      <c r="V45" s="10">
        <f t="shared" si="6"/>
        <v>3.3973412112259974E-2</v>
      </c>
      <c r="W45" s="14"/>
      <c r="X45" s="4">
        <v>52</v>
      </c>
      <c r="Y45" s="10">
        <f t="shared" si="7"/>
        <v>7.7727952167414044E-2</v>
      </c>
      <c r="Z45" s="14"/>
    </row>
    <row r="46" spans="1:26" x14ac:dyDescent="0.2">
      <c r="A46" s="15"/>
      <c r="B46" s="1" t="s">
        <v>24</v>
      </c>
      <c r="C46" s="4">
        <v>127</v>
      </c>
      <c r="D46" s="5">
        <f t="shared" si="0"/>
        <v>2.7850877192982456E-2</v>
      </c>
      <c r="E46" s="14"/>
      <c r="F46" s="4">
        <v>233</v>
      </c>
      <c r="G46" s="5">
        <f t="shared" si="1"/>
        <v>5.1434878587196468E-2</v>
      </c>
      <c r="H46" s="14"/>
      <c r="I46" s="4">
        <v>167</v>
      </c>
      <c r="J46" s="5">
        <f t="shared" si="2"/>
        <v>3.6622807017543862E-2</v>
      </c>
      <c r="K46" s="14"/>
      <c r="L46" s="4">
        <v>258</v>
      </c>
      <c r="M46" s="5">
        <f t="shared" si="3"/>
        <v>5.6953642384105961E-2</v>
      </c>
      <c r="N46" s="14"/>
      <c r="O46" s="4">
        <v>26</v>
      </c>
      <c r="P46" s="10">
        <f t="shared" si="4"/>
        <v>3.8404726735598228E-2</v>
      </c>
      <c r="Q46" s="14"/>
      <c r="R46" s="4">
        <v>30</v>
      </c>
      <c r="S46" s="10">
        <f t="shared" si="5"/>
        <v>4.4843049327354258E-2</v>
      </c>
      <c r="T46" s="14"/>
      <c r="U46" s="4">
        <v>25</v>
      </c>
      <c r="V46" s="10">
        <f t="shared" si="6"/>
        <v>3.6927621861152143E-2</v>
      </c>
      <c r="W46" s="14"/>
      <c r="X46" s="4">
        <v>21</v>
      </c>
      <c r="Y46" s="10">
        <f t="shared" si="7"/>
        <v>3.1390134529147982E-2</v>
      </c>
      <c r="Z46" s="14"/>
    </row>
    <row r="47" spans="1:26" x14ac:dyDescent="0.2">
      <c r="A47" s="15"/>
      <c r="B47" s="1" t="s">
        <v>25</v>
      </c>
      <c r="C47" s="4">
        <v>90</v>
      </c>
      <c r="D47" s="5">
        <f t="shared" si="0"/>
        <v>1.9736842105263157E-2</v>
      </c>
      <c r="E47" s="14"/>
      <c r="F47" s="4">
        <v>211</v>
      </c>
      <c r="G47" s="5">
        <f t="shared" si="1"/>
        <v>4.6578366445916113E-2</v>
      </c>
      <c r="H47" s="14"/>
      <c r="I47" s="4">
        <v>126</v>
      </c>
      <c r="J47" s="5">
        <f t="shared" si="2"/>
        <v>2.763157894736842E-2</v>
      </c>
      <c r="K47" s="14"/>
      <c r="L47" s="4">
        <v>233</v>
      </c>
      <c r="M47" s="5">
        <f t="shared" si="3"/>
        <v>5.1434878587196468E-2</v>
      </c>
      <c r="N47" s="14"/>
      <c r="O47" s="4">
        <v>15</v>
      </c>
      <c r="P47" s="10">
        <f t="shared" si="4"/>
        <v>2.2156573116691284E-2</v>
      </c>
      <c r="Q47" s="14"/>
      <c r="R47" s="4">
        <v>24</v>
      </c>
      <c r="S47" s="10">
        <f t="shared" si="5"/>
        <v>3.5874439461883408E-2</v>
      </c>
      <c r="T47" s="14"/>
      <c r="U47" s="4">
        <v>24</v>
      </c>
      <c r="V47" s="10">
        <f t="shared" si="6"/>
        <v>3.5450516986706058E-2</v>
      </c>
      <c r="W47" s="14"/>
      <c r="X47" s="4">
        <v>28</v>
      </c>
      <c r="Y47" s="10">
        <f t="shared" si="7"/>
        <v>4.1853512705530643E-2</v>
      </c>
      <c r="Z47" s="14"/>
    </row>
    <row r="48" spans="1:26" x14ac:dyDescent="0.2">
      <c r="A48" s="15"/>
      <c r="B48" s="1" t="s">
        <v>26</v>
      </c>
      <c r="C48" s="4">
        <v>251</v>
      </c>
      <c r="D48" s="5">
        <f t="shared" si="0"/>
        <v>5.5043859649122805E-2</v>
      </c>
      <c r="E48" s="14"/>
      <c r="F48" s="4">
        <v>1280</v>
      </c>
      <c r="G48" s="5">
        <f t="shared" si="1"/>
        <v>0.282560706401766</v>
      </c>
      <c r="H48" s="14"/>
      <c r="I48" s="4">
        <v>335</v>
      </c>
      <c r="J48" s="5">
        <f t="shared" si="2"/>
        <v>7.3464912280701761E-2</v>
      </c>
      <c r="K48" s="14"/>
      <c r="L48" s="4">
        <v>1540</v>
      </c>
      <c r="M48" s="5">
        <f t="shared" si="3"/>
        <v>0.33995584988962474</v>
      </c>
      <c r="N48" s="14"/>
      <c r="O48" s="4">
        <v>35</v>
      </c>
      <c r="P48" s="10">
        <f t="shared" si="4"/>
        <v>5.1698670605612999E-2</v>
      </c>
      <c r="Q48" s="14"/>
      <c r="R48" s="4">
        <v>144</v>
      </c>
      <c r="S48" s="10">
        <f t="shared" si="5"/>
        <v>0.21524663677130046</v>
      </c>
      <c r="T48" s="14"/>
      <c r="U48" s="4">
        <v>54</v>
      </c>
      <c r="V48" s="10">
        <f t="shared" si="6"/>
        <v>7.9763663220088626E-2</v>
      </c>
      <c r="W48" s="14"/>
      <c r="X48" s="4">
        <v>177</v>
      </c>
      <c r="Y48" s="10">
        <f t="shared" si="7"/>
        <v>0.26457399103139012</v>
      </c>
      <c r="Z48" s="14"/>
    </row>
    <row r="51" spans="7:18" x14ac:dyDescent="0.2">
      <c r="G51" s="4"/>
      <c r="H51" s="4"/>
    </row>
    <row r="52" spans="7:18" x14ac:dyDescent="0.2">
      <c r="G52" s="4"/>
      <c r="H52" s="4"/>
      <c r="Q52" s="4"/>
      <c r="R52" s="4"/>
    </row>
    <row r="53" spans="7:18" x14ac:dyDescent="0.2">
      <c r="G53" s="4"/>
      <c r="H53" s="4"/>
    </row>
    <row r="54" spans="7:18" x14ac:dyDescent="0.2">
      <c r="G54" s="4"/>
      <c r="H54" s="4"/>
      <c r="Q54" s="4"/>
      <c r="R54" s="4"/>
    </row>
    <row r="55" spans="7:18" x14ac:dyDescent="0.2">
      <c r="G55" s="4"/>
      <c r="H55" s="4"/>
      <c r="Q55" s="4"/>
      <c r="R55" s="4"/>
    </row>
    <row r="56" spans="7:18" x14ac:dyDescent="0.2">
      <c r="G56" s="4"/>
      <c r="H56" s="4"/>
      <c r="Q56" s="4"/>
      <c r="R56" s="4"/>
    </row>
    <row r="57" spans="7:18" x14ac:dyDescent="0.2">
      <c r="G57" s="4"/>
      <c r="H57" s="4"/>
      <c r="Q57" s="4"/>
      <c r="R57" s="4"/>
    </row>
    <row r="58" spans="7:18" x14ac:dyDescent="0.2">
      <c r="G58" s="4"/>
      <c r="H58" s="4"/>
      <c r="Q58" s="4"/>
      <c r="R58" s="4"/>
    </row>
    <row r="59" spans="7:18" x14ac:dyDescent="0.2">
      <c r="G59" s="4"/>
      <c r="H59" s="4"/>
      <c r="Q59" s="4"/>
      <c r="R59" s="4"/>
    </row>
    <row r="60" spans="7:18" x14ac:dyDescent="0.2">
      <c r="G60" s="4"/>
      <c r="H60" s="4"/>
      <c r="Q60" s="4"/>
      <c r="R60" s="4"/>
    </row>
    <row r="61" spans="7:18" x14ac:dyDescent="0.2">
      <c r="G61" s="4"/>
      <c r="H61" s="4"/>
      <c r="Q61" s="4"/>
      <c r="R61" s="4"/>
    </row>
    <row r="62" spans="7:18" x14ac:dyDescent="0.2">
      <c r="G62" s="4"/>
      <c r="H62" s="4"/>
      <c r="Q62" s="4"/>
      <c r="R62" s="4"/>
    </row>
    <row r="63" spans="7:18" x14ac:dyDescent="0.2">
      <c r="G63" s="4"/>
      <c r="H63" s="4"/>
      <c r="Q63" s="4"/>
      <c r="R63" s="4"/>
    </row>
    <row r="64" spans="7:18" x14ac:dyDescent="0.2">
      <c r="G64" s="4"/>
      <c r="H64" s="4"/>
      <c r="Q64" s="4"/>
      <c r="R64" s="4"/>
    </row>
    <row r="65" spans="7:18" x14ac:dyDescent="0.2">
      <c r="G65" s="4"/>
      <c r="H65" s="4"/>
      <c r="Q65" s="4"/>
      <c r="R65" s="4"/>
    </row>
    <row r="66" spans="7:18" x14ac:dyDescent="0.2">
      <c r="G66" s="4"/>
      <c r="H66" s="4"/>
      <c r="Q66" s="4"/>
      <c r="R66" s="4"/>
    </row>
    <row r="67" spans="7:18" x14ac:dyDescent="0.2">
      <c r="G67" s="4"/>
      <c r="H67" s="4"/>
      <c r="Q67" s="4"/>
      <c r="R67" s="4"/>
    </row>
    <row r="68" spans="7:18" x14ac:dyDescent="0.2">
      <c r="G68" s="4"/>
      <c r="H68" s="4"/>
      <c r="Q68" s="4"/>
      <c r="R68" s="4"/>
    </row>
    <row r="69" spans="7:18" x14ac:dyDescent="0.2">
      <c r="G69" s="4"/>
      <c r="H69" s="4"/>
      <c r="Q69" s="4"/>
      <c r="R69" s="4"/>
    </row>
    <row r="70" spans="7:18" x14ac:dyDescent="0.2">
      <c r="G70" s="4"/>
      <c r="H70" s="4"/>
      <c r="Q70" s="4"/>
      <c r="R70" s="4"/>
    </row>
    <row r="71" spans="7:18" x14ac:dyDescent="0.2">
      <c r="G71" s="4"/>
      <c r="H71" s="4"/>
      <c r="Q71" s="4"/>
      <c r="R71" s="4"/>
    </row>
    <row r="72" spans="7:18" x14ac:dyDescent="0.2">
      <c r="G72" s="4"/>
      <c r="H72" s="4"/>
      <c r="Q72" s="4"/>
      <c r="R72" s="4"/>
    </row>
    <row r="73" spans="7:18" x14ac:dyDescent="0.2">
      <c r="G73" s="4"/>
      <c r="H73" s="4"/>
      <c r="Q73" s="4"/>
      <c r="R73" s="4"/>
    </row>
    <row r="74" spans="7:18" x14ac:dyDescent="0.2">
      <c r="G74" s="4"/>
      <c r="H74" s="4"/>
      <c r="Q74" s="4"/>
      <c r="R74" s="4"/>
    </row>
    <row r="75" spans="7:18" x14ac:dyDescent="0.2">
      <c r="G75" s="4"/>
      <c r="H75" s="4"/>
      <c r="Q75" s="4"/>
      <c r="R75" s="4"/>
    </row>
    <row r="76" spans="7:18" x14ac:dyDescent="0.2">
      <c r="G76" s="4"/>
      <c r="H76" s="4"/>
      <c r="Q76" s="4"/>
      <c r="R76" s="4"/>
    </row>
    <row r="77" spans="7:18" x14ac:dyDescent="0.2">
      <c r="G77" s="4"/>
      <c r="H77" s="4"/>
      <c r="Q77" s="4"/>
      <c r="R77" s="4"/>
    </row>
    <row r="78" spans="7:18" x14ac:dyDescent="0.2">
      <c r="G78" s="4"/>
      <c r="H78" s="4"/>
      <c r="Q78" s="4"/>
      <c r="R78" s="4"/>
    </row>
    <row r="79" spans="7:18" x14ac:dyDescent="0.2">
      <c r="G79" s="4"/>
      <c r="H79" s="4"/>
      <c r="Q79" s="4"/>
      <c r="R79" s="4"/>
    </row>
    <row r="80" spans="7:18" x14ac:dyDescent="0.2">
      <c r="G80" s="4"/>
      <c r="H80" s="4"/>
      <c r="Q80" s="4"/>
      <c r="R80" s="4"/>
    </row>
    <row r="81" spans="7:18" x14ac:dyDescent="0.2">
      <c r="G81" s="4"/>
      <c r="H81" s="4"/>
      <c r="Q81" s="4"/>
      <c r="R81" s="4"/>
    </row>
    <row r="82" spans="7:18" x14ac:dyDescent="0.2">
      <c r="G82" s="4"/>
      <c r="H82" s="4"/>
      <c r="Q82" s="4"/>
      <c r="R82" s="4"/>
    </row>
    <row r="83" spans="7:18" x14ac:dyDescent="0.2">
      <c r="G83" s="4"/>
      <c r="H83" s="4"/>
      <c r="Q83" s="4"/>
      <c r="R83" s="4"/>
    </row>
    <row r="84" spans="7:18" x14ac:dyDescent="0.2">
      <c r="G84" s="4"/>
      <c r="H84" s="4"/>
      <c r="Q84" s="4"/>
      <c r="R84" s="4"/>
    </row>
    <row r="85" spans="7:18" x14ac:dyDescent="0.2">
      <c r="G85" s="4"/>
      <c r="H85" s="4"/>
      <c r="Q85" s="4"/>
      <c r="R85" s="4"/>
    </row>
    <row r="86" spans="7:18" x14ac:dyDescent="0.2">
      <c r="G86" s="4"/>
      <c r="H86" s="4"/>
      <c r="Q86" s="4"/>
      <c r="R86" s="4"/>
    </row>
    <row r="87" spans="7:18" x14ac:dyDescent="0.2">
      <c r="G87" s="4"/>
      <c r="H87" s="4"/>
      <c r="Q87" s="4"/>
      <c r="R87" s="4"/>
    </row>
    <row r="88" spans="7:18" x14ac:dyDescent="0.2">
      <c r="G88" s="4"/>
      <c r="H88" s="4"/>
      <c r="Q88" s="4"/>
      <c r="R88" s="4"/>
    </row>
    <row r="89" spans="7:18" x14ac:dyDescent="0.2">
      <c r="G89" s="4"/>
      <c r="H89" s="4"/>
      <c r="Q89" s="4"/>
      <c r="R89" s="4"/>
    </row>
    <row r="90" spans="7:18" x14ac:dyDescent="0.2">
      <c r="G90" s="4"/>
      <c r="H90" s="4"/>
      <c r="Q90" s="4"/>
      <c r="R90" s="4"/>
    </row>
    <row r="91" spans="7:18" x14ac:dyDescent="0.2">
      <c r="G91" s="4"/>
      <c r="H91" s="4"/>
      <c r="Q91" s="4"/>
      <c r="R91" s="4"/>
    </row>
    <row r="92" spans="7:18" x14ac:dyDescent="0.2">
      <c r="G92" s="4"/>
      <c r="H92" s="4"/>
      <c r="Q92" s="4"/>
      <c r="R92" s="4"/>
    </row>
    <row r="93" spans="7:18" x14ac:dyDescent="0.2">
      <c r="G93" s="4"/>
      <c r="H93" s="4"/>
      <c r="Q93" s="4"/>
      <c r="R93" s="4"/>
    </row>
    <row r="94" spans="7:18" x14ac:dyDescent="0.2">
      <c r="G94" s="4"/>
      <c r="H94" s="4"/>
      <c r="Q94" s="4"/>
      <c r="R94" s="4"/>
    </row>
    <row r="95" spans="7:18" x14ac:dyDescent="0.2">
      <c r="Q95" s="4"/>
      <c r="R95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workbookViewId="0">
      <selection activeCell="L38" sqref="L38"/>
    </sheetView>
  </sheetViews>
  <sheetFormatPr baseColWidth="10" defaultRowHeight="16" x14ac:dyDescent="0.2"/>
  <cols>
    <col min="1" max="1" width="14.33203125" customWidth="1"/>
    <col min="2" max="2" width="14.83203125" customWidth="1"/>
    <col min="14" max="14" width="10.83203125" style="6"/>
  </cols>
  <sheetData>
    <row r="1" spans="1:26" x14ac:dyDescent="0.2">
      <c r="A1" s="17" t="s">
        <v>0</v>
      </c>
      <c r="B1" s="17"/>
      <c r="C1" s="17" t="s">
        <v>56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57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29</v>
      </c>
      <c r="P2" s="17"/>
      <c r="Q2" s="17"/>
      <c r="R2" s="17" t="s">
        <v>30</v>
      </c>
      <c r="S2" s="17"/>
      <c r="T2" s="17"/>
      <c r="U2" s="17" t="s">
        <v>31</v>
      </c>
      <c r="V2" s="17"/>
      <c r="W2" s="17"/>
      <c r="X2" s="17" t="s">
        <v>32</v>
      </c>
      <c r="Y2" s="17"/>
      <c r="Z2" s="17"/>
    </row>
    <row r="3" spans="1:26" x14ac:dyDescent="0.2">
      <c r="A3" s="15" t="s">
        <v>2</v>
      </c>
      <c r="B3" s="15"/>
      <c r="C3" s="16">
        <v>20479</v>
      </c>
      <c r="D3" s="16"/>
      <c r="E3" s="16"/>
      <c r="F3" s="16">
        <v>20387</v>
      </c>
      <c r="G3" s="16"/>
      <c r="H3" s="16"/>
      <c r="I3" s="16">
        <v>20479</v>
      </c>
      <c r="J3" s="16"/>
      <c r="K3" s="16"/>
      <c r="L3" s="16">
        <v>20387</v>
      </c>
      <c r="M3" s="16"/>
      <c r="N3" s="16"/>
      <c r="O3" s="16">
        <v>895</v>
      </c>
      <c r="P3" s="16"/>
      <c r="Q3" s="16"/>
      <c r="R3" s="16">
        <v>885</v>
      </c>
      <c r="S3" s="16"/>
      <c r="T3" s="16"/>
      <c r="U3" s="16">
        <v>895</v>
      </c>
      <c r="V3" s="16"/>
      <c r="W3" s="16"/>
      <c r="X3" s="16">
        <v>885</v>
      </c>
      <c r="Y3" s="16"/>
      <c r="Z3" s="16"/>
    </row>
    <row r="4" spans="1:26" x14ac:dyDescent="0.2">
      <c r="A4" s="15" t="s">
        <v>3</v>
      </c>
      <c r="B4" s="15"/>
      <c r="C4" s="16">
        <v>101</v>
      </c>
      <c r="D4" s="16"/>
      <c r="E4" s="16"/>
      <c r="F4" s="16">
        <v>101</v>
      </c>
      <c r="G4" s="16"/>
      <c r="H4" s="16"/>
      <c r="I4" s="16">
        <v>101</v>
      </c>
      <c r="J4" s="16"/>
      <c r="K4" s="16"/>
      <c r="L4" s="16">
        <v>101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355</v>
      </c>
      <c r="D5" s="5">
        <f>C5/20479</f>
        <v>1.7334830802285268E-2</v>
      </c>
      <c r="E5" s="5"/>
      <c r="F5" s="2">
        <v>1872</v>
      </c>
      <c r="G5" s="5">
        <f>F5/20387</f>
        <v>9.1823220679844997E-2</v>
      </c>
      <c r="H5" s="5"/>
      <c r="I5" s="2">
        <v>144</v>
      </c>
      <c r="J5" s="5">
        <f>I5/20479</f>
        <v>7.0315933395185314E-3</v>
      </c>
      <c r="K5" s="5"/>
      <c r="L5" s="2">
        <v>1384</v>
      </c>
      <c r="M5" s="5">
        <f>L5/20387</f>
        <v>6.7886398194928144E-2</v>
      </c>
      <c r="N5" s="5"/>
      <c r="O5" s="2">
        <v>31</v>
      </c>
      <c r="P5" s="10">
        <f>O5/895</f>
        <v>3.4636871508379886E-2</v>
      </c>
      <c r="Q5" s="9"/>
      <c r="R5" s="2">
        <v>217</v>
      </c>
      <c r="S5" s="10">
        <f>R5/885</f>
        <v>0.24519774011299436</v>
      </c>
      <c r="T5" s="9"/>
      <c r="U5" s="2">
        <v>18</v>
      </c>
      <c r="V5" s="10">
        <f>U5/895</f>
        <v>2.0111731843575419E-2</v>
      </c>
      <c r="W5" s="9"/>
      <c r="X5" s="2">
        <v>178</v>
      </c>
      <c r="Y5" s="10">
        <f>X5/885</f>
        <v>0.20112994350282487</v>
      </c>
      <c r="Z5" s="9"/>
    </row>
    <row r="6" spans="1:26" x14ac:dyDescent="0.2">
      <c r="A6" s="15"/>
      <c r="B6" s="1" t="s">
        <v>6</v>
      </c>
      <c r="C6" s="2">
        <v>231</v>
      </c>
      <c r="D6" s="5">
        <f t="shared" ref="D6:D48" si="0">C6/20479</f>
        <v>1.1279847648810976E-2</v>
      </c>
      <c r="E6" s="5"/>
      <c r="F6" s="2">
        <v>606</v>
      </c>
      <c r="G6" s="5">
        <f t="shared" ref="G6:G48" si="1">F6/20387</f>
        <v>2.9724824643154953E-2</v>
      </c>
      <c r="H6" s="5"/>
      <c r="I6" s="2">
        <v>85</v>
      </c>
      <c r="J6" s="5">
        <f t="shared" ref="J6:J48" si="2">I6/20479</f>
        <v>4.1505932906880216E-3</v>
      </c>
      <c r="K6" s="5"/>
      <c r="L6" s="2">
        <v>384</v>
      </c>
      <c r="M6" s="5">
        <f t="shared" ref="M6:M48" si="3">L6/20387</f>
        <v>1.8835532447147692E-2</v>
      </c>
      <c r="N6" s="5"/>
      <c r="O6" s="2">
        <v>14</v>
      </c>
      <c r="P6" s="10">
        <f t="shared" ref="P6:P48" si="4">O6/895</f>
        <v>1.564245810055866E-2</v>
      </c>
      <c r="Q6" s="9"/>
      <c r="R6" s="2">
        <v>59</v>
      </c>
      <c r="S6" s="10">
        <f t="shared" ref="S6:S48" si="5">R6/885</f>
        <v>6.6666666666666666E-2</v>
      </c>
      <c r="T6" s="9"/>
      <c r="U6" s="2">
        <v>5</v>
      </c>
      <c r="V6" s="10">
        <f t="shared" ref="V6:V48" si="6">U6/895</f>
        <v>5.5865921787709499E-3</v>
      </c>
      <c r="W6" s="9"/>
      <c r="X6" s="2">
        <v>34</v>
      </c>
      <c r="Y6" s="10">
        <f t="shared" ref="Y6:Y48" si="7">X6/885</f>
        <v>3.84180790960452E-2</v>
      </c>
      <c r="Z6" s="9"/>
    </row>
    <row r="7" spans="1:26" x14ac:dyDescent="0.2">
      <c r="A7" s="15"/>
      <c r="B7" s="1" t="s">
        <v>7</v>
      </c>
      <c r="C7" s="2">
        <v>383</v>
      </c>
      <c r="D7" s="5">
        <f t="shared" si="0"/>
        <v>1.8702085062747204E-2</v>
      </c>
      <c r="E7" s="5"/>
      <c r="F7" s="2">
        <v>838</v>
      </c>
      <c r="G7" s="5">
        <f t="shared" si="1"/>
        <v>4.1104625496640013E-2</v>
      </c>
      <c r="H7" s="5"/>
      <c r="I7" s="2">
        <v>192</v>
      </c>
      <c r="J7" s="5">
        <f t="shared" si="2"/>
        <v>9.3754577860247091E-3</v>
      </c>
      <c r="K7" s="5"/>
      <c r="L7" s="2">
        <v>532</v>
      </c>
      <c r="M7" s="5">
        <f t="shared" si="3"/>
        <v>2.6095060577819199E-2</v>
      </c>
      <c r="N7" s="5"/>
      <c r="O7" s="2">
        <v>19</v>
      </c>
      <c r="P7" s="10">
        <f t="shared" si="4"/>
        <v>2.1229050279329607E-2</v>
      </c>
      <c r="Q7" s="9"/>
      <c r="R7" s="2">
        <v>60</v>
      </c>
      <c r="S7" s="10">
        <f t="shared" si="5"/>
        <v>6.7796610169491525E-2</v>
      </c>
      <c r="T7" s="9"/>
      <c r="U7" s="2">
        <v>16</v>
      </c>
      <c r="V7" s="10">
        <f t="shared" si="6"/>
        <v>1.7877094972067038E-2</v>
      </c>
      <c r="W7" s="9"/>
      <c r="X7" s="2">
        <v>55</v>
      </c>
      <c r="Y7" s="10">
        <f t="shared" si="7"/>
        <v>6.2146892655367235E-2</v>
      </c>
      <c r="Z7" s="9"/>
    </row>
    <row r="8" spans="1:26" x14ac:dyDescent="0.2">
      <c r="A8" s="15"/>
      <c r="B8" s="1" t="s">
        <v>8</v>
      </c>
      <c r="C8" s="2">
        <v>568</v>
      </c>
      <c r="D8" s="5">
        <f t="shared" si="0"/>
        <v>2.7735729283656429E-2</v>
      </c>
      <c r="E8" s="5"/>
      <c r="F8" s="2">
        <v>1016</v>
      </c>
      <c r="G8" s="5">
        <f t="shared" si="1"/>
        <v>4.9835679599744935E-2</v>
      </c>
      <c r="H8" s="5"/>
      <c r="I8" s="2">
        <v>272</v>
      </c>
      <c r="J8" s="5">
        <f t="shared" si="2"/>
        <v>1.3281898530201669E-2</v>
      </c>
      <c r="K8" s="5"/>
      <c r="L8" s="2">
        <v>693</v>
      </c>
      <c r="M8" s="5">
        <f t="shared" si="3"/>
        <v>3.3992249963211853E-2</v>
      </c>
      <c r="N8" s="5"/>
      <c r="O8" s="2">
        <v>26</v>
      </c>
      <c r="P8" s="10">
        <f t="shared" si="4"/>
        <v>2.9050279329608939E-2</v>
      </c>
      <c r="Q8" s="9"/>
      <c r="R8" s="2">
        <v>72</v>
      </c>
      <c r="S8" s="10">
        <f t="shared" si="5"/>
        <v>8.1355932203389825E-2</v>
      </c>
      <c r="T8" s="9"/>
      <c r="U8" s="2">
        <v>17</v>
      </c>
      <c r="V8" s="10">
        <f t="shared" si="6"/>
        <v>1.899441340782123E-2</v>
      </c>
      <c r="W8" s="9"/>
      <c r="X8" s="2">
        <v>57</v>
      </c>
      <c r="Y8" s="10">
        <f t="shared" si="7"/>
        <v>6.4406779661016947E-2</v>
      </c>
      <c r="Z8" s="9"/>
    </row>
    <row r="9" spans="1:26" x14ac:dyDescent="0.2">
      <c r="A9" s="15"/>
      <c r="B9" s="1" t="s">
        <v>9</v>
      </c>
      <c r="C9" s="2">
        <v>878</v>
      </c>
      <c r="D9" s="5">
        <f t="shared" si="0"/>
        <v>4.2873187167342154E-2</v>
      </c>
      <c r="E9" s="5"/>
      <c r="F9" s="2">
        <v>1381</v>
      </c>
      <c r="G9" s="5">
        <f t="shared" si="1"/>
        <v>6.7739245597684794E-2</v>
      </c>
      <c r="H9" s="5"/>
      <c r="I9" s="2">
        <v>405</v>
      </c>
      <c r="J9" s="5">
        <f t="shared" si="2"/>
        <v>1.9776356267395868E-2</v>
      </c>
      <c r="K9" s="5"/>
      <c r="L9" s="2">
        <v>869</v>
      </c>
      <c r="M9" s="5">
        <f t="shared" si="3"/>
        <v>4.2625202334821206E-2</v>
      </c>
      <c r="N9" s="5"/>
      <c r="O9" s="2">
        <v>58</v>
      </c>
      <c r="P9" s="10">
        <f t="shared" si="4"/>
        <v>6.4804469273743018E-2</v>
      </c>
      <c r="Q9" s="9"/>
      <c r="R9" s="2">
        <v>67</v>
      </c>
      <c r="S9" s="10">
        <f t="shared" si="5"/>
        <v>7.5706214689265541E-2</v>
      </c>
      <c r="T9" s="9"/>
      <c r="U9" s="2">
        <v>23</v>
      </c>
      <c r="V9" s="10">
        <f t="shared" si="6"/>
        <v>2.5698324022346369E-2</v>
      </c>
      <c r="W9" s="9"/>
      <c r="X9" s="2">
        <v>68</v>
      </c>
      <c r="Y9" s="10">
        <f t="shared" si="7"/>
        <v>7.6836158192090401E-2</v>
      </c>
      <c r="Z9" s="9"/>
    </row>
    <row r="10" spans="1:26" x14ac:dyDescent="0.2">
      <c r="A10" s="15"/>
      <c r="B10" s="1" t="s">
        <v>10</v>
      </c>
      <c r="C10" s="2">
        <v>1249</v>
      </c>
      <c r="D10" s="5">
        <f t="shared" si="0"/>
        <v>6.0989306118462816E-2</v>
      </c>
      <c r="E10" s="5"/>
      <c r="F10" s="2">
        <v>1716</v>
      </c>
      <c r="G10" s="5">
        <f t="shared" si="1"/>
        <v>8.4171285623191247E-2</v>
      </c>
      <c r="H10" s="5"/>
      <c r="I10" s="2">
        <v>619</v>
      </c>
      <c r="J10" s="5">
        <f t="shared" si="2"/>
        <v>3.0226085258069243E-2</v>
      </c>
      <c r="K10" s="5"/>
      <c r="L10" s="2">
        <v>1151</v>
      </c>
      <c r="M10" s="5">
        <f t="shared" si="3"/>
        <v>5.6457546475695293E-2</v>
      </c>
      <c r="N10" s="5"/>
      <c r="O10" s="2">
        <v>57</v>
      </c>
      <c r="P10" s="10">
        <f t="shared" si="4"/>
        <v>6.3687150837988829E-2</v>
      </c>
      <c r="Q10" s="9"/>
      <c r="R10" s="2">
        <v>70</v>
      </c>
      <c r="S10" s="10">
        <f t="shared" si="5"/>
        <v>7.909604519774012E-2</v>
      </c>
      <c r="T10" s="9"/>
      <c r="U10" s="2">
        <v>44</v>
      </c>
      <c r="V10" s="10">
        <f t="shared" si="6"/>
        <v>4.9162011173184354E-2</v>
      </c>
      <c r="W10" s="9"/>
      <c r="X10" s="2">
        <v>64</v>
      </c>
      <c r="Y10" s="10">
        <f t="shared" si="7"/>
        <v>7.2316384180790963E-2</v>
      </c>
      <c r="Z10" s="9"/>
    </row>
    <row r="11" spans="1:26" x14ac:dyDescent="0.2">
      <c r="A11" s="15"/>
      <c r="B11" s="1" t="s">
        <v>11</v>
      </c>
      <c r="C11" s="2">
        <v>1882</v>
      </c>
      <c r="D11" s="5">
        <f t="shared" si="0"/>
        <v>9.1899018506763019E-2</v>
      </c>
      <c r="E11" s="5"/>
      <c r="F11" s="2">
        <v>2164</v>
      </c>
      <c r="G11" s="5">
        <f t="shared" si="1"/>
        <v>0.10614607347819689</v>
      </c>
      <c r="H11" s="5"/>
      <c r="I11" s="2">
        <v>1025</v>
      </c>
      <c r="J11" s="5">
        <f t="shared" si="2"/>
        <v>5.0051272034767322E-2</v>
      </c>
      <c r="K11" s="5"/>
      <c r="L11" s="2">
        <v>1558</v>
      </c>
      <c r="M11" s="5">
        <f t="shared" si="3"/>
        <v>7.6421248835041936E-2</v>
      </c>
      <c r="N11" s="5"/>
      <c r="O11" s="2">
        <v>86</v>
      </c>
      <c r="P11" s="10">
        <f t="shared" si="4"/>
        <v>9.6089385474860331E-2</v>
      </c>
      <c r="Q11" s="9"/>
      <c r="R11" s="2">
        <v>62</v>
      </c>
      <c r="S11" s="10">
        <f t="shared" si="5"/>
        <v>7.0056497175141244E-2</v>
      </c>
      <c r="T11" s="9"/>
      <c r="U11" s="2">
        <v>54</v>
      </c>
      <c r="V11" s="10">
        <f t="shared" si="6"/>
        <v>6.0335195530726256E-2</v>
      </c>
      <c r="W11" s="9"/>
      <c r="X11" s="2">
        <v>75</v>
      </c>
      <c r="Y11" s="10">
        <f t="shared" si="7"/>
        <v>8.4745762711864403E-2</v>
      </c>
      <c r="Z11" s="9"/>
    </row>
    <row r="12" spans="1:26" x14ac:dyDescent="0.2">
      <c r="A12" s="15"/>
      <c r="B12" s="1" t="s">
        <v>12</v>
      </c>
      <c r="C12" s="2">
        <v>2433</v>
      </c>
      <c r="D12" s="5">
        <f t="shared" si="0"/>
        <v>0.11880462913228185</v>
      </c>
      <c r="E12" s="5"/>
      <c r="F12" s="2">
        <v>2405</v>
      </c>
      <c r="G12" s="5">
        <f t="shared" si="1"/>
        <v>0.11796733212341198</v>
      </c>
      <c r="H12" s="5"/>
      <c r="I12" s="2">
        <v>1565</v>
      </c>
      <c r="J12" s="5">
        <f t="shared" si="2"/>
        <v>7.6419747057961812E-2</v>
      </c>
      <c r="K12" s="5"/>
      <c r="L12" s="2">
        <v>2005</v>
      </c>
      <c r="M12" s="5">
        <f t="shared" si="3"/>
        <v>9.8346985824299793E-2</v>
      </c>
      <c r="N12" s="5"/>
      <c r="O12" s="2">
        <v>94</v>
      </c>
      <c r="P12" s="10">
        <f t="shared" si="4"/>
        <v>0.10502793296089385</v>
      </c>
      <c r="Q12" s="9"/>
      <c r="R12" s="2">
        <v>54</v>
      </c>
      <c r="S12" s="10">
        <f t="shared" si="5"/>
        <v>6.1016949152542375E-2</v>
      </c>
      <c r="T12" s="9"/>
      <c r="U12" s="2">
        <v>68</v>
      </c>
      <c r="V12" s="10">
        <f t="shared" si="6"/>
        <v>7.5977653631284919E-2</v>
      </c>
      <c r="W12" s="9"/>
      <c r="X12" s="2">
        <v>57</v>
      </c>
      <c r="Y12" s="10">
        <f t="shared" si="7"/>
        <v>6.4406779661016947E-2</v>
      </c>
      <c r="Z12" s="9"/>
    </row>
    <row r="13" spans="1:26" x14ac:dyDescent="0.2">
      <c r="A13" s="15"/>
      <c r="B13" s="1" t="s">
        <v>13</v>
      </c>
      <c r="C13" s="2">
        <v>2864</v>
      </c>
      <c r="D13" s="5">
        <f t="shared" si="0"/>
        <v>0.13985057864153524</v>
      </c>
      <c r="E13" s="5"/>
      <c r="F13" s="2">
        <v>2439</v>
      </c>
      <c r="G13" s="5">
        <f t="shared" si="1"/>
        <v>0.11963506155883652</v>
      </c>
      <c r="H13" s="5"/>
      <c r="I13" s="2">
        <v>2270</v>
      </c>
      <c r="J13" s="5">
        <f t="shared" si="2"/>
        <v>0.11084525611602129</v>
      </c>
      <c r="K13" s="5"/>
      <c r="L13" s="2">
        <v>2477</v>
      </c>
      <c r="M13" s="5">
        <f t="shared" si="3"/>
        <v>0.12149899445725217</v>
      </c>
      <c r="N13" s="5"/>
      <c r="O13" s="2">
        <v>113</v>
      </c>
      <c r="P13" s="10">
        <f t="shared" si="4"/>
        <v>0.12625698324022347</v>
      </c>
      <c r="Q13" s="9"/>
      <c r="R13" s="2">
        <v>67</v>
      </c>
      <c r="S13" s="10">
        <f t="shared" si="5"/>
        <v>7.5706214689265541E-2</v>
      </c>
      <c r="T13" s="9"/>
      <c r="U13" s="2">
        <v>98</v>
      </c>
      <c r="V13" s="10">
        <f t="shared" si="6"/>
        <v>0.10949720670391061</v>
      </c>
      <c r="W13" s="9"/>
      <c r="X13" s="2">
        <v>71</v>
      </c>
      <c r="Y13" s="10">
        <f t="shared" si="7"/>
        <v>8.0225988700564965E-2</v>
      </c>
      <c r="Z13" s="9"/>
    </row>
    <row r="14" spans="1:26" x14ac:dyDescent="0.2">
      <c r="A14" s="15"/>
      <c r="B14" s="1" t="s">
        <v>14</v>
      </c>
      <c r="C14" s="2">
        <v>3120</v>
      </c>
      <c r="D14" s="5">
        <f t="shared" si="0"/>
        <v>0.15235118902290151</v>
      </c>
      <c r="E14" s="5"/>
      <c r="F14" s="2">
        <v>2287</v>
      </c>
      <c r="G14" s="5">
        <f t="shared" si="1"/>
        <v>0.11217932996517388</v>
      </c>
      <c r="H14" s="5"/>
      <c r="I14" s="2">
        <v>3185</v>
      </c>
      <c r="J14" s="5">
        <f t="shared" si="2"/>
        <v>0.1555251721275453</v>
      </c>
      <c r="K14" s="5"/>
      <c r="L14" s="2">
        <v>2783</v>
      </c>
      <c r="M14" s="5">
        <f t="shared" si="3"/>
        <v>0.13650855937607298</v>
      </c>
      <c r="N14" s="5"/>
      <c r="O14" s="2">
        <v>139</v>
      </c>
      <c r="P14" s="10">
        <f t="shared" si="4"/>
        <v>0.1553072625698324</v>
      </c>
      <c r="Q14" s="9"/>
      <c r="R14" s="2">
        <v>61</v>
      </c>
      <c r="S14" s="10">
        <f t="shared" si="5"/>
        <v>6.8926553672316385E-2</v>
      </c>
      <c r="T14" s="9"/>
      <c r="U14" s="2">
        <v>135</v>
      </c>
      <c r="V14" s="10">
        <f t="shared" si="6"/>
        <v>0.15083798882681565</v>
      </c>
      <c r="W14" s="9"/>
      <c r="X14" s="2">
        <v>67</v>
      </c>
      <c r="Y14" s="10">
        <f t="shared" si="7"/>
        <v>7.5706214689265541E-2</v>
      </c>
      <c r="Z14" s="9"/>
    </row>
    <row r="15" spans="1:26" x14ac:dyDescent="0.2">
      <c r="A15" s="15"/>
      <c r="B15" s="1" t="s">
        <v>15</v>
      </c>
      <c r="C15" s="2">
        <v>2687</v>
      </c>
      <c r="D15" s="5">
        <f t="shared" si="0"/>
        <v>0.13120757849504369</v>
      </c>
      <c r="E15" s="5"/>
      <c r="F15" s="2">
        <v>1586</v>
      </c>
      <c r="G15" s="5">
        <f t="shared" si="1"/>
        <v>7.7794673075979787E-2</v>
      </c>
      <c r="H15" s="5"/>
      <c r="I15" s="2">
        <v>3636</v>
      </c>
      <c r="J15" s="5">
        <f t="shared" si="2"/>
        <v>0.17754773182284292</v>
      </c>
      <c r="K15" s="5"/>
      <c r="L15" s="2">
        <v>2392</v>
      </c>
      <c r="M15" s="5">
        <f t="shared" si="3"/>
        <v>0.11732967086869084</v>
      </c>
      <c r="N15" s="5"/>
      <c r="O15" s="2">
        <v>119</v>
      </c>
      <c r="P15" s="10">
        <f t="shared" si="4"/>
        <v>0.1329608938547486</v>
      </c>
      <c r="Q15" s="9"/>
      <c r="R15" s="2">
        <v>42</v>
      </c>
      <c r="S15" s="10">
        <f t="shared" si="5"/>
        <v>4.7457627118644069E-2</v>
      </c>
      <c r="T15" s="9"/>
      <c r="U15" s="2">
        <v>151</v>
      </c>
      <c r="V15" s="10">
        <f t="shared" si="6"/>
        <v>0.16871508379888267</v>
      </c>
      <c r="W15" s="9"/>
      <c r="X15" s="2">
        <v>55</v>
      </c>
      <c r="Y15" s="10">
        <f t="shared" si="7"/>
        <v>6.2146892655367235E-2</v>
      </c>
      <c r="Z15" s="9"/>
    </row>
    <row r="16" spans="1:26" x14ac:dyDescent="0.2">
      <c r="A16" s="15"/>
      <c r="B16" s="1" t="s">
        <v>16</v>
      </c>
      <c r="C16" s="2">
        <v>1941</v>
      </c>
      <c r="D16" s="5">
        <f t="shared" si="0"/>
        <v>9.4780018555593537E-2</v>
      </c>
      <c r="E16" s="5"/>
      <c r="F16" s="2">
        <v>1076</v>
      </c>
      <c r="G16" s="5">
        <f t="shared" si="1"/>
        <v>5.2778731544611761E-2</v>
      </c>
      <c r="H16" s="5"/>
      <c r="I16" s="2">
        <v>3552</v>
      </c>
      <c r="J16" s="5">
        <f t="shared" si="2"/>
        <v>0.17344596904145709</v>
      </c>
      <c r="K16" s="5"/>
      <c r="L16" s="2">
        <v>2120</v>
      </c>
      <c r="M16" s="5">
        <f t="shared" si="3"/>
        <v>0.10398783538529455</v>
      </c>
      <c r="N16" s="5"/>
      <c r="O16" s="2">
        <v>78</v>
      </c>
      <c r="P16" s="10">
        <f t="shared" si="4"/>
        <v>8.7150837988826821E-2</v>
      </c>
      <c r="Q16" s="9"/>
      <c r="R16" s="2">
        <v>27</v>
      </c>
      <c r="S16" s="10">
        <f t="shared" si="5"/>
        <v>3.0508474576271188E-2</v>
      </c>
      <c r="T16" s="9"/>
      <c r="U16" s="2">
        <v>140</v>
      </c>
      <c r="V16" s="10">
        <f t="shared" si="6"/>
        <v>0.15642458100558659</v>
      </c>
      <c r="W16" s="9"/>
      <c r="X16" s="2">
        <v>46</v>
      </c>
      <c r="Y16" s="10">
        <f t="shared" si="7"/>
        <v>5.19774011299435E-2</v>
      </c>
      <c r="Z16" s="9"/>
    </row>
    <row r="17" spans="1:26" x14ac:dyDescent="0.2">
      <c r="A17" s="15"/>
      <c r="B17" s="1" t="s">
        <v>17</v>
      </c>
      <c r="C17" s="2">
        <v>977</v>
      </c>
      <c r="D17" s="5">
        <f t="shared" si="0"/>
        <v>4.7707407588261148E-2</v>
      </c>
      <c r="E17" s="5"/>
      <c r="F17" s="2">
        <v>526</v>
      </c>
      <c r="G17" s="5">
        <f t="shared" si="1"/>
        <v>2.5800755383332517E-2</v>
      </c>
      <c r="H17" s="5"/>
      <c r="I17" s="2">
        <v>1733</v>
      </c>
      <c r="J17" s="5">
        <f t="shared" si="2"/>
        <v>8.4623272620733436E-2</v>
      </c>
      <c r="K17" s="5"/>
      <c r="L17" s="2">
        <v>1052</v>
      </c>
      <c r="M17" s="5">
        <f t="shared" si="3"/>
        <v>5.1601510766665033E-2</v>
      </c>
      <c r="N17" s="5"/>
      <c r="O17" s="2">
        <v>31</v>
      </c>
      <c r="P17" s="10">
        <f t="shared" si="4"/>
        <v>3.4636871508379886E-2</v>
      </c>
      <c r="Q17" s="9"/>
      <c r="R17" s="2">
        <v>15</v>
      </c>
      <c r="S17" s="10">
        <f t="shared" si="5"/>
        <v>1.6949152542372881E-2</v>
      </c>
      <c r="T17" s="9"/>
      <c r="U17" s="2">
        <v>76</v>
      </c>
      <c r="V17" s="10">
        <f t="shared" si="6"/>
        <v>8.4916201117318429E-2</v>
      </c>
      <c r="W17" s="9"/>
      <c r="X17" s="2">
        <v>37</v>
      </c>
      <c r="Y17" s="10">
        <f t="shared" si="7"/>
        <v>4.1807909604519772E-2</v>
      </c>
      <c r="Z17" s="9"/>
    </row>
    <row r="18" spans="1:26" x14ac:dyDescent="0.2">
      <c r="A18" s="15"/>
      <c r="B18" s="1" t="s">
        <v>18</v>
      </c>
      <c r="C18" s="2">
        <v>496</v>
      </c>
      <c r="D18" s="5">
        <f t="shared" si="0"/>
        <v>2.4219932613897162E-2</v>
      </c>
      <c r="E18" s="5"/>
      <c r="F18" s="2">
        <v>267</v>
      </c>
      <c r="G18" s="5">
        <f t="shared" si="1"/>
        <v>1.309658115465738E-2</v>
      </c>
      <c r="H18" s="5"/>
      <c r="I18" s="2">
        <v>878</v>
      </c>
      <c r="J18" s="5">
        <f t="shared" si="2"/>
        <v>4.2873187167342154E-2</v>
      </c>
      <c r="K18" s="5"/>
      <c r="L18" s="2">
        <v>483</v>
      </c>
      <c r="M18" s="5">
        <f t="shared" si="3"/>
        <v>2.3691568156177956E-2</v>
      </c>
      <c r="N18" s="5"/>
      <c r="O18" s="2">
        <v>18</v>
      </c>
      <c r="P18" s="10">
        <f t="shared" si="4"/>
        <v>2.0111731843575419E-2</v>
      </c>
      <c r="Q18" s="9"/>
      <c r="R18" s="2">
        <v>8</v>
      </c>
      <c r="S18" s="10">
        <f t="shared" si="5"/>
        <v>9.0395480225988704E-3</v>
      </c>
      <c r="T18" s="9"/>
      <c r="U18" s="2">
        <v>27</v>
      </c>
      <c r="V18" s="10">
        <f t="shared" si="6"/>
        <v>3.0167597765363128E-2</v>
      </c>
      <c r="W18" s="9"/>
      <c r="X18" s="2">
        <v>10</v>
      </c>
      <c r="Y18" s="10">
        <f t="shared" si="7"/>
        <v>1.1299435028248588E-2</v>
      </c>
      <c r="Z18" s="9"/>
    </row>
    <row r="19" spans="1:26" x14ac:dyDescent="0.2">
      <c r="A19" s="15"/>
      <c r="B19" s="1" t="s">
        <v>19</v>
      </c>
      <c r="C19" s="2">
        <v>247</v>
      </c>
      <c r="D19" s="5">
        <f t="shared" si="0"/>
        <v>1.206113579764637E-2</v>
      </c>
      <c r="E19" s="5"/>
      <c r="F19" s="2">
        <v>130</v>
      </c>
      <c r="G19" s="5">
        <f t="shared" si="1"/>
        <v>6.3766125472114587E-3</v>
      </c>
      <c r="H19" s="5"/>
      <c r="I19" s="2">
        <v>519</v>
      </c>
      <c r="J19" s="5">
        <f t="shared" si="2"/>
        <v>2.5343034327848041E-2</v>
      </c>
      <c r="K19" s="5"/>
      <c r="L19" s="2">
        <v>291</v>
      </c>
      <c r="M19" s="5">
        <f t="shared" si="3"/>
        <v>1.4273801932604111E-2</v>
      </c>
      <c r="N19" s="5"/>
      <c r="O19" s="2">
        <v>6</v>
      </c>
      <c r="P19" s="10">
        <f t="shared" si="4"/>
        <v>6.7039106145251395E-3</v>
      </c>
      <c r="Q19" s="9"/>
      <c r="R19" s="2">
        <v>2</v>
      </c>
      <c r="S19" s="10">
        <f t="shared" si="5"/>
        <v>2.2598870056497176E-3</v>
      </c>
      <c r="T19" s="9"/>
      <c r="U19" s="2">
        <v>9</v>
      </c>
      <c r="V19" s="10">
        <f t="shared" si="6"/>
        <v>1.0055865921787709E-2</v>
      </c>
      <c r="W19" s="9"/>
      <c r="X19" s="2">
        <v>5</v>
      </c>
      <c r="Y19" s="10">
        <f t="shared" si="7"/>
        <v>5.6497175141242938E-3</v>
      </c>
      <c r="Z19" s="9"/>
    </row>
    <row r="20" spans="1:26" x14ac:dyDescent="0.2">
      <c r="A20" s="15"/>
      <c r="B20" s="1" t="s">
        <v>20</v>
      </c>
      <c r="C20" s="2">
        <v>96</v>
      </c>
      <c r="D20" s="5">
        <f t="shared" si="0"/>
        <v>4.6877288930123545E-3</v>
      </c>
      <c r="E20" s="5"/>
      <c r="F20" s="2">
        <v>48</v>
      </c>
      <c r="G20" s="5">
        <f t="shared" si="1"/>
        <v>2.3544415558934616E-3</v>
      </c>
      <c r="H20" s="5"/>
      <c r="I20" s="2">
        <v>236</v>
      </c>
      <c r="J20" s="5">
        <f t="shared" si="2"/>
        <v>1.1524000195322038E-2</v>
      </c>
      <c r="K20" s="5"/>
      <c r="L20" s="2">
        <v>131</v>
      </c>
      <c r="M20" s="5">
        <f t="shared" si="3"/>
        <v>6.4256634129592387E-3</v>
      </c>
      <c r="N20" s="5"/>
      <c r="O20" s="2">
        <v>4</v>
      </c>
      <c r="P20" s="10">
        <f t="shared" si="4"/>
        <v>4.4692737430167594E-3</v>
      </c>
      <c r="Q20" s="9"/>
      <c r="R20" s="2">
        <v>2</v>
      </c>
      <c r="S20" s="10">
        <f t="shared" si="5"/>
        <v>2.2598870056497176E-3</v>
      </c>
      <c r="T20" s="9"/>
      <c r="U20" s="2">
        <v>9</v>
      </c>
      <c r="V20" s="10">
        <f t="shared" si="6"/>
        <v>1.0055865921787709E-2</v>
      </c>
      <c r="W20" s="9"/>
      <c r="X20" s="2">
        <v>4</v>
      </c>
      <c r="Y20" s="10">
        <f t="shared" si="7"/>
        <v>4.5197740112994352E-3</v>
      </c>
      <c r="Z20" s="9"/>
    </row>
    <row r="21" spans="1:26" x14ac:dyDescent="0.2">
      <c r="A21" s="15"/>
      <c r="B21" s="1" t="s">
        <v>21</v>
      </c>
      <c r="C21" s="2">
        <v>47</v>
      </c>
      <c r="D21" s="5">
        <f t="shared" si="0"/>
        <v>2.2950339372039652E-3</v>
      </c>
      <c r="E21" s="5"/>
      <c r="F21" s="2">
        <v>21</v>
      </c>
      <c r="G21" s="5">
        <f t="shared" si="1"/>
        <v>1.0300681807033894E-3</v>
      </c>
      <c r="H21" s="5"/>
      <c r="I21" s="2">
        <v>102</v>
      </c>
      <c r="J21" s="5">
        <f t="shared" si="2"/>
        <v>4.9807119488256262E-3</v>
      </c>
      <c r="K21" s="5"/>
      <c r="L21" s="2">
        <v>53</v>
      </c>
      <c r="M21" s="5">
        <f t="shared" si="3"/>
        <v>2.5996958846323638E-3</v>
      </c>
      <c r="N21" s="5"/>
      <c r="O21" s="2">
        <v>1</v>
      </c>
      <c r="P21" s="10">
        <f t="shared" si="4"/>
        <v>1.1173184357541898E-3</v>
      </c>
      <c r="Q21" s="9"/>
      <c r="R21" s="2">
        <v>0</v>
      </c>
      <c r="S21" s="10">
        <f t="shared" si="5"/>
        <v>0</v>
      </c>
      <c r="T21" s="9"/>
      <c r="U21" s="2">
        <v>3</v>
      </c>
      <c r="V21" s="10">
        <f t="shared" si="6"/>
        <v>3.3519553072625698E-3</v>
      </c>
      <c r="W21" s="9"/>
      <c r="X21" s="2">
        <v>2</v>
      </c>
      <c r="Y21" s="10">
        <f t="shared" si="7"/>
        <v>2.2598870056497176E-3</v>
      </c>
      <c r="Z21" s="9"/>
    </row>
    <row r="22" spans="1:26" x14ac:dyDescent="0.2">
      <c r="A22" s="15"/>
      <c r="B22" s="1" t="s">
        <v>22</v>
      </c>
      <c r="C22" s="2">
        <v>11</v>
      </c>
      <c r="D22" s="5">
        <f t="shared" si="0"/>
        <v>5.3713560232433223E-4</v>
      </c>
      <c r="E22" s="5"/>
      <c r="F22" s="2">
        <v>4</v>
      </c>
      <c r="G22" s="5">
        <f t="shared" si="1"/>
        <v>1.9620346299112181E-4</v>
      </c>
      <c r="H22" s="5"/>
      <c r="I22" s="2">
        <v>37</v>
      </c>
      <c r="J22" s="5">
        <f t="shared" si="2"/>
        <v>1.8067288441818447E-3</v>
      </c>
      <c r="K22" s="5"/>
      <c r="L22" s="2">
        <v>19</v>
      </c>
      <c r="M22" s="5">
        <f t="shared" si="3"/>
        <v>9.3196644920782849E-4</v>
      </c>
      <c r="N22" s="5"/>
      <c r="O22" s="2">
        <v>1</v>
      </c>
      <c r="P22" s="10">
        <f t="shared" si="4"/>
        <v>1.1173184357541898E-3</v>
      </c>
      <c r="Q22" s="9"/>
      <c r="R22" s="2">
        <v>0</v>
      </c>
      <c r="S22" s="10">
        <f t="shared" si="5"/>
        <v>0</v>
      </c>
      <c r="T22" s="9"/>
      <c r="U22" s="2">
        <v>2</v>
      </c>
      <c r="V22" s="10">
        <f t="shared" si="6"/>
        <v>2.2346368715083797E-3</v>
      </c>
      <c r="W22" s="9"/>
      <c r="X22" s="2">
        <v>0</v>
      </c>
      <c r="Y22" s="10">
        <f t="shared" si="7"/>
        <v>0</v>
      </c>
      <c r="Z22" s="9"/>
    </row>
    <row r="23" spans="1:26" x14ac:dyDescent="0.2">
      <c r="A23" s="15"/>
      <c r="B23" s="1" t="s">
        <v>23</v>
      </c>
      <c r="C23" s="2">
        <v>7</v>
      </c>
      <c r="D23" s="5">
        <f t="shared" si="0"/>
        <v>3.4181356511548414E-4</v>
      </c>
      <c r="E23" s="5"/>
      <c r="F23" s="2">
        <v>2</v>
      </c>
      <c r="G23" s="5">
        <f t="shared" si="1"/>
        <v>9.8101731495560903E-5</v>
      </c>
      <c r="H23" s="5"/>
      <c r="I23" s="2">
        <v>11</v>
      </c>
      <c r="J23" s="5">
        <f t="shared" si="2"/>
        <v>5.3713560232433223E-4</v>
      </c>
      <c r="K23" s="5"/>
      <c r="L23" s="2">
        <v>5</v>
      </c>
      <c r="M23" s="5">
        <f t="shared" si="3"/>
        <v>2.4525432873890224E-4</v>
      </c>
      <c r="N23" s="5"/>
      <c r="O23" s="2">
        <v>0</v>
      </c>
      <c r="P23" s="10">
        <f t="shared" si="4"/>
        <v>0</v>
      </c>
      <c r="Q23" s="9"/>
      <c r="R23" s="2">
        <v>0</v>
      </c>
      <c r="S23" s="10">
        <f t="shared" si="5"/>
        <v>0</v>
      </c>
      <c r="T23" s="9"/>
      <c r="U23" s="2">
        <v>0</v>
      </c>
      <c r="V23" s="10">
        <f t="shared" si="6"/>
        <v>0</v>
      </c>
      <c r="W23" s="9"/>
      <c r="X23" s="2">
        <v>0</v>
      </c>
      <c r="Y23" s="10">
        <f t="shared" si="7"/>
        <v>0</v>
      </c>
      <c r="Z23" s="9"/>
    </row>
    <row r="24" spans="1:26" x14ac:dyDescent="0.2">
      <c r="A24" s="15"/>
      <c r="B24" s="1" t="s">
        <v>24</v>
      </c>
      <c r="C24" s="2">
        <v>7</v>
      </c>
      <c r="D24" s="5">
        <f t="shared" si="0"/>
        <v>3.4181356511548414E-4</v>
      </c>
      <c r="E24" s="5"/>
      <c r="F24" s="2">
        <v>3</v>
      </c>
      <c r="G24" s="5">
        <f t="shared" si="1"/>
        <v>1.4715259724334135E-4</v>
      </c>
      <c r="H24" s="5"/>
      <c r="I24" s="2">
        <v>9</v>
      </c>
      <c r="J24" s="5">
        <f t="shared" si="2"/>
        <v>4.3947458371990821E-4</v>
      </c>
      <c r="K24" s="5"/>
      <c r="L24" s="2">
        <v>3</v>
      </c>
      <c r="M24" s="5">
        <f t="shared" si="3"/>
        <v>1.4715259724334135E-4</v>
      </c>
      <c r="N24" s="5"/>
      <c r="O24" s="2">
        <v>0</v>
      </c>
      <c r="P24" s="10">
        <f t="shared" si="4"/>
        <v>0</v>
      </c>
      <c r="Q24" s="9"/>
      <c r="R24" s="2">
        <v>0</v>
      </c>
      <c r="S24" s="10">
        <f t="shared" si="5"/>
        <v>0</v>
      </c>
      <c r="T24" s="9"/>
      <c r="U24" s="2">
        <v>0</v>
      </c>
      <c r="V24" s="10">
        <f t="shared" si="6"/>
        <v>0</v>
      </c>
      <c r="W24" s="9"/>
      <c r="X24" s="2">
        <v>0</v>
      </c>
      <c r="Y24" s="10">
        <f t="shared" si="7"/>
        <v>0</v>
      </c>
      <c r="Z24" s="9"/>
    </row>
    <row r="25" spans="1:26" x14ac:dyDescent="0.2">
      <c r="A25" s="15"/>
      <c r="B25" s="1" t="s">
        <v>25</v>
      </c>
      <c r="C25" s="2">
        <v>0</v>
      </c>
      <c r="D25" s="5">
        <f t="shared" si="0"/>
        <v>0</v>
      </c>
      <c r="E25" s="5"/>
      <c r="F25" s="2">
        <v>0</v>
      </c>
      <c r="G25" s="5">
        <f t="shared" si="1"/>
        <v>0</v>
      </c>
      <c r="H25" s="5"/>
      <c r="I25" s="2">
        <v>3</v>
      </c>
      <c r="J25" s="5">
        <f t="shared" si="2"/>
        <v>1.4649152790663608E-4</v>
      </c>
      <c r="K25" s="5"/>
      <c r="L25" s="2">
        <v>2</v>
      </c>
      <c r="M25" s="5">
        <f t="shared" si="3"/>
        <v>9.8101731495560903E-5</v>
      </c>
      <c r="N25" s="5"/>
      <c r="O25" s="2">
        <v>0</v>
      </c>
      <c r="P25" s="10">
        <f t="shared" si="4"/>
        <v>0</v>
      </c>
      <c r="Q25" s="9"/>
      <c r="R25" s="2">
        <v>0</v>
      </c>
      <c r="S25" s="10">
        <f t="shared" si="5"/>
        <v>0</v>
      </c>
      <c r="T25" s="9"/>
      <c r="U25" s="2">
        <v>0</v>
      </c>
      <c r="V25" s="10">
        <f t="shared" si="6"/>
        <v>0</v>
      </c>
      <c r="W25" s="9"/>
      <c r="X25" s="2">
        <v>0</v>
      </c>
      <c r="Y25" s="10">
        <f t="shared" si="7"/>
        <v>0</v>
      </c>
      <c r="Z25" s="9"/>
    </row>
    <row r="26" spans="1:26" x14ac:dyDescent="0.2">
      <c r="A26" s="15"/>
      <c r="B26" s="1" t="s">
        <v>26</v>
      </c>
      <c r="C26" s="2">
        <v>0</v>
      </c>
      <c r="D26" s="5">
        <f t="shared" si="0"/>
        <v>0</v>
      </c>
      <c r="E26" s="5"/>
      <c r="F26" s="2">
        <v>0</v>
      </c>
      <c r="G26" s="5">
        <f t="shared" si="1"/>
        <v>0</v>
      </c>
      <c r="H26" s="5"/>
      <c r="I26" s="2">
        <v>1</v>
      </c>
      <c r="J26" s="5">
        <f t="shared" si="2"/>
        <v>4.8830509302212022E-5</v>
      </c>
      <c r="K26" s="5"/>
      <c r="L26" s="2">
        <v>0</v>
      </c>
      <c r="M26" s="5">
        <f t="shared" si="3"/>
        <v>0</v>
      </c>
      <c r="N26" s="5"/>
      <c r="O26" s="2">
        <v>0</v>
      </c>
      <c r="P26" s="10">
        <f t="shared" si="4"/>
        <v>0</v>
      </c>
      <c r="Q26" s="9"/>
      <c r="R26" s="2">
        <v>0</v>
      </c>
      <c r="S26" s="10">
        <f t="shared" si="5"/>
        <v>0</v>
      </c>
      <c r="T26" s="9"/>
      <c r="U26" s="2">
        <v>0</v>
      </c>
      <c r="V26" s="10">
        <f t="shared" si="6"/>
        <v>0</v>
      </c>
      <c r="W26" s="9"/>
      <c r="X26" s="2">
        <v>0</v>
      </c>
      <c r="Y26" s="10">
        <f t="shared" si="7"/>
        <v>0</v>
      </c>
      <c r="Z26" s="9"/>
    </row>
    <row r="27" spans="1:26" x14ac:dyDescent="0.2">
      <c r="A27" s="15" t="s">
        <v>27</v>
      </c>
      <c r="B27" s="1" t="s">
        <v>5</v>
      </c>
      <c r="C27" s="2">
        <v>2</v>
      </c>
      <c r="D27" s="5">
        <f t="shared" si="0"/>
        <v>9.7661018604424044E-5</v>
      </c>
      <c r="E27" s="3"/>
      <c r="F27" s="2">
        <v>1</v>
      </c>
      <c r="G27" s="5">
        <f t="shared" si="1"/>
        <v>4.9050865747780451E-5</v>
      </c>
      <c r="H27" s="3"/>
      <c r="I27" s="2">
        <v>1</v>
      </c>
      <c r="J27" s="5">
        <f t="shared" si="2"/>
        <v>4.8830509302212022E-5</v>
      </c>
      <c r="K27" s="3"/>
      <c r="L27" s="2">
        <v>1</v>
      </c>
      <c r="M27" s="5">
        <f t="shared" si="3"/>
        <v>4.9050865747780451E-5</v>
      </c>
      <c r="N27" s="3"/>
      <c r="O27" s="2">
        <v>0</v>
      </c>
      <c r="P27" s="10">
        <f t="shared" si="4"/>
        <v>0</v>
      </c>
      <c r="Q27" s="9"/>
      <c r="R27" s="2">
        <v>0</v>
      </c>
      <c r="S27" s="10">
        <f t="shared" si="5"/>
        <v>0</v>
      </c>
      <c r="T27" s="9"/>
      <c r="U27" s="2">
        <v>0</v>
      </c>
      <c r="V27" s="10">
        <f t="shared" si="6"/>
        <v>0</v>
      </c>
      <c r="W27" s="9"/>
      <c r="X27" s="2">
        <v>0</v>
      </c>
      <c r="Y27" s="10">
        <f t="shared" si="7"/>
        <v>0</v>
      </c>
      <c r="Z27" s="9"/>
    </row>
    <row r="28" spans="1:26" x14ac:dyDescent="0.2">
      <c r="A28" s="15"/>
      <c r="B28" s="1" t="s">
        <v>6</v>
      </c>
      <c r="C28" s="2">
        <v>3</v>
      </c>
      <c r="D28" s="5">
        <f t="shared" si="0"/>
        <v>1.4649152790663608E-4</v>
      </c>
      <c r="E28" s="3"/>
      <c r="F28" s="2">
        <v>4</v>
      </c>
      <c r="G28" s="5">
        <f t="shared" si="1"/>
        <v>1.9620346299112181E-4</v>
      </c>
      <c r="H28" s="3"/>
      <c r="I28" s="2">
        <v>0</v>
      </c>
      <c r="J28" s="5">
        <f t="shared" si="2"/>
        <v>0</v>
      </c>
      <c r="K28" s="3"/>
      <c r="L28" s="2">
        <v>0</v>
      </c>
      <c r="M28" s="5">
        <f t="shared" si="3"/>
        <v>0</v>
      </c>
      <c r="N28" s="3"/>
      <c r="O28" s="2">
        <v>0</v>
      </c>
      <c r="P28" s="10">
        <f t="shared" si="4"/>
        <v>0</v>
      </c>
      <c r="Q28" s="9"/>
      <c r="R28" s="2">
        <v>0</v>
      </c>
      <c r="S28" s="10">
        <f t="shared" si="5"/>
        <v>0</v>
      </c>
      <c r="T28" s="9"/>
      <c r="U28" s="2">
        <v>0</v>
      </c>
      <c r="V28" s="10">
        <f t="shared" si="6"/>
        <v>0</v>
      </c>
      <c r="W28" s="9"/>
      <c r="X28" s="2">
        <v>0</v>
      </c>
      <c r="Y28" s="10">
        <f t="shared" si="7"/>
        <v>0</v>
      </c>
      <c r="Z28" s="9"/>
    </row>
    <row r="29" spans="1:26" x14ac:dyDescent="0.2">
      <c r="A29" s="15"/>
      <c r="B29" s="1" t="s">
        <v>7</v>
      </c>
      <c r="C29" s="2">
        <v>4</v>
      </c>
      <c r="D29" s="5">
        <f t="shared" si="0"/>
        <v>1.9532203720884809E-4</v>
      </c>
      <c r="E29" s="3"/>
      <c r="F29" s="2">
        <v>2</v>
      </c>
      <c r="G29" s="5">
        <f t="shared" si="1"/>
        <v>9.8101731495560903E-5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1</v>
      </c>
      <c r="P29" s="10">
        <f t="shared" si="4"/>
        <v>1.1173184357541898E-3</v>
      </c>
      <c r="Q29" s="9"/>
      <c r="R29" s="2">
        <v>1</v>
      </c>
      <c r="S29" s="10">
        <f t="shared" si="5"/>
        <v>1.1299435028248588E-3</v>
      </c>
      <c r="T29" s="9"/>
      <c r="U29" s="2">
        <v>0</v>
      </c>
      <c r="V29" s="10">
        <f t="shared" si="6"/>
        <v>0</v>
      </c>
      <c r="W29" s="9"/>
      <c r="X29" s="2">
        <v>0</v>
      </c>
      <c r="Y29" s="10">
        <f t="shared" si="7"/>
        <v>0</v>
      </c>
      <c r="Z29" s="9"/>
    </row>
    <row r="30" spans="1:26" x14ac:dyDescent="0.2">
      <c r="A30" s="15"/>
      <c r="B30" s="1" t="s">
        <v>8</v>
      </c>
      <c r="C30" s="2">
        <v>4</v>
      </c>
      <c r="D30" s="5">
        <f t="shared" si="0"/>
        <v>1.9532203720884809E-4</v>
      </c>
      <c r="E30" s="3"/>
      <c r="F30" s="2">
        <v>4</v>
      </c>
      <c r="G30" s="5">
        <f t="shared" si="1"/>
        <v>1.9620346299112181E-4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2</v>
      </c>
      <c r="P30" s="10">
        <f t="shared" si="4"/>
        <v>2.2346368715083797E-3</v>
      </c>
      <c r="Q30" s="9"/>
      <c r="R30" s="2">
        <v>2</v>
      </c>
      <c r="S30" s="10">
        <f t="shared" si="5"/>
        <v>2.2598870056497176E-3</v>
      </c>
      <c r="T30" s="9"/>
      <c r="U30" s="2">
        <v>0</v>
      </c>
      <c r="V30" s="10">
        <f t="shared" si="6"/>
        <v>0</v>
      </c>
      <c r="W30" s="9"/>
      <c r="X30" s="2">
        <v>0</v>
      </c>
      <c r="Y30" s="10">
        <f t="shared" si="7"/>
        <v>0</v>
      </c>
      <c r="Z30" s="9"/>
    </row>
    <row r="31" spans="1:26" x14ac:dyDescent="0.2">
      <c r="A31" s="15"/>
      <c r="B31" s="1" t="s">
        <v>9</v>
      </c>
      <c r="C31" s="2">
        <v>8</v>
      </c>
      <c r="D31" s="5">
        <f t="shared" si="0"/>
        <v>3.9064407441769618E-4</v>
      </c>
      <c r="E31" s="3"/>
      <c r="F31" s="2">
        <v>3</v>
      </c>
      <c r="G31" s="5">
        <f t="shared" si="1"/>
        <v>1.4715259724334135E-4</v>
      </c>
      <c r="H31" s="3"/>
      <c r="I31" s="2">
        <v>0</v>
      </c>
      <c r="J31" s="5">
        <f t="shared" si="2"/>
        <v>0</v>
      </c>
      <c r="K31" s="3"/>
      <c r="L31" s="2">
        <v>0</v>
      </c>
      <c r="M31" s="5">
        <f t="shared" si="3"/>
        <v>0</v>
      </c>
      <c r="N31" s="3"/>
      <c r="O31" s="2">
        <v>0</v>
      </c>
      <c r="P31" s="10">
        <f t="shared" si="4"/>
        <v>0</v>
      </c>
      <c r="Q31" s="9"/>
      <c r="R31" s="2">
        <v>0</v>
      </c>
      <c r="S31" s="10">
        <f t="shared" si="5"/>
        <v>0</v>
      </c>
      <c r="T31" s="9"/>
      <c r="U31" s="2">
        <v>0</v>
      </c>
      <c r="V31" s="10">
        <f t="shared" si="6"/>
        <v>0</v>
      </c>
      <c r="W31" s="9"/>
      <c r="X31" s="2">
        <v>0</v>
      </c>
      <c r="Y31" s="10">
        <f t="shared" si="7"/>
        <v>0</v>
      </c>
      <c r="Z31" s="9"/>
    </row>
    <row r="32" spans="1:26" x14ac:dyDescent="0.2">
      <c r="A32" s="15"/>
      <c r="B32" s="1" t="s">
        <v>10</v>
      </c>
      <c r="C32" s="2">
        <v>31</v>
      </c>
      <c r="D32" s="5">
        <f t="shared" si="0"/>
        <v>1.5137457883685726E-3</v>
      </c>
      <c r="E32" s="3"/>
      <c r="F32" s="2">
        <v>15</v>
      </c>
      <c r="G32" s="5">
        <f t="shared" si="1"/>
        <v>7.3576298621670676E-4</v>
      </c>
      <c r="H32" s="3"/>
      <c r="I32" s="2">
        <v>12</v>
      </c>
      <c r="J32" s="5">
        <f t="shared" si="2"/>
        <v>5.8596611162654432E-4</v>
      </c>
      <c r="K32" s="3"/>
      <c r="L32" s="2">
        <v>11</v>
      </c>
      <c r="M32" s="5">
        <f t="shared" si="3"/>
        <v>5.3955952322558493E-4</v>
      </c>
      <c r="N32" s="3"/>
      <c r="O32" s="2">
        <v>2</v>
      </c>
      <c r="P32" s="10">
        <f t="shared" si="4"/>
        <v>2.2346368715083797E-3</v>
      </c>
      <c r="Q32" s="9"/>
      <c r="R32" s="2">
        <v>2</v>
      </c>
      <c r="S32" s="10">
        <f t="shared" si="5"/>
        <v>2.2598870056497176E-3</v>
      </c>
      <c r="T32" s="9"/>
      <c r="U32" s="2">
        <v>3</v>
      </c>
      <c r="V32" s="10">
        <f t="shared" si="6"/>
        <v>3.3519553072625698E-3</v>
      </c>
      <c r="W32" s="9"/>
      <c r="X32" s="2">
        <v>3</v>
      </c>
      <c r="Y32" s="10">
        <f t="shared" si="7"/>
        <v>3.3898305084745762E-3</v>
      </c>
      <c r="Z32" s="9"/>
    </row>
    <row r="33" spans="1:26" x14ac:dyDescent="0.2">
      <c r="A33" s="15"/>
      <c r="B33" s="1" t="s">
        <v>11</v>
      </c>
      <c r="C33" s="2">
        <v>48</v>
      </c>
      <c r="D33" s="5">
        <f t="shared" si="0"/>
        <v>2.3438644465061773E-3</v>
      </c>
      <c r="E33" s="3"/>
      <c r="F33" s="2">
        <v>20</v>
      </c>
      <c r="G33" s="5">
        <f t="shared" si="1"/>
        <v>9.8101731495560895E-4</v>
      </c>
      <c r="H33" s="3"/>
      <c r="I33" s="2">
        <v>13</v>
      </c>
      <c r="J33" s="5">
        <f t="shared" si="2"/>
        <v>6.347966209287563E-4</v>
      </c>
      <c r="K33" s="3"/>
      <c r="L33" s="2">
        <v>9</v>
      </c>
      <c r="M33" s="5">
        <f t="shared" si="3"/>
        <v>4.4145779173002401E-4</v>
      </c>
      <c r="N33" s="3"/>
      <c r="O33" s="2">
        <v>3</v>
      </c>
      <c r="P33" s="10">
        <f t="shared" si="4"/>
        <v>3.3519553072625698E-3</v>
      </c>
      <c r="Q33" s="9"/>
      <c r="R33" s="2">
        <v>2</v>
      </c>
      <c r="S33" s="10">
        <f t="shared" si="5"/>
        <v>2.2598870056497176E-3</v>
      </c>
      <c r="T33" s="9"/>
      <c r="U33" s="2">
        <v>0</v>
      </c>
      <c r="V33" s="10">
        <f t="shared" si="6"/>
        <v>0</v>
      </c>
      <c r="W33" s="9"/>
      <c r="X33" s="2">
        <v>0</v>
      </c>
      <c r="Y33" s="10">
        <f t="shared" si="7"/>
        <v>0</v>
      </c>
      <c r="Z33" s="9"/>
    </row>
    <row r="34" spans="1:26" x14ac:dyDescent="0.2">
      <c r="A34" s="15"/>
      <c r="B34" s="1" t="s">
        <v>12</v>
      </c>
      <c r="C34" s="2">
        <v>127</v>
      </c>
      <c r="D34" s="5">
        <f t="shared" si="0"/>
        <v>6.2014746813809267E-3</v>
      </c>
      <c r="E34" s="3"/>
      <c r="F34" s="2">
        <v>47</v>
      </c>
      <c r="G34" s="5">
        <f t="shared" si="1"/>
        <v>2.3053906901456811E-3</v>
      </c>
      <c r="H34" s="3"/>
      <c r="I34" s="2">
        <v>10</v>
      </c>
      <c r="J34" s="5">
        <f t="shared" si="2"/>
        <v>4.8830509302212025E-4</v>
      </c>
      <c r="K34" s="3"/>
      <c r="L34" s="2">
        <v>6</v>
      </c>
      <c r="M34" s="5">
        <f t="shared" si="3"/>
        <v>2.9430519448668269E-4</v>
      </c>
      <c r="N34" s="3"/>
      <c r="O34" s="2">
        <v>9</v>
      </c>
      <c r="P34" s="10">
        <f t="shared" si="4"/>
        <v>1.0055865921787709E-2</v>
      </c>
      <c r="Q34" s="9"/>
      <c r="R34" s="2">
        <v>7</v>
      </c>
      <c r="S34" s="10">
        <f t="shared" si="5"/>
        <v>7.9096045197740109E-3</v>
      </c>
      <c r="T34" s="9"/>
      <c r="U34" s="2">
        <v>1</v>
      </c>
      <c r="V34" s="10">
        <f t="shared" si="6"/>
        <v>1.1173184357541898E-3</v>
      </c>
      <c r="W34" s="9"/>
      <c r="X34" s="2">
        <v>1</v>
      </c>
      <c r="Y34" s="10">
        <f t="shared" si="7"/>
        <v>1.1299435028248588E-3</v>
      </c>
      <c r="Z34" s="9"/>
    </row>
    <row r="35" spans="1:26" x14ac:dyDescent="0.2">
      <c r="A35" s="15"/>
      <c r="B35" s="1" t="s">
        <v>13</v>
      </c>
      <c r="C35" s="2">
        <v>329</v>
      </c>
      <c r="D35" s="5">
        <f t="shared" si="0"/>
        <v>1.6065237560427756E-2</v>
      </c>
      <c r="E35" s="3"/>
      <c r="F35" s="2">
        <v>101</v>
      </c>
      <c r="G35" s="5">
        <f t="shared" si="1"/>
        <v>4.954137440525825E-3</v>
      </c>
      <c r="H35" s="3"/>
      <c r="I35" s="2">
        <v>25</v>
      </c>
      <c r="J35" s="5">
        <f t="shared" si="2"/>
        <v>1.2207627325553005E-3</v>
      </c>
      <c r="K35" s="3"/>
      <c r="L35" s="2">
        <v>15</v>
      </c>
      <c r="M35" s="5">
        <f t="shared" si="3"/>
        <v>7.3576298621670676E-4</v>
      </c>
      <c r="N35" s="3"/>
      <c r="O35" s="2">
        <v>19</v>
      </c>
      <c r="P35" s="10">
        <f t="shared" si="4"/>
        <v>2.1229050279329607E-2</v>
      </c>
      <c r="Q35" s="9"/>
      <c r="R35" s="2">
        <v>12</v>
      </c>
      <c r="S35" s="10">
        <f t="shared" si="5"/>
        <v>1.3559322033898305E-2</v>
      </c>
      <c r="T35" s="9"/>
      <c r="U35" s="2">
        <v>4</v>
      </c>
      <c r="V35" s="10">
        <f t="shared" si="6"/>
        <v>4.4692737430167594E-3</v>
      </c>
      <c r="W35" s="9"/>
      <c r="X35" s="2">
        <v>2</v>
      </c>
      <c r="Y35" s="10">
        <f t="shared" si="7"/>
        <v>2.2598870056497176E-3</v>
      </c>
      <c r="Z35" s="9"/>
    </row>
    <row r="36" spans="1:26" x14ac:dyDescent="0.2">
      <c r="A36" s="15"/>
      <c r="B36" s="1" t="s">
        <v>14</v>
      </c>
      <c r="C36" s="2">
        <v>833</v>
      </c>
      <c r="D36" s="5">
        <f t="shared" si="0"/>
        <v>4.0675814248742614E-2</v>
      </c>
      <c r="E36" s="3"/>
      <c r="F36" s="2">
        <v>251</v>
      </c>
      <c r="G36" s="5">
        <f t="shared" si="1"/>
        <v>1.2311767302692893E-2</v>
      </c>
      <c r="H36" s="3"/>
      <c r="I36" s="2">
        <v>57</v>
      </c>
      <c r="J36" s="5">
        <f t="shared" si="2"/>
        <v>2.7833390302260852E-3</v>
      </c>
      <c r="K36" s="3"/>
      <c r="L36" s="2">
        <v>23</v>
      </c>
      <c r="M36" s="5">
        <f t="shared" si="3"/>
        <v>1.1281699121989503E-3</v>
      </c>
      <c r="N36" s="3"/>
      <c r="O36" s="2">
        <v>33</v>
      </c>
      <c r="P36" s="10">
        <f t="shared" si="4"/>
        <v>3.6871508379888271E-2</v>
      </c>
      <c r="Q36" s="9"/>
      <c r="R36" s="2">
        <v>12</v>
      </c>
      <c r="S36" s="10">
        <f t="shared" si="5"/>
        <v>1.3559322033898305E-2</v>
      </c>
      <c r="T36" s="9"/>
      <c r="U36" s="2">
        <v>8</v>
      </c>
      <c r="V36" s="10">
        <f t="shared" si="6"/>
        <v>8.9385474860335188E-3</v>
      </c>
      <c r="W36" s="9"/>
      <c r="X36" s="2">
        <v>5</v>
      </c>
      <c r="Y36" s="10">
        <f t="shared" si="7"/>
        <v>5.6497175141242938E-3</v>
      </c>
      <c r="Z36" s="9"/>
    </row>
    <row r="37" spans="1:26" x14ac:dyDescent="0.2">
      <c r="A37" s="15"/>
      <c r="B37" s="1" t="s">
        <v>15</v>
      </c>
      <c r="C37" s="2">
        <v>1904</v>
      </c>
      <c r="D37" s="5">
        <f t="shared" si="0"/>
        <v>9.2973289711411694E-2</v>
      </c>
      <c r="E37" s="3"/>
      <c r="F37" s="2">
        <v>551</v>
      </c>
      <c r="G37" s="5">
        <f t="shared" si="1"/>
        <v>2.7027027027027029E-2</v>
      </c>
      <c r="H37" s="3"/>
      <c r="I37" s="2">
        <v>220</v>
      </c>
      <c r="J37" s="5">
        <f t="shared" si="2"/>
        <v>1.0742712046486644E-2</v>
      </c>
      <c r="K37" s="3"/>
      <c r="L37" s="2">
        <v>71</v>
      </c>
      <c r="M37" s="5">
        <f t="shared" si="3"/>
        <v>3.4826114680924117E-3</v>
      </c>
      <c r="N37" s="3"/>
      <c r="O37" s="2">
        <v>90</v>
      </c>
      <c r="P37" s="10">
        <f t="shared" si="4"/>
        <v>0.1005586592178771</v>
      </c>
      <c r="Q37" s="9"/>
      <c r="R37" s="2">
        <v>53</v>
      </c>
      <c r="S37" s="10">
        <f t="shared" si="5"/>
        <v>5.9887005649717516E-2</v>
      </c>
      <c r="T37" s="9"/>
      <c r="U37" s="2">
        <v>16</v>
      </c>
      <c r="V37" s="10">
        <f t="shared" si="6"/>
        <v>1.7877094972067038E-2</v>
      </c>
      <c r="W37" s="9"/>
      <c r="X37" s="2">
        <v>11</v>
      </c>
      <c r="Y37" s="10">
        <f t="shared" si="7"/>
        <v>1.2429378531073447E-2</v>
      </c>
      <c r="Z37" s="9"/>
    </row>
    <row r="38" spans="1:26" x14ac:dyDescent="0.2">
      <c r="A38" s="15"/>
      <c r="B38" s="1" t="s">
        <v>16</v>
      </c>
      <c r="C38" s="2">
        <v>3163</v>
      </c>
      <c r="D38" s="5">
        <f t="shared" si="0"/>
        <v>0.15445090092289662</v>
      </c>
      <c r="E38" s="3"/>
      <c r="F38" s="2">
        <v>1077</v>
      </c>
      <c r="G38" s="5">
        <f t="shared" si="1"/>
        <v>5.2827782410359542E-2</v>
      </c>
      <c r="H38" s="3"/>
      <c r="I38" s="2">
        <v>1280</v>
      </c>
      <c r="J38" s="5">
        <f t="shared" si="2"/>
        <v>6.2503051906831392E-2</v>
      </c>
      <c r="K38" s="3"/>
      <c r="L38" s="2">
        <v>354</v>
      </c>
      <c r="M38" s="5">
        <f t="shared" si="3"/>
        <v>1.736400647471428E-2</v>
      </c>
      <c r="N38" s="3"/>
      <c r="O38" s="2">
        <v>132</v>
      </c>
      <c r="P38" s="10">
        <f t="shared" si="4"/>
        <v>0.14748603351955308</v>
      </c>
      <c r="Q38" s="9"/>
      <c r="R38" s="2">
        <v>77</v>
      </c>
      <c r="S38" s="10">
        <f t="shared" si="5"/>
        <v>8.7005649717514122E-2</v>
      </c>
      <c r="T38" s="9"/>
      <c r="U38" s="2">
        <v>57</v>
      </c>
      <c r="V38" s="10">
        <f t="shared" si="6"/>
        <v>6.3687150837988829E-2</v>
      </c>
      <c r="W38" s="9"/>
      <c r="X38" s="2">
        <v>36</v>
      </c>
      <c r="Y38" s="10">
        <f t="shared" si="7"/>
        <v>4.0677966101694912E-2</v>
      </c>
      <c r="Z38" s="9"/>
    </row>
    <row r="39" spans="1:26" x14ac:dyDescent="0.2">
      <c r="A39" s="15"/>
      <c r="B39" s="1" t="s">
        <v>17</v>
      </c>
      <c r="C39" s="2">
        <v>3170</v>
      </c>
      <c r="D39" s="5">
        <f t="shared" si="0"/>
        <v>0.1547927144880121</v>
      </c>
      <c r="E39" s="14">
        <v>0.68474999999999997</v>
      </c>
      <c r="F39" s="2">
        <v>1548</v>
      </c>
      <c r="G39" s="5">
        <f t="shared" si="1"/>
        <v>7.5930740177564141E-2</v>
      </c>
      <c r="H39" s="14">
        <v>0.89817000000000002</v>
      </c>
      <c r="I39" s="2">
        <v>3074</v>
      </c>
      <c r="J39" s="5">
        <f t="shared" si="2"/>
        <v>0.15010498559499977</v>
      </c>
      <c r="K39" s="14">
        <v>0.92098999999999998</v>
      </c>
      <c r="L39" s="2">
        <v>1030</v>
      </c>
      <c r="M39" s="5">
        <f t="shared" si="3"/>
        <v>5.0522391720213861E-2</v>
      </c>
      <c r="N39" s="14">
        <v>0.97597</v>
      </c>
      <c r="O39" s="2">
        <v>139</v>
      </c>
      <c r="P39" s="10">
        <f t="shared" si="4"/>
        <v>0.1553072625698324</v>
      </c>
      <c r="Q39" s="14">
        <v>0.67486000000000002</v>
      </c>
      <c r="R39" s="2">
        <v>99</v>
      </c>
      <c r="S39" s="10">
        <f t="shared" si="5"/>
        <v>0.11186440677966102</v>
      </c>
      <c r="T39" s="14">
        <v>0.81016999999999995</v>
      </c>
      <c r="U39" s="2">
        <v>152</v>
      </c>
      <c r="V39" s="10">
        <f t="shared" si="6"/>
        <v>0.16983240223463686</v>
      </c>
      <c r="W39" s="14">
        <v>0.90056000000000003</v>
      </c>
      <c r="X39" s="2">
        <v>77</v>
      </c>
      <c r="Y39" s="10">
        <f t="shared" si="7"/>
        <v>8.7005649717514122E-2</v>
      </c>
      <c r="Z39" s="14">
        <v>0.93445999999999996</v>
      </c>
    </row>
    <row r="40" spans="1:26" x14ac:dyDescent="0.2">
      <c r="A40" s="15"/>
      <c r="B40" s="1" t="s">
        <v>18</v>
      </c>
      <c r="C40" s="2">
        <v>2772</v>
      </c>
      <c r="D40" s="5">
        <f t="shared" si="0"/>
        <v>0.13535817178573173</v>
      </c>
      <c r="E40" s="14"/>
      <c r="F40" s="2">
        <v>1739</v>
      </c>
      <c r="G40" s="5">
        <f t="shared" si="1"/>
        <v>8.5299455535390201E-2</v>
      </c>
      <c r="H40" s="14"/>
      <c r="I40" s="2">
        <v>3487</v>
      </c>
      <c r="J40" s="5">
        <f t="shared" si="2"/>
        <v>0.17027198593681331</v>
      </c>
      <c r="K40" s="14"/>
      <c r="L40" s="2">
        <v>1417</v>
      </c>
      <c r="M40" s="5">
        <f t="shared" si="3"/>
        <v>6.9505076764604892E-2</v>
      </c>
      <c r="N40" s="14"/>
      <c r="O40" s="2">
        <v>118</v>
      </c>
      <c r="P40" s="10">
        <f t="shared" si="4"/>
        <v>0.13184357541899441</v>
      </c>
      <c r="Q40" s="14"/>
      <c r="R40" s="2">
        <v>78</v>
      </c>
      <c r="S40" s="10">
        <f t="shared" si="5"/>
        <v>8.8135593220338981E-2</v>
      </c>
      <c r="T40" s="14"/>
      <c r="U40" s="2">
        <v>145</v>
      </c>
      <c r="V40" s="10">
        <f t="shared" si="6"/>
        <v>0.16201117318435754</v>
      </c>
      <c r="W40" s="14"/>
      <c r="X40" s="2">
        <v>90</v>
      </c>
      <c r="Y40" s="10">
        <f t="shared" si="7"/>
        <v>0.10169491525423729</v>
      </c>
      <c r="Z40" s="14"/>
    </row>
    <row r="41" spans="1:26" x14ac:dyDescent="0.2">
      <c r="A41" s="15"/>
      <c r="B41" s="1" t="s">
        <v>19</v>
      </c>
      <c r="C41" s="2">
        <v>2163</v>
      </c>
      <c r="D41" s="5">
        <f t="shared" si="0"/>
        <v>0.10562039162068461</v>
      </c>
      <c r="E41" s="14"/>
      <c r="F41" s="2">
        <v>1855</v>
      </c>
      <c r="G41" s="5">
        <f t="shared" si="1"/>
        <v>9.0989355962132729E-2</v>
      </c>
      <c r="H41" s="14"/>
      <c r="I41" s="2">
        <v>3252</v>
      </c>
      <c r="J41" s="5">
        <f t="shared" si="2"/>
        <v>0.1587968162507935</v>
      </c>
      <c r="K41" s="14"/>
      <c r="L41" s="2">
        <v>1717</v>
      </c>
      <c r="M41" s="5">
        <f t="shared" si="3"/>
        <v>8.4220336488939035E-2</v>
      </c>
      <c r="N41" s="14"/>
      <c r="O41" s="2">
        <v>76</v>
      </c>
      <c r="P41" s="10">
        <f t="shared" si="4"/>
        <v>8.4916201117318429E-2</v>
      </c>
      <c r="Q41" s="14"/>
      <c r="R41" s="2">
        <v>80</v>
      </c>
      <c r="S41" s="10">
        <f t="shared" si="5"/>
        <v>9.03954802259887E-2</v>
      </c>
      <c r="T41" s="14"/>
      <c r="U41" s="2">
        <v>130</v>
      </c>
      <c r="V41" s="10">
        <f t="shared" si="6"/>
        <v>0.14525139664804471</v>
      </c>
      <c r="W41" s="14"/>
      <c r="X41" s="2">
        <v>97</v>
      </c>
      <c r="Y41" s="10">
        <f t="shared" si="7"/>
        <v>0.1096045197740113</v>
      </c>
      <c r="Z41" s="14"/>
    </row>
    <row r="42" spans="1:26" x14ac:dyDescent="0.2">
      <c r="A42" s="15"/>
      <c r="B42" s="1" t="s">
        <v>20</v>
      </c>
      <c r="C42" s="2">
        <v>1646</v>
      </c>
      <c r="D42" s="5">
        <f t="shared" si="0"/>
        <v>8.0375018311440991E-2</v>
      </c>
      <c r="E42" s="14"/>
      <c r="F42" s="2">
        <v>1765</v>
      </c>
      <c r="G42" s="5">
        <f t="shared" si="1"/>
        <v>8.657477804483249E-2</v>
      </c>
      <c r="H42" s="14"/>
      <c r="I42" s="2">
        <v>2482</v>
      </c>
      <c r="J42" s="5">
        <f t="shared" si="2"/>
        <v>0.12119732408809024</v>
      </c>
      <c r="K42" s="14"/>
      <c r="L42" s="2">
        <v>1757</v>
      </c>
      <c r="M42" s="5">
        <f t="shared" si="3"/>
        <v>8.6182371118850243E-2</v>
      </c>
      <c r="N42" s="14"/>
      <c r="O42" s="2">
        <v>66</v>
      </c>
      <c r="P42" s="10">
        <f t="shared" si="4"/>
        <v>7.3743016759776542E-2</v>
      </c>
      <c r="Q42" s="14"/>
      <c r="R42" s="2">
        <v>74</v>
      </c>
      <c r="S42" s="10">
        <f t="shared" si="5"/>
        <v>8.3615819209039544E-2</v>
      </c>
      <c r="T42" s="14"/>
      <c r="U42" s="2">
        <v>91</v>
      </c>
      <c r="V42" s="10">
        <f t="shared" si="6"/>
        <v>0.10167597765363129</v>
      </c>
      <c r="W42" s="14"/>
      <c r="X42" s="2">
        <v>88</v>
      </c>
      <c r="Y42" s="10">
        <f t="shared" si="7"/>
        <v>9.9435028248587576E-2</v>
      </c>
      <c r="Z42" s="14"/>
    </row>
    <row r="43" spans="1:26" x14ac:dyDescent="0.2">
      <c r="A43" s="15"/>
      <c r="B43" s="1" t="s">
        <v>21</v>
      </c>
      <c r="C43" s="2">
        <v>1191</v>
      </c>
      <c r="D43" s="5">
        <f t="shared" si="0"/>
        <v>5.8157136578934517E-2</v>
      </c>
      <c r="E43" s="14"/>
      <c r="F43" s="2">
        <v>1638</v>
      </c>
      <c r="G43" s="5">
        <f t="shared" si="1"/>
        <v>8.0345318094864379E-2</v>
      </c>
      <c r="H43" s="14"/>
      <c r="I43" s="2">
        <v>1910</v>
      </c>
      <c r="J43" s="5">
        <f t="shared" si="2"/>
        <v>9.3266272767224961E-2</v>
      </c>
      <c r="K43" s="14"/>
      <c r="L43" s="2">
        <v>1687</v>
      </c>
      <c r="M43" s="5">
        <f t="shared" si="3"/>
        <v>8.2748810516505622E-2</v>
      </c>
      <c r="N43" s="14"/>
      <c r="O43" s="2">
        <v>52</v>
      </c>
      <c r="P43" s="10">
        <f t="shared" si="4"/>
        <v>5.8100558659217878E-2</v>
      </c>
      <c r="Q43" s="14"/>
      <c r="R43" s="2">
        <v>57</v>
      </c>
      <c r="S43" s="10">
        <f t="shared" si="5"/>
        <v>6.4406779661016947E-2</v>
      </c>
      <c r="T43" s="14"/>
      <c r="U43" s="2">
        <v>77</v>
      </c>
      <c r="V43" s="10">
        <f t="shared" si="6"/>
        <v>8.6033519553072632E-2</v>
      </c>
      <c r="W43" s="14"/>
      <c r="X43" s="2">
        <v>73</v>
      </c>
      <c r="Y43" s="10">
        <f t="shared" si="7"/>
        <v>8.2485875706214684E-2</v>
      </c>
      <c r="Z43" s="14"/>
    </row>
    <row r="44" spans="1:26" x14ac:dyDescent="0.2">
      <c r="A44" s="15"/>
      <c r="B44" s="1" t="s">
        <v>22</v>
      </c>
      <c r="C44" s="2">
        <v>877</v>
      </c>
      <c r="D44" s="5">
        <f t="shared" si="0"/>
        <v>4.2824356658039943E-2</v>
      </c>
      <c r="E44" s="14"/>
      <c r="F44" s="2">
        <v>1420</v>
      </c>
      <c r="G44" s="5">
        <f t="shared" si="1"/>
        <v>6.9652229361848242E-2</v>
      </c>
      <c r="H44" s="14"/>
      <c r="I44" s="2">
        <v>1337</v>
      </c>
      <c r="J44" s="5">
        <f t="shared" si="2"/>
        <v>6.5286390937057473E-2</v>
      </c>
      <c r="K44" s="14"/>
      <c r="L44" s="2">
        <v>1628</v>
      </c>
      <c r="M44" s="5">
        <f t="shared" si="3"/>
        <v>7.985480943738657E-2</v>
      </c>
      <c r="N44" s="14"/>
      <c r="O44" s="2">
        <v>39</v>
      </c>
      <c r="P44" s="10">
        <f t="shared" si="4"/>
        <v>4.357541899441341E-2</v>
      </c>
      <c r="Q44" s="14"/>
      <c r="R44" s="2">
        <v>54</v>
      </c>
      <c r="S44" s="10">
        <f t="shared" si="5"/>
        <v>6.1016949152542375E-2</v>
      </c>
      <c r="T44" s="14"/>
      <c r="U44" s="2">
        <v>52</v>
      </c>
      <c r="V44" s="10">
        <f t="shared" si="6"/>
        <v>5.8100558659217878E-2</v>
      </c>
      <c r="W44" s="14"/>
      <c r="X44" s="2">
        <v>57</v>
      </c>
      <c r="Y44" s="10">
        <f t="shared" si="7"/>
        <v>6.4406779661016947E-2</v>
      </c>
      <c r="Z44" s="14"/>
    </row>
    <row r="45" spans="1:26" x14ac:dyDescent="0.2">
      <c r="A45" s="15"/>
      <c r="B45" s="1" t="s">
        <v>23</v>
      </c>
      <c r="C45" s="2">
        <v>649</v>
      </c>
      <c r="D45" s="5">
        <f t="shared" si="0"/>
        <v>3.1691000537135604E-2</v>
      </c>
      <c r="E45" s="14"/>
      <c r="F45" s="2">
        <v>1274</v>
      </c>
      <c r="G45" s="5">
        <f t="shared" si="1"/>
        <v>6.2490802962672294E-2</v>
      </c>
      <c r="H45" s="14"/>
      <c r="I45" s="2">
        <v>901</v>
      </c>
      <c r="J45" s="5">
        <f t="shared" si="2"/>
        <v>4.3996288881293033E-2</v>
      </c>
      <c r="K45" s="14"/>
      <c r="L45" s="2">
        <v>1496</v>
      </c>
      <c r="M45" s="5">
        <f t="shared" si="3"/>
        <v>7.3380095158679548E-2</v>
      </c>
      <c r="N45" s="14"/>
      <c r="O45" s="2">
        <v>26</v>
      </c>
      <c r="P45" s="10">
        <f t="shared" si="4"/>
        <v>2.9050279329608939E-2</v>
      </c>
      <c r="Q45" s="14"/>
      <c r="R45" s="2">
        <v>31</v>
      </c>
      <c r="S45" s="10">
        <f t="shared" si="5"/>
        <v>3.5028248587570622E-2</v>
      </c>
      <c r="T45" s="14"/>
      <c r="U45" s="2">
        <v>37</v>
      </c>
      <c r="V45" s="10">
        <f t="shared" si="6"/>
        <v>4.1340782122905026E-2</v>
      </c>
      <c r="W45" s="14"/>
      <c r="X45" s="2">
        <v>41</v>
      </c>
      <c r="Y45" s="10">
        <f t="shared" si="7"/>
        <v>4.632768361581921E-2</v>
      </c>
      <c r="Z45" s="14"/>
    </row>
    <row r="46" spans="1:26" x14ac:dyDescent="0.2">
      <c r="A46" s="15"/>
      <c r="B46" s="1" t="s">
        <v>24</v>
      </c>
      <c r="C46" s="2">
        <v>441</v>
      </c>
      <c r="D46" s="5">
        <f t="shared" si="0"/>
        <v>2.1534254602275503E-2</v>
      </c>
      <c r="E46" s="14"/>
      <c r="F46" s="2">
        <v>1145</v>
      </c>
      <c r="G46" s="5">
        <f t="shared" si="1"/>
        <v>5.6163241281208615E-2</v>
      </c>
      <c r="H46" s="14"/>
      <c r="I46" s="2">
        <v>694</v>
      </c>
      <c r="J46" s="5">
        <f t="shared" si="2"/>
        <v>3.3888373455735143E-2</v>
      </c>
      <c r="K46" s="14"/>
      <c r="L46" s="2">
        <v>1333</v>
      </c>
      <c r="M46" s="5">
        <f t="shared" si="3"/>
        <v>6.5384804041791339E-2</v>
      </c>
      <c r="N46" s="14"/>
      <c r="O46" s="2">
        <v>26</v>
      </c>
      <c r="P46" s="10">
        <f t="shared" si="4"/>
        <v>2.9050279329608939E-2</v>
      </c>
      <c r="Q46" s="14"/>
      <c r="R46" s="2">
        <v>54</v>
      </c>
      <c r="S46" s="10">
        <f t="shared" si="5"/>
        <v>6.1016949152542375E-2</v>
      </c>
      <c r="T46" s="14"/>
      <c r="U46" s="2">
        <v>32</v>
      </c>
      <c r="V46" s="10">
        <f t="shared" si="6"/>
        <v>3.5754189944134075E-2</v>
      </c>
      <c r="W46" s="14"/>
      <c r="X46" s="2">
        <v>52</v>
      </c>
      <c r="Y46" s="10">
        <f t="shared" si="7"/>
        <v>5.8757062146892657E-2</v>
      </c>
      <c r="Z46" s="14"/>
    </row>
    <row r="47" spans="1:26" x14ac:dyDescent="0.2">
      <c r="A47" s="15"/>
      <c r="B47" s="1" t="s">
        <v>25</v>
      </c>
      <c r="C47" s="2">
        <v>323</v>
      </c>
      <c r="D47" s="5">
        <f t="shared" si="0"/>
        <v>1.5772254504614482E-2</v>
      </c>
      <c r="E47" s="14"/>
      <c r="F47" s="2">
        <v>967</v>
      </c>
      <c r="G47" s="5">
        <f t="shared" si="1"/>
        <v>4.7432187178103692E-2</v>
      </c>
      <c r="H47" s="14"/>
      <c r="I47" s="2">
        <v>488</v>
      </c>
      <c r="J47" s="5">
        <f t="shared" si="2"/>
        <v>2.3829288539479465E-2</v>
      </c>
      <c r="K47" s="14"/>
      <c r="L47" s="2">
        <v>1205</v>
      </c>
      <c r="M47" s="5">
        <f t="shared" si="3"/>
        <v>5.910629322607544E-2</v>
      </c>
      <c r="N47" s="14"/>
      <c r="O47" s="2">
        <v>17</v>
      </c>
      <c r="P47" s="10">
        <f t="shared" si="4"/>
        <v>1.899441340782123E-2</v>
      </c>
      <c r="Q47" s="14"/>
      <c r="R47" s="2">
        <v>31</v>
      </c>
      <c r="S47" s="10">
        <f t="shared" si="5"/>
        <v>3.5028248587570622E-2</v>
      </c>
      <c r="T47" s="14"/>
      <c r="U47" s="2">
        <v>21</v>
      </c>
      <c r="V47" s="10">
        <f t="shared" si="6"/>
        <v>2.3463687150837988E-2</v>
      </c>
      <c r="W47" s="14"/>
      <c r="X47" s="2">
        <v>36</v>
      </c>
      <c r="Y47" s="10">
        <f t="shared" si="7"/>
        <v>4.0677966101694912E-2</v>
      </c>
      <c r="Z47" s="14"/>
    </row>
    <row r="48" spans="1:26" x14ac:dyDescent="0.2">
      <c r="A48" s="15"/>
      <c r="B48" s="1" t="s">
        <v>26</v>
      </c>
      <c r="C48" s="2">
        <v>791</v>
      </c>
      <c r="D48" s="5">
        <f t="shared" si="0"/>
        <v>3.8624932858049708E-2</v>
      </c>
      <c r="E48" s="14"/>
      <c r="F48" s="2">
        <v>4960</v>
      </c>
      <c r="G48" s="5">
        <f t="shared" si="1"/>
        <v>0.24329229410899103</v>
      </c>
      <c r="H48" s="14"/>
      <c r="I48" s="2">
        <v>1236</v>
      </c>
      <c r="J48" s="5">
        <f t="shared" si="2"/>
        <v>6.0354509497534056E-2</v>
      </c>
      <c r="K48" s="14"/>
      <c r="L48" s="2">
        <v>6627</v>
      </c>
      <c r="M48" s="5">
        <f t="shared" si="3"/>
        <v>0.32506008731054103</v>
      </c>
      <c r="N48" s="14"/>
      <c r="O48" s="2">
        <v>45</v>
      </c>
      <c r="P48" s="10">
        <f t="shared" si="4"/>
        <v>5.027932960893855E-2</v>
      </c>
      <c r="Q48" s="14"/>
      <c r="R48" s="2">
        <v>159</v>
      </c>
      <c r="S48" s="10">
        <f t="shared" si="5"/>
        <v>0.17966101694915254</v>
      </c>
      <c r="T48" s="14"/>
      <c r="U48" s="2">
        <v>69</v>
      </c>
      <c r="V48" s="10">
        <f t="shared" si="6"/>
        <v>7.7094972067039108E-2</v>
      </c>
      <c r="W48" s="14"/>
      <c r="X48" s="2">
        <v>216</v>
      </c>
      <c r="Y48" s="10">
        <f t="shared" si="7"/>
        <v>0.2440677966101695</v>
      </c>
      <c r="Z48" s="14"/>
    </row>
    <row r="51" spans="6:19" x14ac:dyDescent="0.2">
      <c r="F51" s="4"/>
      <c r="G51" s="4"/>
      <c r="R51" s="4"/>
      <c r="S51" s="4"/>
    </row>
    <row r="52" spans="6:19" x14ac:dyDescent="0.2">
      <c r="F52" s="4"/>
      <c r="G52" s="4"/>
      <c r="R52" s="4"/>
      <c r="S52" s="4"/>
    </row>
    <row r="53" spans="6:19" x14ac:dyDescent="0.2">
      <c r="F53" s="4"/>
      <c r="G53" s="4"/>
      <c r="R53" s="4"/>
      <c r="S53" s="4"/>
    </row>
    <row r="54" spans="6:19" x14ac:dyDescent="0.2">
      <c r="F54" s="4"/>
      <c r="G54" s="4"/>
      <c r="R54" s="4"/>
      <c r="S54" s="4"/>
    </row>
    <row r="55" spans="6:19" x14ac:dyDescent="0.2">
      <c r="F55" s="4"/>
      <c r="G55" s="4"/>
      <c r="R55" s="4"/>
      <c r="S55" s="4"/>
    </row>
    <row r="56" spans="6:19" x14ac:dyDescent="0.2">
      <c r="F56" s="4"/>
      <c r="G56" s="4"/>
      <c r="R56" s="4"/>
      <c r="S56" s="4"/>
    </row>
    <row r="57" spans="6:19" x14ac:dyDescent="0.2">
      <c r="F57" s="4"/>
      <c r="G57" s="4"/>
      <c r="R57" s="4"/>
      <c r="S57" s="4"/>
    </row>
    <row r="58" spans="6:19" x14ac:dyDescent="0.2">
      <c r="F58" s="4"/>
      <c r="G58" s="4"/>
      <c r="R58" s="4"/>
      <c r="S58" s="4"/>
    </row>
    <row r="59" spans="6:19" x14ac:dyDescent="0.2">
      <c r="F59" s="4"/>
      <c r="G59" s="4"/>
      <c r="R59" s="4"/>
      <c r="S59" s="4"/>
    </row>
    <row r="60" spans="6:19" x14ac:dyDescent="0.2">
      <c r="F60" s="4"/>
      <c r="G60" s="4"/>
      <c r="R60" s="4"/>
      <c r="S60" s="4"/>
    </row>
    <row r="61" spans="6:19" x14ac:dyDescent="0.2">
      <c r="F61" s="4"/>
      <c r="G61" s="4"/>
      <c r="R61" s="4"/>
      <c r="S61" s="4"/>
    </row>
    <row r="62" spans="6:19" x14ac:dyDescent="0.2">
      <c r="F62" s="4"/>
      <c r="G62" s="4"/>
      <c r="R62" s="4"/>
      <c r="S62" s="4"/>
    </row>
    <row r="63" spans="6:19" x14ac:dyDescent="0.2">
      <c r="F63" s="4"/>
      <c r="G63" s="4"/>
      <c r="R63" s="4"/>
      <c r="S63" s="4"/>
    </row>
    <row r="64" spans="6:19" x14ac:dyDescent="0.2">
      <c r="F64" s="4"/>
      <c r="G64" s="4"/>
      <c r="R64" s="4"/>
      <c r="S64" s="4"/>
    </row>
    <row r="65" spans="6:19" x14ac:dyDescent="0.2">
      <c r="F65" s="4"/>
      <c r="G65" s="4"/>
      <c r="R65" s="4"/>
      <c r="S65" s="4"/>
    </row>
    <row r="66" spans="6:19" x14ac:dyDescent="0.2">
      <c r="F66" s="4"/>
      <c r="G66" s="4"/>
      <c r="R66" s="4"/>
      <c r="S66" s="4"/>
    </row>
    <row r="67" spans="6:19" x14ac:dyDescent="0.2">
      <c r="F67" s="4"/>
      <c r="G67" s="4"/>
      <c r="R67" s="4"/>
      <c r="S67" s="4"/>
    </row>
    <row r="68" spans="6:19" x14ac:dyDescent="0.2">
      <c r="F68" s="4"/>
      <c r="G68" s="4"/>
      <c r="R68" s="4"/>
      <c r="S68" s="4"/>
    </row>
    <row r="69" spans="6:19" x14ac:dyDescent="0.2">
      <c r="F69" s="4"/>
      <c r="G69" s="4"/>
      <c r="R69" s="4"/>
      <c r="S69" s="4"/>
    </row>
    <row r="70" spans="6:19" x14ac:dyDescent="0.2">
      <c r="F70" s="4"/>
      <c r="G70" s="4"/>
      <c r="R70" s="4"/>
      <c r="S70" s="4"/>
    </row>
    <row r="71" spans="6:19" x14ac:dyDescent="0.2">
      <c r="F71" s="4"/>
      <c r="G71" s="4"/>
      <c r="R71" s="4"/>
      <c r="S71" s="4"/>
    </row>
    <row r="72" spans="6:19" x14ac:dyDescent="0.2">
      <c r="F72" s="4"/>
      <c r="G72" s="4"/>
      <c r="R72" s="4"/>
      <c r="S72" s="4"/>
    </row>
    <row r="73" spans="6:19" x14ac:dyDescent="0.2">
      <c r="F73" s="4"/>
      <c r="G73" s="4"/>
      <c r="R73" s="4"/>
      <c r="S73" s="4"/>
    </row>
    <row r="74" spans="6:19" x14ac:dyDescent="0.2">
      <c r="F74" s="4"/>
      <c r="G74" s="4"/>
      <c r="R74" s="4"/>
      <c r="S74" s="4"/>
    </row>
    <row r="75" spans="6:19" x14ac:dyDescent="0.2">
      <c r="F75" s="4"/>
      <c r="G75" s="4"/>
      <c r="R75" s="4"/>
      <c r="S75" s="4"/>
    </row>
    <row r="76" spans="6:19" x14ac:dyDescent="0.2">
      <c r="F76" s="4"/>
      <c r="G76" s="4"/>
      <c r="R76" s="4"/>
      <c r="S76" s="4"/>
    </row>
    <row r="77" spans="6:19" x14ac:dyDescent="0.2">
      <c r="F77" s="4"/>
      <c r="G77" s="4"/>
      <c r="R77" s="4"/>
      <c r="S77" s="4"/>
    </row>
    <row r="78" spans="6:19" x14ac:dyDescent="0.2">
      <c r="F78" s="4"/>
      <c r="G78" s="4"/>
      <c r="R78" s="4"/>
      <c r="S78" s="4"/>
    </row>
    <row r="79" spans="6:19" x14ac:dyDescent="0.2">
      <c r="F79" s="4"/>
      <c r="G79" s="4"/>
      <c r="R79" s="4"/>
      <c r="S79" s="4"/>
    </row>
    <row r="80" spans="6:19" x14ac:dyDescent="0.2">
      <c r="F80" s="4"/>
      <c r="G80" s="4"/>
      <c r="R80" s="4"/>
      <c r="S80" s="4"/>
    </row>
    <row r="81" spans="6:19" x14ac:dyDescent="0.2">
      <c r="F81" s="4"/>
      <c r="G81" s="4"/>
      <c r="R81" s="4"/>
      <c r="S81" s="4"/>
    </row>
    <row r="82" spans="6:19" x14ac:dyDescent="0.2">
      <c r="F82" s="4"/>
      <c r="G82" s="4"/>
      <c r="R82" s="4"/>
      <c r="S82" s="4"/>
    </row>
    <row r="83" spans="6:19" x14ac:dyDescent="0.2">
      <c r="F83" s="4"/>
      <c r="G83" s="4"/>
      <c r="R83" s="4"/>
      <c r="S83" s="4"/>
    </row>
    <row r="84" spans="6:19" x14ac:dyDescent="0.2">
      <c r="F84" s="4"/>
      <c r="G84" s="4"/>
      <c r="R84" s="4"/>
      <c r="S84" s="4"/>
    </row>
    <row r="85" spans="6:19" x14ac:dyDescent="0.2">
      <c r="F85" s="4"/>
      <c r="G85" s="4"/>
      <c r="R85" s="4"/>
      <c r="S85" s="4"/>
    </row>
    <row r="86" spans="6:19" x14ac:dyDescent="0.2">
      <c r="F86" s="4"/>
      <c r="G86" s="4"/>
      <c r="R86" s="4"/>
      <c r="S86" s="4"/>
    </row>
    <row r="87" spans="6:19" x14ac:dyDescent="0.2">
      <c r="F87" s="4"/>
      <c r="G87" s="4"/>
      <c r="R87" s="4"/>
      <c r="S87" s="4"/>
    </row>
    <row r="88" spans="6:19" x14ac:dyDescent="0.2">
      <c r="F88" s="4"/>
      <c r="G88" s="4"/>
      <c r="R88" s="4"/>
      <c r="S88" s="4"/>
    </row>
    <row r="89" spans="6:19" x14ac:dyDescent="0.2">
      <c r="F89" s="4"/>
      <c r="G89" s="4"/>
      <c r="R89" s="4"/>
      <c r="S89" s="4"/>
    </row>
    <row r="90" spans="6:19" x14ac:dyDescent="0.2">
      <c r="F90" s="4"/>
      <c r="G90" s="4"/>
      <c r="R90" s="4"/>
      <c r="S90" s="4"/>
    </row>
    <row r="91" spans="6:19" x14ac:dyDescent="0.2">
      <c r="F91" s="4"/>
      <c r="G91" s="4"/>
      <c r="R91" s="4"/>
      <c r="S91" s="4"/>
    </row>
    <row r="92" spans="6:19" x14ac:dyDescent="0.2">
      <c r="F92" s="4"/>
      <c r="G92" s="4"/>
      <c r="R92" s="4"/>
      <c r="S92" s="4"/>
    </row>
    <row r="93" spans="6:19" x14ac:dyDescent="0.2">
      <c r="F93" s="4"/>
      <c r="G93" s="4"/>
      <c r="R93" s="4"/>
      <c r="S93" s="4"/>
    </row>
    <row r="94" spans="6:19" x14ac:dyDescent="0.2">
      <c r="F94" s="4"/>
      <c r="G94" s="4"/>
      <c r="R94" s="4"/>
      <c r="S94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95"/>
  <sheetViews>
    <sheetView workbookViewId="0">
      <selection activeCell="I27" sqref="I27"/>
    </sheetView>
  </sheetViews>
  <sheetFormatPr baseColWidth="10" defaultRowHeight="16" x14ac:dyDescent="0.2"/>
  <cols>
    <col min="1" max="1" width="15" customWidth="1"/>
    <col min="2" max="2" width="14.83203125" customWidth="1"/>
  </cols>
  <sheetData>
    <row r="1" spans="1:26" ht="48" customHeight="1" x14ac:dyDescent="0.2">
      <c r="A1" s="17" t="s">
        <v>0</v>
      </c>
      <c r="B1" s="17"/>
      <c r="C1" s="17" t="s">
        <v>56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57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29</v>
      </c>
      <c r="P2" s="17"/>
      <c r="Q2" s="17"/>
      <c r="R2" s="17" t="s">
        <v>30</v>
      </c>
      <c r="S2" s="17"/>
      <c r="T2" s="17"/>
      <c r="U2" s="17" t="s">
        <v>31</v>
      </c>
      <c r="V2" s="17"/>
      <c r="W2" s="17"/>
      <c r="X2" s="17" t="s">
        <v>32</v>
      </c>
      <c r="Y2" s="17"/>
      <c r="Z2" s="17"/>
    </row>
    <row r="3" spans="1:26" x14ac:dyDescent="0.2">
      <c r="A3" s="15" t="s">
        <v>2</v>
      </c>
      <c r="B3" s="15"/>
      <c r="C3" s="16">
        <v>12447</v>
      </c>
      <c r="D3" s="16"/>
      <c r="E3" s="16"/>
      <c r="F3" s="16">
        <v>12371</v>
      </c>
      <c r="G3" s="16"/>
      <c r="H3" s="16"/>
      <c r="I3" s="16">
        <v>12447</v>
      </c>
      <c r="J3" s="16"/>
      <c r="K3" s="16"/>
      <c r="L3" s="16">
        <v>12371</v>
      </c>
      <c r="M3" s="16"/>
      <c r="N3" s="16"/>
      <c r="O3" s="16">
        <v>892</v>
      </c>
      <c r="P3" s="16"/>
      <c r="Q3" s="16"/>
      <c r="R3" s="16">
        <v>882</v>
      </c>
      <c r="S3" s="16"/>
      <c r="T3" s="16"/>
      <c r="U3" s="16">
        <v>892</v>
      </c>
      <c r="V3" s="16"/>
      <c r="W3" s="16"/>
      <c r="X3" s="16">
        <v>882</v>
      </c>
      <c r="Y3" s="16"/>
      <c r="Z3" s="16"/>
    </row>
    <row r="4" spans="1:26" x14ac:dyDescent="0.2">
      <c r="A4" s="15" t="s">
        <v>3</v>
      </c>
      <c r="B4" s="15"/>
      <c r="C4" s="16">
        <v>61</v>
      </c>
      <c r="D4" s="16"/>
      <c r="E4" s="16"/>
      <c r="F4" s="16">
        <v>61</v>
      </c>
      <c r="G4" s="16"/>
      <c r="H4" s="16"/>
      <c r="I4" s="16">
        <v>61</v>
      </c>
      <c r="J4" s="16"/>
      <c r="K4" s="16"/>
      <c r="L4" s="16">
        <v>61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189</v>
      </c>
      <c r="D5" s="5">
        <f>C5/12447</f>
        <v>1.5184381778741865E-2</v>
      </c>
      <c r="E5" s="5"/>
      <c r="F5" s="2">
        <v>1295</v>
      </c>
      <c r="G5" s="5">
        <f>F5/12371</f>
        <v>0.10468030070325762</v>
      </c>
      <c r="H5" s="5"/>
      <c r="I5" s="2">
        <v>83</v>
      </c>
      <c r="J5" s="5">
        <f>I5/12447</f>
        <v>6.6682734795533057E-3</v>
      </c>
      <c r="K5" s="5"/>
      <c r="L5" s="2">
        <v>1002</v>
      </c>
      <c r="M5" s="5">
        <f>L5/12371</f>
        <v>8.0995877455339094E-2</v>
      </c>
      <c r="N5" s="5"/>
      <c r="O5" s="2">
        <v>28</v>
      </c>
      <c r="P5" s="10">
        <f>O5/892</f>
        <v>3.1390134529147982E-2</v>
      </c>
      <c r="Q5" s="9"/>
      <c r="R5" s="2">
        <v>240</v>
      </c>
      <c r="S5" s="10">
        <f>R5/882</f>
        <v>0.27210884353741499</v>
      </c>
      <c r="T5" s="9"/>
      <c r="U5" s="2">
        <v>21</v>
      </c>
      <c r="V5" s="10">
        <f>U5/892</f>
        <v>2.3542600896860985E-2</v>
      </c>
      <c r="W5" s="9"/>
      <c r="X5" s="2">
        <v>200</v>
      </c>
      <c r="Y5" s="10">
        <f>X5/882</f>
        <v>0.22675736961451248</v>
      </c>
      <c r="Z5" s="9"/>
    </row>
    <row r="6" spans="1:26" x14ac:dyDescent="0.2">
      <c r="A6" s="15"/>
      <c r="B6" s="1" t="s">
        <v>6</v>
      </c>
      <c r="C6" s="2">
        <v>109</v>
      </c>
      <c r="D6" s="5">
        <f t="shared" ref="D6:D48" si="0">C6/12447</f>
        <v>8.7571302321844628E-3</v>
      </c>
      <c r="E6" s="5"/>
      <c r="F6" s="2">
        <v>355</v>
      </c>
      <c r="G6" s="5">
        <f t="shared" ref="G6:G48" si="1">F6/12371</f>
        <v>2.8696144208228924E-2</v>
      </c>
      <c r="H6" s="5"/>
      <c r="I6" s="2">
        <v>49</v>
      </c>
      <c r="J6" s="5">
        <f t="shared" ref="J6:J48" si="2">I6/12447</f>
        <v>3.9366915722664096E-3</v>
      </c>
      <c r="K6" s="5"/>
      <c r="L6" s="2">
        <v>255</v>
      </c>
      <c r="M6" s="5">
        <f t="shared" ref="M6:M48" si="3">L6/12371</f>
        <v>2.0612723304502464E-2</v>
      </c>
      <c r="N6" s="5"/>
      <c r="O6" s="2">
        <v>14</v>
      </c>
      <c r="P6" s="10">
        <f t="shared" ref="P6:P48" si="4">O6/892</f>
        <v>1.5695067264573991E-2</v>
      </c>
      <c r="Q6" s="9"/>
      <c r="R6" s="2">
        <v>44</v>
      </c>
      <c r="S6" s="10">
        <f t="shared" ref="S6:S48" si="5">R6/882</f>
        <v>4.9886621315192746E-2</v>
      </c>
      <c r="T6" s="9"/>
      <c r="U6" s="2">
        <v>6</v>
      </c>
      <c r="V6" s="10">
        <f t="shared" ref="V6:V48" si="6">U6/892</f>
        <v>6.7264573991031393E-3</v>
      </c>
      <c r="W6" s="9"/>
      <c r="X6" s="2">
        <v>42</v>
      </c>
      <c r="Y6" s="10">
        <f t="shared" ref="Y6:Y48" si="7">X6/882</f>
        <v>4.7619047619047616E-2</v>
      </c>
      <c r="Z6" s="9"/>
    </row>
    <row r="7" spans="1:26" x14ac:dyDescent="0.2">
      <c r="A7" s="15"/>
      <c r="B7" s="1" t="s">
        <v>7</v>
      </c>
      <c r="C7" s="2">
        <v>189</v>
      </c>
      <c r="D7" s="5">
        <f t="shared" si="0"/>
        <v>1.5184381778741865E-2</v>
      </c>
      <c r="E7" s="5"/>
      <c r="F7" s="2">
        <v>500</v>
      </c>
      <c r="G7" s="5">
        <f t="shared" si="1"/>
        <v>4.0417104518632285E-2</v>
      </c>
      <c r="H7" s="5"/>
      <c r="I7" s="2">
        <v>94</v>
      </c>
      <c r="J7" s="5">
        <f t="shared" si="2"/>
        <v>7.5520205672049492E-3</v>
      </c>
      <c r="K7" s="5"/>
      <c r="L7" s="2">
        <v>354</v>
      </c>
      <c r="M7" s="5">
        <f t="shared" si="3"/>
        <v>2.8615309999191658E-2</v>
      </c>
      <c r="N7" s="5"/>
      <c r="O7" s="2">
        <v>27</v>
      </c>
      <c r="P7" s="10">
        <f t="shared" si="4"/>
        <v>3.0269058295964126E-2</v>
      </c>
      <c r="Q7" s="9"/>
      <c r="R7" s="2">
        <v>66</v>
      </c>
      <c r="S7" s="10">
        <f t="shared" si="5"/>
        <v>7.4829931972789115E-2</v>
      </c>
      <c r="T7" s="9"/>
      <c r="U7" s="2">
        <v>12</v>
      </c>
      <c r="V7" s="10">
        <f t="shared" si="6"/>
        <v>1.3452914798206279E-2</v>
      </c>
      <c r="W7" s="9"/>
      <c r="X7" s="2">
        <v>44</v>
      </c>
      <c r="Y7" s="10">
        <f t="shared" si="7"/>
        <v>4.9886621315192746E-2</v>
      </c>
      <c r="Z7" s="9"/>
    </row>
    <row r="8" spans="1:26" x14ac:dyDescent="0.2">
      <c r="A8" s="15"/>
      <c r="B8" s="1" t="s">
        <v>8</v>
      </c>
      <c r="C8" s="2">
        <v>248</v>
      </c>
      <c r="D8" s="5">
        <f t="shared" si="0"/>
        <v>1.9924479794327949E-2</v>
      </c>
      <c r="E8" s="5"/>
      <c r="F8" s="2">
        <v>608</v>
      </c>
      <c r="G8" s="5">
        <f t="shared" si="1"/>
        <v>4.9147199094656861E-2</v>
      </c>
      <c r="H8" s="5"/>
      <c r="I8" s="2">
        <v>151</v>
      </c>
      <c r="J8" s="5">
        <f t="shared" si="2"/>
        <v>1.21314372941271E-2</v>
      </c>
      <c r="K8" s="5"/>
      <c r="L8" s="2">
        <v>452</v>
      </c>
      <c r="M8" s="5">
        <f t="shared" si="3"/>
        <v>3.6537062484843584E-2</v>
      </c>
      <c r="N8" s="5"/>
      <c r="O8" s="2">
        <v>25</v>
      </c>
      <c r="P8" s="10">
        <f t="shared" si="4"/>
        <v>2.8026905829596414E-2</v>
      </c>
      <c r="Q8" s="9"/>
      <c r="R8" s="2">
        <v>56</v>
      </c>
      <c r="S8" s="10">
        <f t="shared" si="5"/>
        <v>6.3492063492063489E-2</v>
      </c>
      <c r="T8" s="9"/>
      <c r="U8" s="2">
        <v>14</v>
      </c>
      <c r="V8" s="10">
        <f t="shared" si="6"/>
        <v>1.5695067264573991E-2</v>
      </c>
      <c r="W8" s="9"/>
      <c r="X8" s="2">
        <v>59</v>
      </c>
      <c r="Y8" s="10">
        <f t="shared" si="7"/>
        <v>6.6893424036281179E-2</v>
      </c>
      <c r="Z8" s="9"/>
    </row>
    <row r="9" spans="1:26" x14ac:dyDescent="0.2">
      <c r="A9" s="15"/>
      <c r="B9" s="1" t="s">
        <v>9</v>
      </c>
      <c r="C9" s="2">
        <v>421</v>
      </c>
      <c r="D9" s="5">
        <f t="shared" si="0"/>
        <v>3.3823411263758332E-2</v>
      </c>
      <c r="E9" s="5"/>
      <c r="F9" s="2">
        <v>770</v>
      </c>
      <c r="G9" s="5">
        <f t="shared" si="1"/>
        <v>6.2242340958693722E-2</v>
      </c>
      <c r="H9" s="5"/>
      <c r="I9" s="2">
        <v>224</v>
      </c>
      <c r="J9" s="5">
        <f t="shared" si="2"/>
        <v>1.799630433036073E-2</v>
      </c>
      <c r="K9" s="5"/>
      <c r="L9" s="2">
        <v>574</v>
      </c>
      <c r="M9" s="5">
        <f t="shared" si="3"/>
        <v>4.6398835987389864E-2</v>
      </c>
      <c r="N9" s="5"/>
      <c r="O9" s="2">
        <v>41</v>
      </c>
      <c r="P9" s="10">
        <f t="shared" si="4"/>
        <v>4.5964125560538117E-2</v>
      </c>
      <c r="Q9" s="9"/>
      <c r="R9" s="2">
        <v>62</v>
      </c>
      <c r="S9" s="10">
        <f t="shared" si="5"/>
        <v>7.029478458049887E-2</v>
      </c>
      <c r="T9" s="9"/>
      <c r="U9" s="2">
        <v>27</v>
      </c>
      <c r="V9" s="10">
        <f t="shared" si="6"/>
        <v>3.0269058295964126E-2</v>
      </c>
      <c r="W9" s="9"/>
      <c r="X9" s="2">
        <v>61</v>
      </c>
      <c r="Y9" s="10">
        <f t="shared" si="7"/>
        <v>6.9160997732426302E-2</v>
      </c>
      <c r="Z9" s="9"/>
    </row>
    <row r="10" spans="1:26" x14ac:dyDescent="0.2">
      <c r="A10" s="15"/>
      <c r="B10" s="1" t="s">
        <v>10</v>
      </c>
      <c r="C10" s="2">
        <v>649</v>
      </c>
      <c r="D10" s="5">
        <f t="shared" si="0"/>
        <v>5.2141078171446933E-2</v>
      </c>
      <c r="E10" s="5"/>
      <c r="F10" s="2">
        <v>998</v>
      </c>
      <c r="G10" s="5">
        <f t="shared" si="1"/>
        <v>8.0672540619190047E-2</v>
      </c>
      <c r="H10" s="5"/>
      <c r="I10" s="2">
        <v>344</v>
      </c>
      <c r="J10" s="5">
        <f t="shared" si="2"/>
        <v>2.7637181650196834E-2</v>
      </c>
      <c r="K10" s="5"/>
      <c r="L10" s="2">
        <v>737</v>
      </c>
      <c r="M10" s="5">
        <f t="shared" si="3"/>
        <v>5.9574812060463986E-2</v>
      </c>
      <c r="N10" s="5"/>
      <c r="O10" s="2">
        <v>58</v>
      </c>
      <c r="P10" s="10">
        <f t="shared" si="4"/>
        <v>6.5022421524663671E-2</v>
      </c>
      <c r="Q10" s="9"/>
      <c r="R10" s="2">
        <v>71</v>
      </c>
      <c r="S10" s="10">
        <f t="shared" si="5"/>
        <v>8.0498866213151929E-2</v>
      </c>
      <c r="T10" s="9"/>
      <c r="U10" s="2">
        <v>38</v>
      </c>
      <c r="V10" s="10">
        <f t="shared" si="6"/>
        <v>4.2600896860986545E-2</v>
      </c>
      <c r="W10" s="9"/>
      <c r="X10" s="2">
        <v>54</v>
      </c>
      <c r="Y10" s="10">
        <f t="shared" si="7"/>
        <v>6.1224489795918366E-2</v>
      </c>
      <c r="Z10" s="9"/>
    </row>
    <row r="11" spans="1:26" x14ac:dyDescent="0.2">
      <c r="A11" s="15"/>
      <c r="B11" s="1" t="s">
        <v>11</v>
      </c>
      <c r="C11" s="2">
        <v>967</v>
      </c>
      <c r="D11" s="5">
        <f t="shared" si="0"/>
        <v>7.7689403069012619E-2</v>
      </c>
      <c r="E11" s="5"/>
      <c r="F11" s="2">
        <v>1228</v>
      </c>
      <c r="G11" s="5">
        <f t="shared" si="1"/>
        <v>9.9264408697760889E-2</v>
      </c>
      <c r="H11" s="5"/>
      <c r="I11" s="2">
        <v>580</v>
      </c>
      <c r="J11" s="5">
        <f t="shared" si="2"/>
        <v>4.6597573712541175E-2</v>
      </c>
      <c r="K11" s="5"/>
      <c r="L11" s="2">
        <v>986</v>
      </c>
      <c r="M11" s="5">
        <f t="shared" si="3"/>
        <v>7.9702530110742867E-2</v>
      </c>
      <c r="N11" s="5"/>
      <c r="O11" s="2">
        <v>69</v>
      </c>
      <c r="P11" s="10">
        <f t="shared" si="4"/>
        <v>7.73542600896861E-2</v>
      </c>
      <c r="Q11" s="9"/>
      <c r="R11" s="2">
        <v>64</v>
      </c>
      <c r="S11" s="10">
        <f t="shared" si="5"/>
        <v>7.2562358276643993E-2</v>
      </c>
      <c r="T11" s="9"/>
      <c r="U11" s="2">
        <v>45</v>
      </c>
      <c r="V11" s="10">
        <f t="shared" si="6"/>
        <v>5.0448430493273543E-2</v>
      </c>
      <c r="W11" s="9"/>
      <c r="X11" s="2">
        <v>65</v>
      </c>
      <c r="Y11" s="10">
        <f t="shared" si="7"/>
        <v>7.3696145124716547E-2</v>
      </c>
      <c r="Z11" s="9"/>
    </row>
    <row r="12" spans="1:26" x14ac:dyDescent="0.2">
      <c r="A12" s="15"/>
      <c r="B12" s="1" t="s">
        <v>12</v>
      </c>
      <c r="C12" s="2">
        <v>1400</v>
      </c>
      <c r="D12" s="5">
        <f t="shared" si="0"/>
        <v>0.11247690206475455</v>
      </c>
      <c r="E12" s="5"/>
      <c r="F12" s="2">
        <v>1441</v>
      </c>
      <c r="G12" s="5">
        <f t="shared" si="1"/>
        <v>0.11648209522269824</v>
      </c>
      <c r="H12" s="5"/>
      <c r="I12" s="2">
        <v>845</v>
      </c>
      <c r="J12" s="5">
        <f t="shared" si="2"/>
        <v>6.7887844460512575E-2</v>
      </c>
      <c r="K12" s="5"/>
      <c r="L12" s="2">
        <v>1196</v>
      </c>
      <c r="M12" s="5">
        <f t="shared" si="3"/>
        <v>9.6677714008568422E-2</v>
      </c>
      <c r="N12" s="5"/>
      <c r="O12" s="2">
        <v>91</v>
      </c>
      <c r="P12" s="10">
        <f t="shared" si="4"/>
        <v>0.10201793721973094</v>
      </c>
      <c r="Q12" s="9"/>
      <c r="R12" s="2">
        <v>58</v>
      </c>
      <c r="S12" s="10">
        <f t="shared" si="5"/>
        <v>6.5759637188208611E-2</v>
      </c>
      <c r="T12" s="9"/>
      <c r="U12" s="2">
        <v>79</v>
      </c>
      <c r="V12" s="10">
        <f t="shared" si="6"/>
        <v>8.856502242152467E-2</v>
      </c>
      <c r="W12" s="9"/>
      <c r="X12" s="2">
        <v>67</v>
      </c>
      <c r="Y12" s="10">
        <f t="shared" si="7"/>
        <v>7.5963718820861684E-2</v>
      </c>
      <c r="Z12" s="9"/>
    </row>
    <row r="13" spans="1:26" x14ac:dyDescent="0.2">
      <c r="A13" s="15"/>
      <c r="B13" s="1" t="s">
        <v>13</v>
      </c>
      <c r="C13" s="2">
        <v>1917</v>
      </c>
      <c r="D13" s="5">
        <f t="shared" si="0"/>
        <v>0.15401301518438179</v>
      </c>
      <c r="E13" s="5"/>
      <c r="F13" s="2">
        <v>1592</v>
      </c>
      <c r="G13" s="5">
        <f t="shared" si="1"/>
        <v>0.1286880607873252</v>
      </c>
      <c r="H13" s="5"/>
      <c r="I13" s="2">
        <v>1246</v>
      </c>
      <c r="J13" s="5">
        <f t="shared" si="2"/>
        <v>0.10010444283763156</v>
      </c>
      <c r="K13" s="5"/>
      <c r="L13" s="2">
        <v>1469</v>
      </c>
      <c r="M13" s="5">
        <f t="shared" si="3"/>
        <v>0.11874545307574165</v>
      </c>
      <c r="N13" s="5"/>
      <c r="O13" s="2">
        <v>125</v>
      </c>
      <c r="P13" s="10">
        <f t="shared" si="4"/>
        <v>0.14013452914798205</v>
      </c>
      <c r="Q13" s="9"/>
      <c r="R13" s="2">
        <v>73</v>
      </c>
      <c r="S13" s="10">
        <f t="shared" si="5"/>
        <v>8.2766439909297052E-2</v>
      </c>
      <c r="T13" s="9"/>
      <c r="U13" s="2">
        <v>84</v>
      </c>
      <c r="V13" s="10">
        <f t="shared" si="6"/>
        <v>9.417040358744394E-2</v>
      </c>
      <c r="W13" s="9"/>
      <c r="X13" s="2">
        <v>64</v>
      </c>
      <c r="Y13" s="10">
        <f t="shared" si="7"/>
        <v>7.2562358276643993E-2</v>
      </c>
      <c r="Z13" s="9"/>
    </row>
    <row r="14" spans="1:26" x14ac:dyDescent="0.2">
      <c r="A14" s="15"/>
      <c r="B14" s="1" t="s">
        <v>14</v>
      </c>
      <c r="C14" s="2">
        <v>2251</v>
      </c>
      <c r="D14" s="5">
        <f t="shared" si="0"/>
        <v>0.18084679039125895</v>
      </c>
      <c r="E14" s="5"/>
      <c r="F14" s="2">
        <v>1476</v>
      </c>
      <c r="G14" s="5">
        <f t="shared" si="1"/>
        <v>0.11931129253900251</v>
      </c>
      <c r="H14" s="5"/>
      <c r="I14" s="2">
        <v>2278</v>
      </c>
      <c r="J14" s="5">
        <f t="shared" si="2"/>
        <v>0.18301598778822206</v>
      </c>
      <c r="K14" s="5"/>
      <c r="L14" s="2">
        <v>1883</v>
      </c>
      <c r="M14" s="5">
        <f t="shared" si="3"/>
        <v>0.15221081561716918</v>
      </c>
      <c r="N14" s="5"/>
      <c r="O14" s="2">
        <v>147</v>
      </c>
      <c r="P14" s="10">
        <f t="shared" si="4"/>
        <v>0.16479820627802691</v>
      </c>
      <c r="Q14" s="9"/>
      <c r="R14" s="2">
        <v>62</v>
      </c>
      <c r="S14" s="10">
        <f t="shared" si="5"/>
        <v>7.029478458049887E-2</v>
      </c>
      <c r="T14" s="9"/>
      <c r="U14" s="2">
        <v>134</v>
      </c>
      <c r="V14" s="10">
        <f t="shared" si="6"/>
        <v>0.15022421524663676</v>
      </c>
      <c r="W14" s="9"/>
      <c r="X14" s="2">
        <v>75</v>
      </c>
      <c r="Y14" s="10">
        <f t="shared" si="7"/>
        <v>8.5034013605442174E-2</v>
      </c>
      <c r="Z14" s="9"/>
    </row>
    <row r="15" spans="1:26" x14ac:dyDescent="0.2">
      <c r="A15" s="15"/>
      <c r="B15" s="1" t="s">
        <v>15</v>
      </c>
      <c r="C15" s="2">
        <v>2058</v>
      </c>
      <c r="D15" s="5">
        <f t="shared" si="0"/>
        <v>0.1653410460351892</v>
      </c>
      <c r="E15" s="5"/>
      <c r="F15" s="2">
        <v>1093</v>
      </c>
      <c r="G15" s="5">
        <f t="shared" si="1"/>
        <v>8.8351790477730174E-2</v>
      </c>
      <c r="H15" s="5"/>
      <c r="I15" s="2">
        <v>2998</v>
      </c>
      <c r="J15" s="5">
        <f t="shared" si="2"/>
        <v>0.24086125170723868</v>
      </c>
      <c r="K15" s="5"/>
      <c r="L15" s="2">
        <v>1710</v>
      </c>
      <c r="M15" s="5">
        <f t="shared" si="3"/>
        <v>0.13822649745372242</v>
      </c>
      <c r="N15" s="5"/>
      <c r="O15" s="2">
        <v>127</v>
      </c>
      <c r="P15" s="10">
        <f t="shared" si="4"/>
        <v>0.14237668161434977</v>
      </c>
      <c r="Q15" s="9"/>
      <c r="R15" s="2">
        <v>35</v>
      </c>
      <c r="S15" s="10">
        <f t="shared" si="5"/>
        <v>3.968253968253968E-2</v>
      </c>
      <c r="T15" s="9"/>
      <c r="U15" s="2">
        <v>171</v>
      </c>
      <c r="V15" s="10">
        <f t="shared" si="6"/>
        <v>0.19170403587443946</v>
      </c>
      <c r="W15" s="9"/>
      <c r="X15" s="2">
        <v>58</v>
      </c>
      <c r="Y15" s="10">
        <f t="shared" si="7"/>
        <v>6.5759637188208611E-2</v>
      </c>
      <c r="Z15" s="9"/>
    </row>
    <row r="16" spans="1:26" x14ac:dyDescent="0.2">
      <c r="A16" s="15"/>
      <c r="B16" s="1" t="s">
        <v>16</v>
      </c>
      <c r="C16" s="2">
        <v>1332</v>
      </c>
      <c r="D16" s="5">
        <f t="shared" si="0"/>
        <v>0.10701373825018076</v>
      </c>
      <c r="E16" s="5"/>
      <c r="F16" s="2">
        <v>650</v>
      </c>
      <c r="G16" s="5">
        <f t="shared" si="1"/>
        <v>5.2542235874221972E-2</v>
      </c>
      <c r="H16" s="5"/>
      <c r="I16" s="2">
        <v>2225</v>
      </c>
      <c r="J16" s="5">
        <f t="shared" si="2"/>
        <v>0.17875793363862777</v>
      </c>
      <c r="K16" s="5"/>
      <c r="L16" s="2">
        <v>1098</v>
      </c>
      <c r="M16" s="5">
        <f t="shared" si="3"/>
        <v>8.8755961522916496E-2</v>
      </c>
      <c r="N16" s="5"/>
      <c r="O16" s="2">
        <v>83</v>
      </c>
      <c r="P16" s="10">
        <f t="shared" si="4"/>
        <v>9.3049327354260095E-2</v>
      </c>
      <c r="Q16" s="9"/>
      <c r="R16" s="2">
        <v>28</v>
      </c>
      <c r="S16" s="10">
        <f t="shared" si="5"/>
        <v>3.1746031746031744E-2</v>
      </c>
      <c r="T16" s="9"/>
      <c r="U16" s="2">
        <v>146</v>
      </c>
      <c r="V16" s="10">
        <f t="shared" si="6"/>
        <v>0.16367713004484305</v>
      </c>
      <c r="W16" s="9"/>
      <c r="X16" s="2">
        <v>50</v>
      </c>
      <c r="Y16" s="10">
        <f t="shared" si="7"/>
        <v>5.6689342403628121E-2</v>
      </c>
      <c r="Z16" s="9"/>
    </row>
    <row r="17" spans="1:26" x14ac:dyDescent="0.2">
      <c r="A17" s="15"/>
      <c r="B17" s="1" t="s">
        <v>17</v>
      </c>
      <c r="C17" s="2">
        <v>424</v>
      </c>
      <c r="D17" s="5">
        <f t="shared" si="0"/>
        <v>3.4064433196754236E-2</v>
      </c>
      <c r="E17" s="5"/>
      <c r="F17" s="2">
        <v>224</v>
      </c>
      <c r="G17" s="5">
        <f t="shared" si="1"/>
        <v>1.8106862824347265E-2</v>
      </c>
      <c r="H17" s="5"/>
      <c r="I17" s="2">
        <v>834</v>
      </c>
      <c r="J17" s="5">
        <f t="shared" si="2"/>
        <v>6.7004097372860935E-2</v>
      </c>
      <c r="K17" s="5"/>
      <c r="L17" s="2">
        <v>406</v>
      </c>
      <c r="M17" s="5">
        <f t="shared" si="3"/>
        <v>3.2818688869129413E-2</v>
      </c>
      <c r="N17" s="5"/>
      <c r="O17" s="2">
        <v>29</v>
      </c>
      <c r="P17" s="10">
        <f t="shared" si="4"/>
        <v>3.2511210762331835E-2</v>
      </c>
      <c r="Q17" s="9"/>
      <c r="R17" s="2">
        <v>10</v>
      </c>
      <c r="S17" s="10">
        <f t="shared" si="5"/>
        <v>1.1337868480725623E-2</v>
      </c>
      <c r="T17" s="9"/>
      <c r="U17" s="2">
        <v>60</v>
      </c>
      <c r="V17" s="10">
        <f t="shared" si="6"/>
        <v>6.726457399103139E-2</v>
      </c>
      <c r="W17" s="9"/>
      <c r="X17" s="2">
        <v>18</v>
      </c>
      <c r="Y17" s="10">
        <f t="shared" si="7"/>
        <v>2.0408163265306121E-2</v>
      </c>
      <c r="Z17" s="9"/>
    </row>
    <row r="18" spans="1:26" x14ac:dyDescent="0.2">
      <c r="A18" s="15"/>
      <c r="B18" s="1" t="s">
        <v>18</v>
      </c>
      <c r="C18" s="2">
        <v>152</v>
      </c>
      <c r="D18" s="5">
        <f t="shared" si="0"/>
        <v>1.2211777938459066E-2</v>
      </c>
      <c r="E18" s="5"/>
      <c r="F18" s="2">
        <v>82</v>
      </c>
      <c r="G18" s="5">
        <f t="shared" si="1"/>
        <v>6.6284051410556944E-3</v>
      </c>
      <c r="H18" s="5"/>
      <c r="I18" s="2">
        <v>286</v>
      </c>
      <c r="J18" s="5">
        <f t="shared" si="2"/>
        <v>2.2977424278942716E-2</v>
      </c>
      <c r="K18" s="5"/>
      <c r="L18" s="2">
        <v>146</v>
      </c>
      <c r="M18" s="5">
        <f t="shared" si="3"/>
        <v>1.1801794519440627E-2</v>
      </c>
      <c r="N18" s="5"/>
      <c r="O18" s="2">
        <v>12</v>
      </c>
      <c r="P18" s="10">
        <f t="shared" si="4"/>
        <v>1.3452914798206279E-2</v>
      </c>
      <c r="Q18" s="9"/>
      <c r="R18" s="2">
        <v>6</v>
      </c>
      <c r="S18" s="10">
        <f t="shared" si="5"/>
        <v>6.8027210884353739E-3</v>
      </c>
      <c r="T18" s="9"/>
      <c r="U18" s="2">
        <v>32</v>
      </c>
      <c r="V18" s="10">
        <f t="shared" si="6"/>
        <v>3.5874439461883408E-2</v>
      </c>
      <c r="W18" s="9"/>
      <c r="X18" s="2">
        <v>15</v>
      </c>
      <c r="Y18" s="10">
        <f t="shared" si="7"/>
        <v>1.7006802721088437E-2</v>
      </c>
      <c r="Z18" s="9"/>
    </row>
    <row r="19" spans="1:26" x14ac:dyDescent="0.2">
      <c r="A19" s="15"/>
      <c r="B19" s="1" t="s">
        <v>19</v>
      </c>
      <c r="C19" s="2">
        <v>80</v>
      </c>
      <c r="D19" s="5">
        <f t="shared" si="0"/>
        <v>6.4272515465574036E-3</v>
      </c>
      <c r="E19" s="5"/>
      <c r="F19" s="2">
        <v>34</v>
      </c>
      <c r="G19" s="5">
        <f t="shared" si="1"/>
        <v>2.7483631072669954E-3</v>
      </c>
      <c r="H19" s="5"/>
      <c r="I19" s="2">
        <v>112</v>
      </c>
      <c r="J19" s="5">
        <f t="shared" si="2"/>
        <v>8.9981521651803648E-3</v>
      </c>
      <c r="K19" s="5"/>
      <c r="L19" s="2">
        <v>64</v>
      </c>
      <c r="M19" s="5">
        <f t="shared" si="3"/>
        <v>5.1733893783849324E-3</v>
      </c>
      <c r="N19" s="5"/>
      <c r="O19" s="2">
        <v>11</v>
      </c>
      <c r="P19" s="10">
        <f t="shared" si="4"/>
        <v>1.2331838565022421E-2</v>
      </c>
      <c r="Q19" s="9"/>
      <c r="R19" s="2">
        <v>6</v>
      </c>
      <c r="S19" s="10">
        <f t="shared" si="5"/>
        <v>6.8027210884353739E-3</v>
      </c>
      <c r="T19" s="9"/>
      <c r="U19" s="2">
        <v>9</v>
      </c>
      <c r="V19" s="10">
        <f t="shared" si="6"/>
        <v>1.0089686098654708E-2</v>
      </c>
      <c r="W19" s="9"/>
      <c r="X19" s="2">
        <v>4</v>
      </c>
      <c r="Y19" s="10">
        <f t="shared" si="7"/>
        <v>4.5351473922902496E-3</v>
      </c>
      <c r="Z19" s="9"/>
    </row>
    <row r="20" spans="1:26" x14ac:dyDescent="0.2">
      <c r="A20" s="15"/>
      <c r="B20" s="1" t="s">
        <v>20</v>
      </c>
      <c r="C20" s="2">
        <v>26</v>
      </c>
      <c r="D20" s="5">
        <f t="shared" si="0"/>
        <v>2.0888567526311562E-3</v>
      </c>
      <c r="E20" s="5"/>
      <c r="F20" s="2">
        <v>15</v>
      </c>
      <c r="G20" s="5">
        <f t="shared" si="1"/>
        <v>1.2125131355589685E-3</v>
      </c>
      <c r="H20" s="5"/>
      <c r="I20" s="2">
        <v>46</v>
      </c>
      <c r="J20" s="5">
        <f t="shared" si="2"/>
        <v>3.6956696392705071E-3</v>
      </c>
      <c r="K20" s="5"/>
      <c r="L20" s="2">
        <v>21</v>
      </c>
      <c r="M20" s="5">
        <f t="shared" si="3"/>
        <v>1.6975183897825559E-3</v>
      </c>
      <c r="N20" s="5"/>
      <c r="O20" s="2">
        <v>2</v>
      </c>
      <c r="P20" s="10">
        <f t="shared" si="4"/>
        <v>2.242152466367713E-3</v>
      </c>
      <c r="Q20" s="9"/>
      <c r="R20" s="2">
        <v>1</v>
      </c>
      <c r="S20" s="10">
        <f t="shared" si="5"/>
        <v>1.1337868480725624E-3</v>
      </c>
      <c r="T20" s="9"/>
      <c r="U20" s="2">
        <v>6</v>
      </c>
      <c r="V20" s="10">
        <f t="shared" si="6"/>
        <v>6.7264573991031393E-3</v>
      </c>
      <c r="W20" s="9"/>
      <c r="X20" s="2">
        <v>3</v>
      </c>
      <c r="Y20" s="10">
        <f t="shared" si="7"/>
        <v>3.4013605442176869E-3</v>
      </c>
      <c r="Z20" s="9"/>
    </row>
    <row r="21" spans="1:26" x14ac:dyDescent="0.2">
      <c r="A21" s="15"/>
      <c r="B21" s="1" t="s">
        <v>21</v>
      </c>
      <c r="C21" s="2">
        <v>21</v>
      </c>
      <c r="D21" s="5">
        <f t="shared" si="0"/>
        <v>1.6871535309713184E-3</v>
      </c>
      <c r="E21" s="5"/>
      <c r="F21" s="2">
        <v>6</v>
      </c>
      <c r="G21" s="5">
        <f t="shared" si="1"/>
        <v>4.8500525422358744E-4</v>
      </c>
      <c r="H21" s="5"/>
      <c r="I21" s="2">
        <v>28</v>
      </c>
      <c r="J21" s="5">
        <f t="shared" si="2"/>
        <v>2.2495380412950912E-3</v>
      </c>
      <c r="K21" s="5"/>
      <c r="L21" s="2">
        <v>11</v>
      </c>
      <c r="M21" s="5">
        <f t="shared" si="3"/>
        <v>8.8917629940991026E-4</v>
      </c>
      <c r="N21" s="5"/>
      <c r="O21" s="2">
        <v>2</v>
      </c>
      <c r="P21" s="10">
        <f t="shared" si="4"/>
        <v>2.242152466367713E-3</v>
      </c>
      <c r="Q21" s="9"/>
      <c r="R21" s="2">
        <v>0</v>
      </c>
      <c r="S21" s="10">
        <f t="shared" si="5"/>
        <v>0</v>
      </c>
      <c r="T21" s="9"/>
      <c r="U21" s="2">
        <v>3</v>
      </c>
      <c r="V21" s="10">
        <f t="shared" si="6"/>
        <v>3.3632286995515697E-3</v>
      </c>
      <c r="W21" s="9"/>
      <c r="X21" s="2">
        <v>2</v>
      </c>
      <c r="Y21" s="10">
        <f t="shared" si="7"/>
        <v>2.2675736961451248E-3</v>
      </c>
      <c r="Z21" s="9"/>
    </row>
    <row r="22" spans="1:26" x14ac:dyDescent="0.2">
      <c r="A22" s="15"/>
      <c r="B22" s="1" t="s">
        <v>22</v>
      </c>
      <c r="C22" s="2">
        <v>9</v>
      </c>
      <c r="D22" s="5">
        <f t="shared" si="0"/>
        <v>7.2306579898770787E-4</v>
      </c>
      <c r="E22" s="5"/>
      <c r="F22" s="2">
        <v>3</v>
      </c>
      <c r="G22" s="5">
        <f t="shared" si="1"/>
        <v>2.4250262711179372E-4</v>
      </c>
      <c r="H22" s="5"/>
      <c r="I22" s="2">
        <v>14</v>
      </c>
      <c r="J22" s="5">
        <f t="shared" si="2"/>
        <v>1.1247690206475456E-3</v>
      </c>
      <c r="K22" s="5"/>
      <c r="L22" s="2">
        <v>5</v>
      </c>
      <c r="M22" s="5">
        <f t="shared" si="3"/>
        <v>4.0417104518632283E-4</v>
      </c>
      <c r="N22" s="5"/>
      <c r="O22" s="2">
        <v>0</v>
      </c>
      <c r="P22" s="10">
        <f t="shared" si="4"/>
        <v>0</v>
      </c>
      <c r="Q22" s="9"/>
      <c r="R22" s="2">
        <v>0</v>
      </c>
      <c r="S22" s="10">
        <f t="shared" si="5"/>
        <v>0</v>
      </c>
      <c r="T22" s="9"/>
      <c r="U22" s="2">
        <v>2</v>
      </c>
      <c r="V22" s="10">
        <f t="shared" si="6"/>
        <v>2.242152466367713E-3</v>
      </c>
      <c r="W22" s="9"/>
      <c r="X22" s="2">
        <v>1</v>
      </c>
      <c r="Y22" s="10">
        <f t="shared" si="7"/>
        <v>1.1337868480725624E-3</v>
      </c>
      <c r="Z22" s="9"/>
    </row>
    <row r="23" spans="1:26" x14ac:dyDescent="0.2">
      <c r="A23" s="15"/>
      <c r="B23" s="1" t="s">
        <v>23</v>
      </c>
      <c r="C23" s="2">
        <v>2</v>
      </c>
      <c r="D23" s="5">
        <f t="shared" si="0"/>
        <v>1.606812886639351E-4</v>
      </c>
      <c r="E23" s="5"/>
      <c r="F23" s="2">
        <v>0</v>
      </c>
      <c r="G23" s="5">
        <f t="shared" si="1"/>
        <v>0</v>
      </c>
      <c r="H23" s="5"/>
      <c r="I23" s="2">
        <v>5</v>
      </c>
      <c r="J23" s="5">
        <f t="shared" si="2"/>
        <v>4.0170322165983773E-4</v>
      </c>
      <c r="K23" s="5"/>
      <c r="L23" s="2">
        <v>1</v>
      </c>
      <c r="M23" s="5">
        <f t="shared" si="3"/>
        <v>8.0834209037264568E-5</v>
      </c>
      <c r="N23" s="5"/>
      <c r="O23" s="2">
        <v>0</v>
      </c>
      <c r="P23" s="10">
        <f t="shared" si="4"/>
        <v>0</v>
      </c>
      <c r="Q23" s="9"/>
      <c r="R23" s="2">
        <v>0</v>
      </c>
      <c r="S23" s="10">
        <f t="shared" si="5"/>
        <v>0</v>
      </c>
      <c r="T23" s="9"/>
      <c r="U23" s="2">
        <v>2</v>
      </c>
      <c r="V23" s="10">
        <f t="shared" si="6"/>
        <v>2.242152466367713E-3</v>
      </c>
      <c r="W23" s="9"/>
      <c r="X23" s="2">
        <v>0</v>
      </c>
      <c r="Y23" s="10">
        <f t="shared" si="7"/>
        <v>0</v>
      </c>
      <c r="Z23" s="9"/>
    </row>
    <row r="24" spans="1:26" x14ac:dyDescent="0.2">
      <c r="A24" s="15"/>
      <c r="B24" s="1" t="s">
        <v>24</v>
      </c>
      <c r="C24" s="2">
        <v>2</v>
      </c>
      <c r="D24" s="5">
        <f t="shared" si="0"/>
        <v>1.606812886639351E-4</v>
      </c>
      <c r="E24" s="5"/>
      <c r="F24" s="2">
        <v>1</v>
      </c>
      <c r="G24" s="5">
        <f t="shared" si="1"/>
        <v>8.0834209037264568E-5</v>
      </c>
      <c r="H24" s="5"/>
      <c r="I24" s="2">
        <v>2</v>
      </c>
      <c r="J24" s="5">
        <f t="shared" si="2"/>
        <v>1.606812886639351E-4</v>
      </c>
      <c r="K24" s="5"/>
      <c r="L24" s="2">
        <v>0</v>
      </c>
      <c r="M24" s="5">
        <f t="shared" si="3"/>
        <v>0</v>
      </c>
      <c r="N24" s="5"/>
      <c r="O24" s="2">
        <v>1</v>
      </c>
      <c r="P24" s="10">
        <f t="shared" si="4"/>
        <v>1.1210762331838565E-3</v>
      </c>
      <c r="Q24" s="9"/>
      <c r="R24" s="2">
        <v>0</v>
      </c>
      <c r="S24" s="10">
        <f t="shared" si="5"/>
        <v>0</v>
      </c>
      <c r="T24" s="9"/>
      <c r="U24" s="2">
        <v>0</v>
      </c>
      <c r="V24" s="10">
        <f t="shared" si="6"/>
        <v>0</v>
      </c>
      <c r="W24" s="9"/>
      <c r="X24" s="2">
        <v>0</v>
      </c>
      <c r="Y24" s="10">
        <f t="shared" si="7"/>
        <v>0</v>
      </c>
      <c r="Z24" s="9"/>
    </row>
    <row r="25" spans="1:26" x14ac:dyDescent="0.2">
      <c r="A25" s="15"/>
      <c r="B25" s="1" t="s">
        <v>25</v>
      </c>
      <c r="C25" s="2">
        <v>0</v>
      </c>
      <c r="D25" s="5">
        <f t="shared" si="0"/>
        <v>0</v>
      </c>
      <c r="E25" s="5"/>
      <c r="F25" s="2">
        <v>0</v>
      </c>
      <c r="G25" s="5">
        <f t="shared" si="1"/>
        <v>0</v>
      </c>
      <c r="H25" s="5"/>
      <c r="I25" s="2">
        <v>1</v>
      </c>
      <c r="J25" s="5">
        <f t="shared" si="2"/>
        <v>8.0340644331967548E-5</v>
      </c>
      <c r="K25" s="5"/>
      <c r="L25" s="2">
        <v>1</v>
      </c>
      <c r="M25" s="5">
        <f t="shared" si="3"/>
        <v>8.0834209037264568E-5</v>
      </c>
      <c r="N25" s="5"/>
      <c r="O25" s="2">
        <v>0</v>
      </c>
      <c r="P25" s="10">
        <f t="shared" si="4"/>
        <v>0</v>
      </c>
      <c r="Q25" s="9"/>
      <c r="R25" s="2">
        <v>0</v>
      </c>
      <c r="S25" s="10">
        <f t="shared" si="5"/>
        <v>0</v>
      </c>
      <c r="T25" s="9"/>
      <c r="U25" s="2">
        <v>0</v>
      </c>
      <c r="V25" s="10">
        <f t="shared" si="6"/>
        <v>0</v>
      </c>
      <c r="W25" s="9"/>
      <c r="X25" s="2">
        <v>0</v>
      </c>
      <c r="Y25" s="10">
        <f t="shared" si="7"/>
        <v>0</v>
      </c>
      <c r="Z25" s="9"/>
    </row>
    <row r="26" spans="1:26" x14ac:dyDescent="0.2">
      <c r="A26" s="15"/>
      <c r="B26" s="1" t="s">
        <v>26</v>
      </c>
      <c r="C26" s="2">
        <v>1</v>
      </c>
      <c r="D26" s="5">
        <f t="shared" si="0"/>
        <v>8.0340644331967548E-5</v>
      </c>
      <c r="E26" s="5"/>
      <c r="F26" s="2">
        <v>0</v>
      </c>
      <c r="G26" s="5">
        <f t="shared" si="1"/>
        <v>0</v>
      </c>
      <c r="H26" s="5"/>
      <c r="I26" s="2">
        <v>2</v>
      </c>
      <c r="J26" s="5">
        <f t="shared" si="2"/>
        <v>1.606812886639351E-4</v>
      </c>
      <c r="K26" s="5"/>
      <c r="L26" s="2">
        <v>0</v>
      </c>
      <c r="M26" s="5">
        <f t="shared" si="3"/>
        <v>0</v>
      </c>
      <c r="N26" s="5"/>
      <c r="O26" s="2">
        <v>0</v>
      </c>
      <c r="P26" s="10">
        <f t="shared" si="4"/>
        <v>0</v>
      </c>
      <c r="Q26" s="9"/>
      <c r="R26" s="2">
        <v>0</v>
      </c>
      <c r="S26" s="10">
        <f t="shared" si="5"/>
        <v>0</v>
      </c>
      <c r="T26" s="9"/>
      <c r="U26" s="2">
        <v>1</v>
      </c>
      <c r="V26" s="10">
        <f t="shared" si="6"/>
        <v>1.1210762331838565E-3</v>
      </c>
      <c r="W26" s="9"/>
      <c r="X26" s="2">
        <v>0</v>
      </c>
      <c r="Y26" s="10">
        <f t="shared" si="7"/>
        <v>0</v>
      </c>
      <c r="Z26" s="9"/>
    </row>
    <row r="27" spans="1:26" x14ac:dyDescent="0.2">
      <c r="A27" s="15" t="s">
        <v>27</v>
      </c>
      <c r="B27" s="1" t="s">
        <v>5</v>
      </c>
      <c r="C27" s="2">
        <v>1</v>
      </c>
      <c r="D27" s="5">
        <f t="shared" si="0"/>
        <v>8.0340644331967548E-5</v>
      </c>
      <c r="E27" s="3"/>
      <c r="F27" s="2">
        <v>1</v>
      </c>
      <c r="G27" s="5">
        <f t="shared" si="1"/>
        <v>8.0834209037264568E-5</v>
      </c>
      <c r="H27" s="3"/>
      <c r="I27" s="2">
        <v>1</v>
      </c>
      <c r="J27" s="5">
        <f t="shared" si="2"/>
        <v>8.0340644331967548E-5</v>
      </c>
      <c r="K27" s="3"/>
      <c r="L27" s="2">
        <v>1</v>
      </c>
      <c r="M27" s="5">
        <f t="shared" si="3"/>
        <v>8.0834209037264568E-5</v>
      </c>
      <c r="N27" s="3"/>
      <c r="O27" s="2">
        <v>0</v>
      </c>
      <c r="P27" s="10">
        <f t="shared" si="4"/>
        <v>0</v>
      </c>
      <c r="Q27" s="9"/>
      <c r="R27" s="2">
        <v>0</v>
      </c>
      <c r="S27" s="10">
        <f t="shared" si="5"/>
        <v>0</v>
      </c>
      <c r="T27" s="9"/>
      <c r="U27" s="2">
        <v>0</v>
      </c>
      <c r="V27" s="10">
        <f t="shared" si="6"/>
        <v>0</v>
      </c>
      <c r="W27" s="9"/>
      <c r="X27" s="2">
        <v>0</v>
      </c>
      <c r="Y27" s="10">
        <f t="shared" si="7"/>
        <v>0</v>
      </c>
      <c r="Z27" s="9"/>
    </row>
    <row r="28" spans="1:26" x14ac:dyDescent="0.2">
      <c r="A28" s="15"/>
      <c r="B28" s="1" t="s">
        <v>6</v>
      </c>
      <c r="C28" s="2">
        <v>1</v>
      </c>
      <c r="D28" s="5">
        <f t="shared" si="0"/>
        <v>8.0340644331967548E-5</v>
      </c>
      <c r="E28" s="3"/>
      <c r="F28" s="2">
        <v>1</v>
      </c>
      <c r="G28" s="5">
        <f t="shared" si="1"/>
        <v>8.0834209037264568E-5</v>
      </c>
      <c r="H28" s="3"/>
      <c r="I28" s="2">
        <v>0</v>
      </c>
      <c r="J28" s="5">
        <f t="shared" si="2"/>
        <v>0</v>
      </c>
      <c r="K28" s="3"/>
      <c r="L28" s="2">
        <v>0</v>
      </c>
      <c r="M28" s="5">
        <f t="shared" si="3"/>
        <v>0</v>
      </c>
      <c r="N28" s="3"/>
      <c r="O28" s="2">
        <v>1</v>
      </c>
      <c r="P28" s="10">
        <f t="shared" si="4"/>
        <v>1.1210762331838565E-3</v>
      </c>
      <c r="Q28" s="9"/>
      <c r="R28" s="2">
        <v>1</v>
      </c>
      <c r="S28" s="10">
        <f t="shared" si="5"/>
        <v>1.1337868480725624E-3</v>
      </c>
      <c r="T28" s="9"/>
      <c r="U28" s="2">
        <v>0</v>
      </c>
      <c r="V28" s="10">
        <f t="shared" si="6"/>
        <v>0</v>
      </c>
      <c r="W28" s="9"/>
      <c r="X28" s="2">
        <v>0</v>
      </c>
      <c r="Y28" s="10">
        <f t="shared" si="7"/>
        <v>0</v>
      </c>
      <c r="Z28" s="9"/>
    </row>
    <row r="29" spans="1:26" x14ac:dyDescent="0.2">
      <c r="A29" s="15"/>
      <c r="B29" s="1" t="s">
        <v>7</v>
      </c>
      <c r="C29" s="2">
        <v>3</v>
      </c>
      <c r="D29" s="5">
        <f t="shared" si="0"/>
        <v>2.4102193299590263E-4</v>
      </c>
      <c r="E29" s="3"/>
      <c r="F29" s="2">
        <v>2</v>
      </c>
      <c r="G29" s="5">
        <f t="shared" si="1"/>
        <v>1.6166841807452914E-4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1</v>
      </c>
      <c r="P29" s="10">
        <f t="shared" si="4"/>
        <v>1.1210762331838565E-3</v>
      </c>
      <c r="Q29" s="9"/>
      <c r="R29" s="2">
        <v>0</v>
      </c>
      <c r="S29" s="10">
        <f t="shared" si="5"/>
        <v>0</v>
      </c>
      <c r="T29" s="9"/>
      <c r="U29" s="2">
        <v>0</v>
      </c>
      <c r="V29" s="10">
        <f t="shared" si="6"/>
        <v>0</v>
      </c>
      <c r="W29" s="9"/>
      <c r="X29" s="2">
        <v>0</v>
      </c>
      <c r="Y29" s="10">
        <f t="shared" si="7"/>
        <v>0</v>
      </c>
      <c r="Z29" s="9"/>
    </row>
    <row r="30" spans="1:26" x14ac:dyDescent="0.2">
      <c r="A30" s="15"/>
      <c r="B30" s="1" t="s">
        <v>8</v>
      </c>
      <c r="C30" s="2">
        <v>1</v>
      </c>
      <c r="D30" s="5">
        <f t="shared" si="0"/>
        <v>8.0340644331967548E-5</v>
      </c>
      <c r="E30" s="3"/>
      <c r="F30" s="2">
        <v>1</v>
      </c>
      <c r="G30" s="5">
        <f t="shared" si="1"/>
        <v>8.0834209037264568E-5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10">
        <f t="shared" si="4"/>
        <v>0</v>
      </c>
      <c r="Q30" s="9"/>
      <c r="R30" s="2">
        <v>0</v>
      </c>
      <c r="S30" s="10">
        <f t="shared" si="5"/>
        <v>0</v>
      </c>
      <c r="T30" s="9"/>
      <c r="U30" s="2">
        <v>0</v>
      </c>
      <c r="V30" s="10">
        <f t="shared" si="6"/>
        <v>0</v>
      </c>
      <c r="W30" s="9"/>
      <c r="X30" s="2">
        <v>0</v>
      </c>
      <c r="Y30" s="10">
        <f t="shared" si="7"/>
        <v>0</v>
      </c>
      <c r="Z30" s="9"/>
    </row>
    <row r="31" spans="1:26" x14ac:dyDescent="0.2">
      <c r="A31" s="15"/>
      <c r="B31" s="1" t="s">
        <v>9</v>
      </c>
      <c r="C31" s="2">
        <v>6</v>
      </c>
      <c r="D31" s="5">
        <f t="shared" si="0"/>
        <v>4.8204386599180526E-4</v>
      </c>
      <c r="E31" s="3"/>
      <c r="F31" s="2">
        <v>2</v>
      </c>
      <c r="G31" s="5">
        <f t="shared" si="1"/>
        <v>1.6166841807452914E-4</v>
      </c>
      <c r="H31" s="3"/>
      <c r="I31" s="2">
        <v>0</v>
      </c>
      <c r="J31" s="5">
        <f t="shared" si="2"/>
        <v>0</v>
      </c>
      <c r="K31" s="3"/>
      <c r="L31" s="2">
        <v>0</v>
      </c>
      <c r="M31" s="5">
        <f t="shared" si="3"/>
        <v>0</v>
      </c>
      <c r="N31" s="3"/>
      <c r="O31" s="2">
        <v>0</v>
      </c>
      <c r="P31" s="10">
        <f t="shared" si="4"/>
        <v>0</v>
      </c>
      <c r="Q31" s="9"/>
      <c r="R31" s="2">
        <v>0</v>
      </c>
      <c r="S31" s="10">
        <f t="shared" si="5"/>
        <v>0</v>
      </c>
      <c r="T31" s="9"/>
      <c r="U31" s="2">
        <v>0</v>
      </c>
      <c r="V31" s="10">
        <f t="shared" si="6"/>
        <v>0</v>
      </c>
      <c r="W31" s="9"/>
      <c r="X31" s="2">
        <v>0</v>
      </c>
      <c r="Y31" s="10">
        <f t="shared" si="7"/>
        <v>0</v>
      </c>
      <c r="Z31" s="9"/>
    </row>
    <row r="32" spans="1:26" x14ac:dyDescent="0.2">
      <c r="A32" s="15"/>
      <c r="B32" s="1" t="s">
        <v>10</v>
      </c>
      <c r="C32" s="2">
        <v>9</v>
      </c>
      <c r="D32" s="5">
        <f t="shared" si="0"/>
        <v>7.2306579898770787E-4</v>
      </c>
      <c r="E32" s="3"/>
      <c r="F32" s="2">
        <v>3</v>
      </c>
      <c r="G32" s="5">
        <f t="shared" si="1"/>
        <v>2.4250262711179372E-4</v>
      </c>
      <c r="H32" s="3"/>
      <c r="I32" s="2">
        <v>3</v>
      </c>
      <c r="J32" s="5">
        <f t="shared" si="2"/>
        <v>2.4102193299590263E-4</v>
      </c>
      <c r="K32" s="3"/>
      <c r="L32" s="2">
        <v>3</v>
      </c>
      <c r="M32" s="5">
        <f t="shared" si="3"/>
        <v>2.4250262711179372E-4</v>
      </c>
      <c r="N32" s="3"/>
      <c r="O32" s="2">
        <v>1</v>
      </c>
      <c r="P32" s="10">
        <f t="shared" si="4"/>
        <v>1.1210762331838565E-3</v>
      </c>
      <c r="Q32" s="9"/>
      <c r="R32" s="2">
        <v>0</v>
      </c>
      <c r="S32" s="10">
        <f t="shared" si="5"/>
        <v>0</v>
      </c>
      <c r="T32" s="9"/>
      <c r="U32" s="2">
        <v>1</v>
      </c>
      <c r="V32" s="10">
        <f t="shared" si="6"/>
        <v>1.1210762331838565E-3</v>
      </c>
      <c r="W32" s="9"/>
      <c r="X32" s="2">
        <v>1</v>
      </c>
      <c r="Y32" s="10">
        <f t="shared" si="7"/>
        <v>1.1337868480725624E-3</v>
      </c>
      <c r="Z32" s="9"/>
    </row>
    <row r="33" spans="1:26" x14ac:dyDescent="0.2">
      <c r="A33" s="15"/>
      <c r="B33" s="1" t="s">
        <v>11</v>
      </c>
      <c r="C33" s="2">
        <v>23</v>
      </c>
      <c r="D33" s="5">
        <f t="shared" si="0"/>
        <v>1.8478348196352536E-3</v>
      </c>
      <c r="E33" s="3"/>
      <c r="F33" s="2">
        <v>6</v>
      </c>
      <c r="G33" s="5">
        <f t="shared" si="1"/>
        <v>4.8500525422358744E-4</v>
      </c>
      <c r="H33" s="3"/>
      <c r="I33" s="2">
        <v>4</v>
      </c>
      <c r="J33" s="5">
        <f t="shared" si="2"/>
        <v>3.2136257732787019E-4</v>
      </c>
      <c r="K33" s="3"/>
      <c r="L33" s="2">
        <v>2</v>
      </c>
      <c r="M33" s="5">
        <f t="shared" si="3"/>
        <v>1.6166841807452914E-4</v>
      </c>
      <c r="N33" s="3"/>
      <c r="O33" s="2">
        <v>1</v>
      </c>
      <c r="P33" s="10">
        <f t="shared" si="4"/>
        <v>1.1210762331838565E-3</v>
      </c>
      <c r="Q33" s="9"/>
      <c r="R33" s="2">
        <v>0</v>
      </c>
      <c r="S33" s="10">
        <f t="shared" si="5"/>
        <v>0</v>
      </c>
      <c r="T33" s="9"/>
      <c r="U33" s="2">
        <v>2</v>
      </c>
      <c r="V33" s="10">
        <f t="shared" si="6"/>
        <v>2.242152466367713E-3</v>
      </c>
      <c r="W33" s="9"/>
      <c r="X33" s="2">
        <v>0</v>
      </c>
      <c r="Y33" s="10">
        <f t="shared" si="7"/>
        <v>0</v>
      </c>
      <c r="Z33" s="9"/>
    </row>
    <row r="34" spans="1:26" x14ac:dyDescent="0.2">
      <c r="A34" s="15"/>
      <c r="B34" s="1" t="s">
        <v>12</v>
      </c>
      <c r="C34" s="2">
        <v>65</v>
      </c>
      <c r="D34" s="5">
        <f t="shared" si="0"/>
        <v>5.2221418815778901E-3</v>
      </c>
      <c r="E34" s="3"/>
      <c r="F34" s="2">
        <v>29</v>
      </c>
      <c r="G34" s="5">
        <f t="shared" si="1"/>
        <v>2.3441920620806724E-3</v>
      </c>
      <c r="H34" s="3"/>
      <c r="I34" s="2">
        <v>5</v>
      </c>
      <c r="J34" s="5">
        <f t="shared" si="2"/>
        <v>4.0170322165983773E-4</v>
      </c>
      <c r="K34" s="3"/>
      <c r="L34" s="2">
        <v>3</v>
      </c>
      <c r="M34" s="5">
        <f t="shared" si="3"/>
        <v>2.4250262711179372E-4</v>
      </c>
      <c r="N34" s="3"/>
      <c r="O34" s="2">
        <v>7</v>
      </c>
      <c r="P34" s="10">
        <f t="shared" si="4"/>
        <v>7.8475336322869956E-3</v>
      </c>
      <c r="Q34" s="9"/>
      <c r="R34" s="2">
        <v>2</v>
      </c>
      <c r="S34" s="10">
        <f t="shared" si="5"/>
        <v>2.2675736961451248E-3</v>
      </c>
      <c r="T34" s="9"/>
      <c r="U34" s="2">
        <v>0</v>
      </c>
      <c r="V34" s="10">
        <f t="shared" si="6"/>
        <v>0</v>
      </c>
      <c r="W34" s="9"/>
      <c r="X34" s="2">
        <v>0</v>
      </c>
      <c r="Y34" s="10">
        <f t="shared" si="7"/>
        <v>0</v>
      </c>
      <c r="Z34" s="9"/>
    </row>
    <row r="35" spans="1:26" x14ac:dyDescent="0.2">
      <c r="A35" s="15"/>
      <c r="B35" s="1" t="s">
        <v>13</v>
      </c>
      <c r="C35" s="2">
        <v>166</v>
      </c>
      <c r="D35" s="5">
        <f t="shared" si="0"/>
        <v>1.3336546959106611E-2</v>
      </c>
      <c r="E35" s="3"/>
      <c r="F35" s="2">
        <v>62</v>
      </c>
      <c r="G35" s="5">
        <f t="shared" si="1"/>
        <v>5.0117209603104031E-3</v>
      </c>
      <c r="H35" s="3"/>
      <c r="I35" s="2">
        <v>18</v>
      </c>
      <c r="J35" s="5">
        <f t="shared" si="2"/>
        <v>1.4461315979754157E-3</v>
      </c>
      <c r="K35" s="3"/>
      <c r="L35" s="2">
        <v>11</v>
      </c>
      <c r="M35" s="5">
        <f t="shared" si="3"/>
        <v>8.8917629940991026E-4</v>
      </c>
      <c r="N35" s="3"/>
      <c r="O35" s="2">
        <v>17</v>
      </c>
      <c r="P35" s="10">
        <f t="shared" si="4"/>
        <v>1.905829596412556E-2</v>
      </c>
      <c r="Q35" s="9"/>
      <c r="R35" s="2">
        <v>13</v>
      </c>
      <c r="S35" s="10">
        <f t="shared" si="5"/>
        <v>1.4739229024943311E-2</v>
      </c>
      <c r="T35" s="9"/>
      <c r="U35" s="2">
        <v>2</v>
      </c>
      <c r="V35" s="10">
        <f t="shared" si="6"/>
        <v>2.242152466367713E-3</v>
      </c>
      <c r="W35" s="9"/>
      <c r="X35" s="2">
        <v>2</v>
      </c>
      <c r="Y35" s="10">
        <f t="shared" si="7"/>
        <v>2.2675736961451248E-3</v>
      </c>
      <c r="Z35" s="9"/>
    </row>
    <row r="36" spans="1:26" x14ac:dyDescent="0.2">
      <c r="A36" s="15"/>
      <c r="B36" s="1" t="s">
        <v>14</v>
      </c>
      <c r="C36" s="2">
        <v>385</v>
      </c>
      <c r="D36" s="5">
        <f t="shared" si="0"/>
        <v>3.0931148067807505E-2</v>
      </c>
      <c r="E36" s="3"/>
      <c r="F36" s="2">
        <v>139</v>
      </c>
      <c r="G36" s="5">
        <f t="shared" si="1"/>
        <v>1.1235955056179775E-2</v>
      </c>
      <c r="H36" s="3"/>
      <c r="I36" s="2">
        <v>40</v>
      </c>
      <c r="J36" s="5">
        <f t="shared" si="2"/>
        <v>3.2136257732787018E-3</v>
      </c>
      <c r="K36" s="3"/>
      <c r="L36" s="2">
        <v>16</v>
      </c>
      <c r="M36" s="5">
        <f t="shared" si="3"/>
        <v>1.2933473445962331E-3</v>
      </c>
      <c r="N36" s="3"/>
      <c r="O36" s="2">
        <v>31</v>
      </c>
      <c r="P36" s="10">
        <f t="shared" si="4"/>
        <v>3.4753363228699555E-2</v>
      </c>
      <c r="Q36" s="9"/>
      <c r="R36" s="2">
        <v>17</v>
      </c>
      <c r="S36" s="10">
        <f t="shared" si="5"/>
        <v>1.927437641723356E-2</v>
      </c>
      <c r="T36" s="9"/>
      <c r="U36" s="2">
        <v>7</v>
      </c>
      <c r="V36" s="10">
        <f t="shared" si="6"/>
        <v>7.8475336322869956E-3</v>
      </c>
      <c r="W36" s="9"/>
      <c r="X36" s="2">
        <v>6</v>
      </c>
      <c r="Y36" s="10">
        <f t="shared" si="7"/>
        <v>6.8027210884353739E-3</v>
      </c>
      <c r="Z36" s="9"/>
    </row>
    <row r="37" spans="1:26" x14ac:dyDescent="0.2">
      <c r="A37" s="15"/>
      <c r="B37" s="1" t="s">
        <v>15</v>
      </c>
      <c r="C37" s="2">
        <v>1039</v>
      </c>
      <c r="D37" s="5">
        <f t="shared" si="0"/>
        <v>8.3473929460914281E-2</v>
      </c>
      <c r="E37" s="3"/>
      <c r="F37" s="2">
        <v>356</v>
      </c>
      <c r="G37" s="5">
        <f t="shared" si="1"/>
        <v>2.8776978417266189E-2</v>
      </c>
      <c r="H37" s="3"/>
      <c r="I37" s="2">
        <v>135</v>
      </c>
      <c r="J37" s="5">
        <f t="shared" si="2"/>
        <v>1.0845986984815618E-2</v>
      </c>
      <c r="K37" s="3"/>
      <c r="L37" s="2">
        <v>52</v>
      </c>
      <c r="M37" s="5">
        <f t="shared" si="3"/>
        <v>4.2033788699377579E-3</v>
      </c>
      <c r="N37" s="3"/>
      <c r="O37" s="2">
        <v>78</v>
      </c>
      <c r="P37" s="10">
        <f t="shared" si="4"/>
        <v>8.744394618834081E-2</v>
      </c>
      <c r="Q37" s="9"/>
      <c r="R37" s="2">
        <v>41</v>
      </c>
      <c r="S37" s="10">
        <f t="shared" si="5"/>
        <v>4.6485260770975055E-2</v>
      </c>
      <c r="T37" s="9"/>
      <c r="U37" s="2">
        <v>9</v>
      </c>
      <c r="V37" s="10">
        <f t="shared" si="6"/>
        <v>1.0089686098654708E-2</v>
      </c>
      <c r="W37" s="9"/>
      <c r="X37" s="2">
        <v>6</v>
      </c>
      <c r="Y37" s="10">
        <f t="shared" si="7"/>
        <v>6.8027210884353739E-3</v>
      </c>
      <c r="Z37" s="9"/>
    </row>
    <row r="38" spans="1:26" x14ac:dyDescent="0.2">
      <c r="A38" s="15"/>
      <c r="B38" s="1" t="s">
        <v>16</v>
      </c>
      <c r="C38" s="2">
        <v>1711</v>
      </c>
      <c r="D38" s="5">
        <f t="shared" si="0"/>
        <v>0.13746284245199647</v>
      </c>
      <c r="E38" s="3"/>
      <c r="F38" s="2">
        <v>754</v>
      </c>
      <c r="G38" s="5">
        <f t="shared" si="1"/>
        <v>6.0948993614097488E-2</v>
      </c>
      <c r="H38" s="3"/>
      <c r="I38" s="2">
        <v>901</v>
      </c>
      <c r="J38" s="5">
        <f t="shared" si="2"/>
        <v>7.2386920543102751E-2</v>
      </c>
      <c r="K38" s="3"/>
      <c r="L38" s="2">
        <v>310</v>
      </c>
      <c r="M38" s="5">
        <f t="shared" si="3"/>
        <v>2.5058604801552017E-2</v>
      </c>
      <c r="N38" s="3"/>
      <c r="O38" s="2">
        <v>134</v>
      </c>
      <c r="P38" s="10">
        <f t="shared" si="4"/>
        <v>0.15022421524663676</v>
      </c>
      <c r="Q38" s="9"/>
      <c r="R38" s="2">
        <v>96</v>
      </c>
      <c r="S38" s="10">
        <f t="shared" si="5"/>
        <v>0.10884353741496598</v>
      </c>
      <c r="T38" s="9"/>
      <c r="U38" s="2">
        <v>64</v>
      </c>
      <c r="V38" s="10">
        <f t="shared" si="6"/>
        <v>7.1748878923766815E-2</v>
      </c>
      <c r="W38" s="9"/>
      <c r="X38" s="2">
        <v>38</v>
      </c>
      <c r="Y38" s="10">
        <f t="shared" si="7"/>
        <v>4.3083900226757371E-2</v>
      </c>
      <c r="Z38" s="9"/>
    </row>
    <row r="39" spans="1:26" x14ac:dyDescent="0.2">
      <c r="A39" s="15"/>
      <c r="B39" s="1" t="s">
        <v>17</v>
      </c>
      <c r="C39" s="2">
        <v>2020</v>
      </c>
      <c r="D39" s="5">
        <f t="shared" si="0"/>
        <v>0.16228810155057444</v>
      </c>
      <c r="E39" s="14">
        <v>0.72604000000000002</v>
      </c>
      <c r="F39" s="2">
        <v>1080</v>
      </c>
      <c r="G39" s="5">
        <f t="shared" si="1"/>
        <v>8.7300945760245732E-2</v>
      </c>
      <c r="H39" s="14">
        <v>0.89039000000000001</v>
      </c>
      <c r="I39" s="2">
        <v>1955</v>
      </c>
      <c r="J39" s="5">
        <f t="shared" si="2"/>
        <v>0.15706595966899656</v>
      </c>
      <c r="K39" s="14">
        <v>0.91105999999999998</v>
      </c>
      <c r="L39" s="2">
        <v>740</v>
      </c>
      <c r="M39" s="5">
        <f t="shared" si="3"/>
        <v>5.9817314687575784E-2</v>
      </c>
      <c r="N39" s="14">
        <v>0.96782999999999997</v>
      </c>
      <c r="O39" s="2">
        <v>153</v>
      </c>
      <c r="P39" s="10">
        <f t="shared" si="4"/>
        <v>0.17152466367713004</v>
      </c>
      <c r="Q39" s="14">
        <v>0.69618999999999998</v>
      </c>
      <c r="R39" s="2">
        <v>84</v>
      </c>
      <c r="S39" s="10">
        <f t="shared" si="5"/>
        <v>9.5238095238095233E-2</v>
      </c>
      <c r="T39" s="14">
        <v>0.80725999999999998</v>
      </c>
      <c r="U39" s="2">
        <v>165</v>
      </c>
      <c r="V39" s="10">
        <f t="shared" si="6"/>
        <v>0.18497757847533633</v>
      </c>
      <c r="W39" s="14">
        <v>0.90471000000000001</v>
      </c>
      <c r="X39" s="2">
        <v>89</v>
      </c>
      <c r="Y39" s="10">
        <f t="shared" si="7"/>
        <v>0.10090702947845805</v>
      </c>
      <c r="Z39" s="14">
        <v>0.93991000000000002</v>
      </c>
    </row>
    <row r="40" spans="1:26" x14ac:dyDescent="0.2">
      <c r="A40" s="15"/>
      <c r="B40" s="1" t="s">
        <v>18</v>
      </c>
      <c r="C40" s="2">
        <v>1840</v>
      </c>
      <c r="D40" s="5">
        <f t="shared" si="0"/>
        <v>0.14782678557082027</v>
      </c>
      <c r="E40" s="14"/>
      <c r="F40" s="2">
        <v>1124</v>
      </c>
      <c r="G40" s="5">
        <f t="shared" si="1"/>
        <v>9.085765095788538E-2</v>
      </c>
      <c r="H40" s="14"/>
      <c r="I40" s="2">
        <v>2241</v>
      </c>
      <c r="J40" s="5">
        <f t="shared" si="2"/>
        <v>0.18004338394793926</v>
      </c>
      <c r="K40" s="14"/>
      <c r="L40" s="2">
        <v>1018</v>
      </c>
      <c r="M40" s="5">
        <f t="shared" si="3"/>
        <v>8.2289224799935334E-2</v>
      </c>
      <c r="N40" s="14"/>
      <c r="O40" s="2">
        <v>108</v>
      </c>
      <c r="P40" s="10">
        <f t="shared" si="4"/>
        <v>0.1210762331838565</v>
      </c>
      <c r="Q40" s="14"/>
      <c r="R40" s="2">
        <v>86</v>
      </c>
      <c r="S40" s="10">
        <f t="shared" si="5"/>
        <v>9.7505668934240369E-2</v>
      </c>
      <c r="T40" s="14"/>
      <c r="U40" s="2">
        <v>157</v>
      </c>
      <c r="V40" s="10">
        <f t="shared" si="6"/>
        <v>0.17600896860986548</v>
      </c>
      <c r="W40" s="14"/>
      <c r="X40" s="2">
        <v>97</v>
      </c>
      <c r="Y40" s="10">
        <f t="shared" si="7"/>
        <v>0.10997732426303855</v>
      </c>
      <c r="Z40" s="14"/>
    </row>
    <row r="41" spans="1:26" x14ac:dyDescent="0.2">
      <c r="A41" s="15"/>
      <c r="B41" s="1" t="s">
        <v>19</v>
      </c>
      <c r="C41" s="2">
        <v>1469</v>
      </c>
      <c r="D41" s="5">
        <f t="shared" si="0"/>
        <v>0.11802040652366032</v>
      </c>
      <c r="E41" s="14"/>
      <c r="F41" s="2">
        <v>1194</v>
      </c>
      <c r="G41" s="5">
        <f t="shared" si="1"/>
        <v>9.6516045590493899E-2</v>
      </c>
      <c r="H41" s="14"/>
      <c r="I41" s="2">
        <v>1939</v>
      </c>
      <c r="J41" s="5">
        <f t="shared" si="2"/>
        <v>0.15578050935968507</v>
      </c>
      <c r="K41" s="14"/>
      <c r="L41" s="2">
        <v>1190</v>
      </c>
      <c r="M41" s="5">
        <f t="shared" si="3"/>
        <v>9.6192708754344838E-2</v>
      </c>
      <c r="N41" s="14"/>
      <c r="O41" s="2">
        <v>104</v>
      </c>
      <c r="P41" s="10">
        <f t="shared" si="4"/>
        <v>0.11659192825112108</v>
      </c>
      <c r="Q41" s="14"/>
      <c r="R41" s="2">
        <v>92</v>
      </c>
      <c r="S41" s="10">
        <f t="shared" si="5"/>
        <v>0.10430839002267574</v>
      </c>
      <c r="T41" s="14"/>
      <c r="U41" s="2">
        <v>112</v>
      </c>
      <c r="V41" s="10">
        <f t="shared" si="6"/>
        <v>0.12556053811659193</v>
      </c>
      <c r="W41" s="14"/>
      <c r="X41" s="2">
        <v>85</v>
      </c>
      <c r="Y41" s="10">
        <f t="shared" si="7"/>
        <v>9.6371882086167801E-2</v>
      </c>
      <c r="Z41" s="14"/>
    </row>
    <row r="42" spans="1:26" x14ac:dyDescent="0.2">
      <c r="A42" s="15"/>
      <c r="B42" s="1" t="s">
        <v>20</v>
      </c>
      <c r="C42" s="2">
        <v>1118</v>
      </c>
      <c r="D42" s="5">
        <f t="shared" si="0"/>
        <v>8.9820840363139712E-2</v>
      </c>
      <c r="E42" s="14"/>
      <c r="F42" s="2">
        <v>1052</v>
      </c>
      <c r="G42" s="5">
        <f t="shared" si="1"/>
        <v>8.5037587907202325E-2</v>
      </c>
      <c r="H42" s="14"/>
      <c r="I42" s="2">
        <v>1475</v>
      </c>
      <c r="J42" s="5">
        <f t="shared" si="2"/>
        <v>0.11850245038965213</v>
      </c>
      <c r="K42" s="14"/>
      <c r="L42" s="2">
        <v>1196</v>
      </c>
      <c r="M42" s="5">
        <f t="shared" si="3"/>
        <v>9.6677714008568422E-2</v>
      </c>
      <c r="N42" s="14"/>
      <c r="O42" s="2">
        <v>60</v>
      </c>
      <c r="P42" s="10">
        <f t="shared" si="4"/>
        <v>6.726457399103139E-2</v>
      </c>
      <c r="Q42" s="14"/>
      <c r="R42" s="2">
        <v>71</v>
      </c>
      <c r="S42" s="10">
        <f t="shared" si="5"/>
        <v>8.0498866213151929E-2</v>
      </c>
      <c r="T42" s="14"/>
      <c r="U42" s="2">
        <v>98</v>
      </c>
      <c r="V42" s="10">
        <f t="shared" si="6"/>
        <v>0.10986547085201794</v>
      </c>
      <c r="W42" s="14"/>
      <c r="X42" s="2">
        <v>91</v>
      </c>
      <c r="Y42" s="10">
        <f t="shared" si="7"/>
        <v>0.10317460317460317</v>
      </c>
      <c r="Z42" s="14"/>
    </row>
    <row r="43" spans="1:26" x14ac:dyDescent="0.2">
      <c r="A43" s="15"/>
      <c r="B43" s="1" t="s">
        <v>21</v>
      </c>
      <c r="C43" s="2">
        <v>791</v>
      </c>
      <c r="D43" s="5">
        <f t="shared" si="0"/>
        <v>6.3549449666586322E-2</v>
      </c>
      <c r="E43" s="14"/>
      <c r="F43" s="2">
        <v>946</v>
      </c>
      <c r="G43" s="5">
        <f t="shared" si="1"/>
        <v>7.6469161749252279E-2</v>
      </c>
      <c r="H43" s="14"/>
      <c r="I43" s="2">
        <v>1143</v>
      </c>
      <c r="J43" s="5">
        <f t="shared" si="2"/>
        <v>9.1829356471438903E-2</v>
      </c>
      <c r="K43" s="14"/>
      <c r="L43" s="2">
        <v>1073</v>
      </c>
      <c r="M43" s="5">
        <f t="shared" si="3"/>
        <v>8.6735106296984887E-2</v>
      </c>
      <c r="N43" s="14"/>
      <c r="O43" s="2">
        <v>50</v>
      </c>
      <c r="P43" s="10">
        <f t="shared" si="4"/>
        <v>5.6053811659192827E-2</v>
      </c>
      <c r="Q43" s="14"/>
      <c r="R43" s="2">
        <v>55</v>
      </c>
      <c r="S43" s="10">
        <f t="shared" si="5"/>
        <v>6.2358276643990927E-2</v>
      </c>
      <c r="T43" s="14"/>
      <c r="U43" s="2">
        <v>70</v>
      </c>
      <c r="V43" s="10">
        <f t="shared" si="6"/>
        <v>7.847533632286996E-2</v>
      </c>
      <c r="W43" s="14"/>
      <c r="X43" s="2">
        <v>66</v>
      </c>
      <c r="Y43" s="10">
        <f t="shared" si="7"/>
        <v>7.4829931972789115E-2</v>
      </c>
      <c r="Z43" s="14"/>
    </row>
    <row r="44" spans="1:26" x14ac:dyDescent="0.2">
      <c r="A44" s="15"/>
      <c r="B44" s="1" t="s">
        <v>22</v>
      </c>
      <c r="C44" s="2">
        <v>549</v>
      </c>
      <c r="D44" s="5">
        <f t="shared" si="0"/>
        <v>4.4107013738250184E-2</v>
      </c>
      <c r="E44" s="14"/>
      <c r="F44" s="2">
        <v>852</v>
      </c>
      <c r="G44" s="5">
        <f t="shared" si="1"/>
        <v>6.8870746099749414E-2</v>
      </c>
      <c r="H44" s="14"/>
      <c r="I44" s="2">
        <v>802</v>
      </c>
      <c r="J44" s="5">
        <f t="shared" si="2"/>
        <v>6.4433196754237976E-2</v>
      </c>
      <c r="K44" s="14"/>
      <c r="L44" s="2">
        <v>988</v>
      </c>
      <c r="M44" s="5">
        <f t="shared" si="3"/>
        <v>7.986419852881739E-2</v>
      </c>
      <c r="N44" s="14"/>
      <c r="O44" s="2">
        <v>40</v>
      </c>
      <c r="P44" s="10">
        <f t="shared" si="4"/>
        <v>4.4843049327354258E-2</v>
      </c>
      <c r="Q44" s="14"/>
      <c r="R44" s="2">
        <v>50</v>
      </c>
      <c r="S44" s="10">
        <f t="shared" si="5"/>
        <v>5.6689342403628121E-2</v>
      </c>
      <c r="T44" s="14"/>
      <c r="U44" s="2">
        <v>51</v>
      </c>
      <c r="V44" s="10">
        <f t="shared" si="6"/>
        <v>5.717488789237668E-2</v>
      </c>
      <c r="W44" s="14"/>
      <c r="X44" s="2">
        <v>64</v>
      </c>
      <c r="Y44" s="10">
        <f t="shared" si="7"/>
        <v>7.2562358276643993E-2</v>
      </c>
      <c r="Z44" s="14"/>
    </row>
    <row r="45" spans="1:26" x14ac:dyDescent="0.2">
      <c r="A45" s="15"/>
      <c r="B45" s="1" t="s">
        <v>23</v>
      </c>
      <c r="C45" s="2">
        <v>366</v>
      </c>
      <c r="D45" s="5">
        <f t="shared" si="0"/>
        <v>2.9404675825500121E-2</v>
      </c>
      <c r="E45" s="14"/>
      <c r="F45" s="2">
        <v>722</v>
      </c>
      <c r="G45" s="5">
        <f t="shared" si="1"/>
        <v>5.8362298924905021E-2</v>
      </c>
      <c r="H45" s="14"/>
      <c r="I45" s="2">
        <v>523</v>
      </c>
      <c r="J45" s="5">
        <f t="shared" si="2"/>
        <v>4.2018156985619025E-2</v>
      </c>
      <c r="K45" s="14"/>
      <c r="L45" s="2">
        <v>873</v>
      </c>
      <c r="M45" s="5">
        <f t="shared" si="3"/>
        <v>7.0568264489531976E-2</v>
      </c>
      <c r="N45" s="14"/>
      <c r="O45" s="2">
        <v>27</v>
      </c>
      <c r="P45" s="10">
        <f t="shared" si="4"/>
        <v>3.0269058295964126E-2</v>
      </c>
      <c r="Q45" s="14"/>
      <c r="R45" s="2">
        <v>46</v>
      </c>
      <c r="S45" s="10">
        <f t="shared" si="5"/>
        <v>5.2154195011337869E-2</v>
      </c>
      <c r="T45" s="14"/>
      <c r="U45" s="2">
        <v>39</v>
      </c>
      <c r="V45" s="10">
        <f t="shared" si="6"/>
        <v>4.3721973094170405E-2</v>
      </c>
      <c r="W45" s="14"/>
      <c r="X45" s="2">
        <v>55</v>
      </c>
      <c r="Y45" s="10">
        <f t="shared" si="7"/>
        <v>6.2358276643990927E-2</v>
      </c>
      <c r="Z45" s="14"/>
    </row>
    <row r="46" spans="1:26" x14ac:dyDescent="0.2">
      <c r="A46" s="15"/>
      <c r="B46" s="1" t="s">
        <v>24</v>
      </c>
      <c r="C46" s="2">
        <v>257</v>
      </c>
      <c r="D46" s="5">
        <f t="shared" si="0"/>
        <v>2.0647545593315657E-2</v>
      </c>
      <c r="E46" s="14"/>
      <c r="F46" s="2">
        <v>631</v>
      </c>
      <c r="G46" s="5">
        <f t="shared" si="1"/>
        <v>5.1006385902513947E-2</v>
      </c>
      <c r="H46" s="14"/>
      <c r="I46" s="2">
        <v>378</v>
      </c>
      <c r="J46" s="5">
        <f t="shared" si="2"/>
        <v>3.0368763557483729E-2</v>
      </c>
      <c r="K46" s="14"/>
      <c r="L46" s="2">
        <v>723</v>
      </c>
      <c r="M46" s="5">
        <f t="shared" si="3"/>
        <v>5.8443133133942282E-2</v>
      </c>
      <c r="N46" s="14"/>
      <c r="O46" s="2">
        <v>21</v>
      </c>
      <c r="P46" s="10">
        <f t="shared" si="4"/>
        <v>2.3542600896860985E-2</v>
      </c>
      <c r="Q46" s="14"/>
      <c r="R46" s="2">
        <v>35</v>
      </c>
      <c r="S46" s="10">
        <f t="shared" si="5"/>
        <v>3.968253968253968E-2</v>
      </c>
      <c r="T46" s="14"/>
      <c r="U46" s="2">
        <v>26</v>
      </c>
      <c r="V46" s="10">
        <f t="shared" si="6"/>
        <v>2.914798206278027E-2</v>
      </c>
      <c r="W46" s="14"/>
      <c r="X46" s="2">
        <v>39</v>
      </c>
      <c r="Y46" s="10">
        <f t="shared" si="7"/>
        <v>4.4217687074829932E-2</v>
      </c>
      <c r="Z46" s="14"/>
    </row>
    <row r="47" spans="1:26" x14ac:dyDescent="0.2">
      <c r="A47" s="15"/>
      <c r="B47" s="1" t="s">
        <v>25</v>
      </c>
      <c r="C47" s="2">
        <v>156</v>
      </c>
      <c r="D47" s="5">
        <f t="shared" si="0"/>
        <v>1.2533140515786937E-2</v>
      </c>
      <c r="E47" s="14"/>
      <c r="F47" s="2">
        <v>559</v>
      </c>
      <c r="G47" s="5">
        <f t="shared" si="1"/>
        <v>4.5186322851830892E-2</v>
      </c>
      <c r="H47" s="14"/>
      <c r="I47" s="2">
        <v>240</v>
      </c>
      <c r="J47" s="5">
        <f t="shared" si="2"/>
        <v>1.9281754639672209E-2</v>
      </c>
      <c r="K47" s="14"/>
      <c r="L47" s="2">
        <v>629</v>
      </c>
      <c r="M47" s="5">
        <f t="shared" si="3"/>
        <v>5.0844717484439417E-2</v>
      </c>
      <c r="N47" s="14"/>
      <c r="O47" s="2">
        <v>13</v>
      </c>
      <c r="P47" s="10">
        <f t="shared" si="4"/>
        <v>1.4573991031390135E-2</v>
      </c>
      <c r="Q47" s="14"/>
      <c r="R47" s="2">
        <v>39</v>
      </c>
      <c r="S47" s="10">
        <f t="shared" si="5"/>
        <v>4.4217687074829932E-2</v>
      </c>
      <c r="T47" s="14"/>
      <c r="U47" s="2">
        <v>22</v>
      </c>
      <c r="V47" s="10">
        <f t="shared" si="6"/>
        <v>2.4663677130044841E-2</v>
      </c>
      <c r="W47" s="14"/>
      <c r="X47" s="2">
        <v>36</v>
      </c>
      <c r="Y47" s="10">
        <f t="shared" si="7"/>
        <v>4.0816326530612242E-2</v>
      </c>
      <c r="Z47" s="14"/>
    </row>
    <row r="48" spans="1:26" x14ac:dyDescent="0.2">
      <c r="A48" s="15"/>
      <c r="B48" s="1" t="s">
        <v>26</v>
      </c>
      <c r="C48" s="2">
        <v>471</v>
      </c>
      <c r="D48" s="5">
        <f t="shared" si="0"/>
        <v>3.7840443480356714E-2</v>
      </c>
      <c r="E48" s="14"/>
      <c r="F48" s="2">
        <v>2855</v>
      </c>
      <c r="G48" s="5">
        <f t="shared" si="1"/>
        <v>0.23078166680139034</v>
      </c>
      <c r="H48" s="14"/>
      <c r="I48" s="2">
        <v>644</v>
      </c>
      <c r="J48" s="5">
        <f t="shared" si="2"/>
        <v>5.1739374949787094E-2</v>
      </c>
      <c r="K48" s="14"/>
      <c r="L48" s="2">
        <v>3543</v>
      </c>
      <c r="M48" s="5">
        <f t="shared" si="3"/>
        <v>0.28639560261902836</v>
      </c>
      <c r="N48" s="14"/>
      <c r="O48" s="2">
        <v>45</v>
      </c>
      <c r="P48" s="10">
        <f t="shared" si="4"/>
        <v>5.0448430493273543E-2</v>
      </c>
      <c r="Q48" s="14"/>
      <c r="R48" s="2">
        <v>154</v>
      </c>
      <c r="S48" s="10">
        <f t="shared" si="5"/>
        <v>0.17460317460317459</v>
      </c>
      <c r="T48" s="14"/>
      <c r="U48" s="2">
        <v>67</v>
      </c>
      <c r="V48" s="10">
        <f t="shared" si="6"/>
        <v>7.511210762331838E-2</v>
      </c>
      <c r="W48" s="14"/>
      <c r="X48" s="2">
        <v>207</v>
      </c>
      <c r="Y48" s="10">
        <f t="shared" si="7"/>
        <v>0.23469387755102042</v>
      </c>
      <c r="Z48" s="14"/>
    </row>
    <row r="51" spans="8:16" x14ac:dyDescent="0.2">
      <c r="O51" s="4"/>
      <c r="P51" s="4"/>
    </row>
    <row r="52" spans="8:16" x14ac:dyDescent="0.2">
      <c r="H52" s="4"/>
      <c r="I52" s="4"/>
      <c r="O52" s="4"/>
      <c r="P52" s="4"/>
    </row>
    <row r="53" spans="8:16" x14ac:dyDescent="0.2">
      <c r="H53" s="4"/>
    </row>
    <row r="54" spans="8:16" x14ac:dyDescent="0.2">
      <c r="H54" s="4"/>
      <c r="I54" s="4"/>
      <c r="O54" s="4"/>
      <c r="P54" s="4"/>
    </row>
    <row r="55" spans="8:16" x14ac:dyDescent="0.2">
      <c r="H55" s="4"/>
      <c r="I55" s="4"/>
      <c r="O55" s="4"/>
      <c r="P55" s="4"/>
    </row>
    <row r="56" spans="8:16" x14ac:dyDescent="0.2">
      <c r="H56" s="4"/>
      <c r="I56" s="4"/>
      <c r="O56" s="4"/>
      <c r="P56" s="4"/>
    </row>
    <row r="57" spans="8:16" x14ac:dyDescent="0.2">
      <c r="H57" s="4"/>
      <c r="I57" s="4"/>
      <c r="O57" s="4"/>
      <c r="P57" s="4"/>
    </row>
    <row r="58" spans="8:16" x14ac:dyDescent="0.2">
      <c r="H58" s="4"/>
      <c r="I58" s="4"/>
      <c r="O58" s="4"/>
      <c r="P58" s="4"/>
    </row>
    <row r="59" spans="8:16" x14ac:dyDescent="0.2">
      <c r="H59" s="4"/>
      <c r="I59" s="4"/>
      <c r="O59" s="4"/>
      <c r="P59" s="4"/>
    </row>
    <row r="60" spans="8:16" x14ac:dyDescent="0.2">
      <c r="H60" s="4"/>
      <c r="I60" s="4"/>
      <c r="O60" s="4"/>
      <c r="P60" s="4"/>
    </row>
    <row r="61" spans="8:16" x14ac:dyDescent="0.2">
      <c r="H61" s="4"/>
      <c r="I61" s="4"/>
      <c r="O61" s="4"/>
      <c r="P61" s="4"/>
    </row>
    <row r="62" spans="8:16" x14ac:dyDescent="0.2">
      <c r="H62" s="4"/>
      <c r="I62" s="4"/>
      <c r="O62" s="4"/>
      <c r="P62" s="4"/>
    </row>
    <row r="63" spans="8:16" x14ac:dyDescent="0.2">
      <c r="H63" s="4"/>
      <c r="I63" s="4"/>
      <c r="O63" s="4"/>
      <c r="P63" s="4"/>
    </row>
    <row r="64" spans="8:16" x14ac:dyDescent="0.2">
      <c r="H64" s="4"/>
      <c r="I64" s="4"/>
      <c r="O64" s="4"/>
      <c r="P64" s="4"/>
    </row>
    <row r="65" spans="8:16" x14ac:dyDescent="0.2">
      <c r="H65" s="4"/>
      <c r="I65" s="4"/>
      <c r="O65" s="4"/>
      <c r="P65" s="4"/>
    </row>
    <row r="66" spans="8:16" x14ac:dyDescent="0.2">
      <c r="H66" s="4"/>
      <c r="I66" s="4"/>
      <c r="O66" s="4"/>
      <c r="P66" s="4"/>
    </row>
    <row r="67" spans="8:16" x14ac:dyDescent="0.2">
      <c r="H67" s="4"/>
      <c r="I67" s="4"/>
      <c r="O67" s="4"/>
      <c r="P67" s="4"/>
    </row>
    <row r="68" spans="8:16" x14ac:dyDescent="0.2">
      <c r="H68" s="4"/>
      <c r="I68" s="4"/>
      <c r="O68" s="4"/>
      <c r="P68" s="4"/>
    </row>
    <row r="69" spans="8:16" x14ac:dyDescent="0.2">
      <c r="H69" s="4"/>
      <c r="I69" s="4"/>
      <c r="O69" s="4"/>
      <c r="P69" s="4"/>
    </row>
    <row r="70" spans="8:16" x14ac:dyDescent="0.2">
      <c r="H70" s="4"/>
      <c r="I70" s="4"/>
      <c r="O70" s="4"/>
      <c r="P70" s="4"/>
    </row>
    <row r="71" spans="8:16" x14ac:dyDescent="0.2">
      <c r="H71" s="4"/>
      <c r="I71" s="4"/>
      <c r="O71" s="4"/>
      <c r="P71" s="4"/>
    </row>
    <row r="72" spans="8:16" x14ac:dyDescent="0.2">
      <c r="H72" s="4"/>
      <c r="I72" s="4"/>
      <c r="O72" s="4"/>
      <c r="P72" s="4"/>
    </row>
    <row r="73" spans="8:16" x14ac:dyDescent="0.2">
      <c r="H73" s="4"/>
      <c r="I73" s="4"/>
      <c r="O73" s="4"/>
      <c r="P73" s="4"/>
    </row>
    <row r="74" spans="8:16" x14ac:dyDescent="0.2">
      <c r="H74" s="4"/>
      <c r="I74" s="4"/>
      <c r="O74" s="4"/>
      <c r="P74" s="4"/>
    </row>
    <row r="75" spans="8:16" x14ac:dyDescent="0.2">
      <c r="H75" s="4"/>
      <c r="I75" s="4"/>
      <c r="O75" s="4"/>
      <c r="P75" s="4"/>
    </row>
    <row r="76" spans="8:16" x14ac:dyDescent="0.2">
      <c r="H76" s="4"/>
      <c r="I76" s="4"/>
      <c r="O76" s="4"/>
      <c r="P76" s="4"/>
    </row>
    <row r="77" spans="8:16" x14ac:dyDescent="0.2">
      <c r="H77" s="4"/>
      <c r="I77" s="4"/>
      <c r="O77" s="4"/>
      <c r="P77" s="4"/>
    </row>
    <row r="78" spans="8:16" x14ac:dyDescent="0.2">
      <c r="H78" s="4"/>
      <c r="I78" s="4"/>
      <c r="O78" s="4"/>
      <c r="P78" s="4"/>
    </row>
    <row r="79" spans="8:16" x14ac:dyDescent="0.2">
      <c r="H79" s="4"/>
      <c r="I79" s="4"/>
      <c r="O79" s="4"/>
      <c r="P79" s="4"/>
    </row>
    <row r="80" spans="8:16" x14ac:dyDescent="0.2">
      <c r="H80" s="4"/>
      <c r="I80" s="4"/>
      <c r="O80" s="4"/>
      <c r="P80" s="4"/>
    </row>
    <row r="81" spans="8:16" x14ac:dyDescent="0.2">
      <c r="H81" s="4"/>
      <c r="I81" s="4"/>
      <c r="O81" s="4"/>
      <c r="P81" s="4"/>
    </row>
    <row r="82" spans="8:16" x14ac:dyDescent="0.2">
      <c r="H82" s="4"/>
      <c r="I82" s="4"/>
      <c r="O82" s="4"/>
      <c r="P82" s="4"/>
    </row>
    <row r="83" spans="8:16" x14ac:dyDescent="0.2">
      <c r="H83" s="4"/>
      <c r="I83" s="4"/>
      <c r="O83" s="4"/>
      <c r="P83" s="4"/>
    </row>
    <row r="84" spans="8:16" x14ac:dyDescent="0.2">
      <c r="H84" s="4"/>
      <c r="I84" s="4"/>
      <c r="O84" s="4"/>
      <c r="P84" s="4"/>
    </row>
    <row r="85" spans="8:16" x14ac:dyDescent="0.2">
      <c r="H85" s="4"/>
      <c r="I85" s="4"/>
      <c r="O85" s="4"/>
      <c r="P85" s="4"/>
    </row>
    <row r="86" spans="8:16" x14ac:dyDescent="0.2">
      <c r="H86" s="4"/>
      <c r="I86" s="4"/>
      <c r="O86" s="4"/>
      <c r="P86" s="4"/>
    </row>
    <row r="87" spans="8:16" x14ac:dyDescent="0.2">
      <c r="H87" s="4"/>
      <c r="I87" s="4"/>
      <c r="O87" s="4"/>
      <c r="P87" s="4"/>
    </row>
    <row r="88" spans="8:16" x14ac:dyDescent="0.2">
      <c r="H88" s="4"/>
      <c r="I88" s="4"/>
      <c r="O88" s="4"/>
      <c r="P88" s="4"/>
    </row>
    <row r="89" spans="8:16" x14ac:dyDescent="0.2">
      <c r="H89" s="4"/>
      <c r="I89" s="4"/>
      <c r="O89" s="4"/>
      <c r="P89" s="4"/>
    </row>
    <row r="90" spans="8:16" x14ac:dyDescent="0.2">
      <c r="H90" s="4"/>
      <c r="I90" s="4"/>
      <c r="O90" s="4"/>
      <c r="P90" s="4"/>
    </row>
    <row r="91" spans="8:16" x14ac:dyDescent="0.2">
      <c r="H91" s="4"/>
      <c r="I91" s="4"/>
      <c r="O91" s="4"/>
      <c r="P91" s="4"/>
    </row>
    <row r="92" spans="8:16" x14ac:dyDescent="0.2">
      <c r="H92" s="4"/>
      <c r="I92" s="4"/>
      <c r="O92" s="4"/>
      <c r="P92" s="4"/>
    </row>
    <row r="93" spans="8:16" x14ac:dyDescent="0.2">
      <c r="H93" s="4"/>
      <c r="I93" s="4"/>
      <c r="O93" s="4"/>
      <c r="P93" s="4"/>
    </row>
    <row r="94" spans="8:16" x14ac:dyDescent="0.2">
      <c r="H94" s="4"/>
      <c r="I94" s="4"/>
      <c r="O94" s="4"/>
      <c r="P94" s="4"/>
    </row>
    <row r="95" spans="8:16" x14ac:dyDescent="0.2">
      <c r="H95" s="4"/>
      <c r="I95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workbookViewId="0">
      <selection activeCell="O52" sqref="H52:O52"/>
    </sheetView>
  </sheetViews>
  <sheetFormatPr baseColWidth="10" defaultRowHeight="16" x14ac:dyDescent="0.2"/>
  <cols>
    <col min="1" max="1" width="14" customWidth="1"/>
    <col min="2" max="2" width="16" customWidth="1"/>
  </cols>
  <sheetData>
    <row r="1" spans="1:26" ht="48" customHeight="1" x14ac:dyDescent="0.2">
      <c r="A1" s="17" t="s">
        <v>0</v>
      </c>
      <c r="B1" s="17"/>
      <c r="C1" s="17" t="s">
        <v>58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58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6" customHeight="1" x14ac:dyDescent="0.2">
      <c r="A2" s="17" t="s">
        <v>37</v>
      </c>
      <c r="B2" s="17"/>
      <c r="C2" s="17" t="s">
        <v>28</v>
      </c>
      <c r="D2" s="17"/>
      <c r="E2" s="17"/>
      <c r="F2" s="17" t="s">
        <v>38</v>
      </c>
      <c r="G2" s="17"/>
      <c r="H2" s="17"/>
      <c r="I2" s="17" t="s">
        <v>39</v>
      </c>
      <c r="J2" s="17"/>
      <c r="K2" s="17"/>
      <c r="L2" s="17" t="s">
        <v>40</v>
      </c>
      <c r="M2" s="17"/>
      <c r="N2" s="17"/>
      <c r="O2" s="17" t="s">
        <v>28</v>
      </c>
      <c r="P2" s="17"/>
      <c r="Q2" s="17"/>
      <c r="R2" s="17" t="s">
        <v>38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31366</v>
      </c>
      <c r="D3" s="16"/>
      <c r="E3" s="16"/>
      <c r="F3" s="16">
        <v>31245</v>
      </c>
      <c r="G3" s="16"/>
      <c r="H3" s="16"/>
      <c r="I3" s="16">
        <v>31366</v>
      </c>
      <c r="J3" s="16"/>
      <c r="K3" s="16"/>
      <c r="L3" s="16">
        <v>31245</v>
      </c>
      <c r="M3" s="16"/>
      <c r="N3" s="16"/>
      <c r="O3" s="16">
        <v>925</v>
      </c>
      <c r="P3" s="16"/>
      <c r="Q3" s="16"/>
      <c r="R3" s="16">
        <v>917</v>
      </c>
      <c r="S3" s="16"/>
      <c r="T3" s="16"/>
      <c r="U3" s="16">
        <v>925</v>
      </c>
      <c r="V3" s="16"/>
      <c r="W3" s="16"/>
      <c r="X3" s="16">
        <v>917</v>
      </c>
      <c r="Y3" s="16"/>
      <c r="Z3" s="16"/>
    </row>
    <row r="4" spans="1:26" x14ac:dyDescent="0.2">
      <c r="A4" s="15" t="s">
        <v>3</v>
      </c>
      <c r="B4" s="15"/>
      <c r="C4" s="16">
        <v>156</v>
      </c>
      <c r="D4" s="16"/>
      <c r="E4" s="16"/>
      <c r="F4" s="16">
        <v>155</v>
      </c>
      <c r="G4" s="16"/>
      <c r="H4" s="16"/>
      <c r="I4" s="16">
        <v>156</v>
      </c>
      <c r="J4" s="16"/>
      <c r="K4" s="16"/>
      <c r="L4" s="16">
        <v>155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509</v>
      </c>
      <c r="D5" s="5">
        <f>C5/31366</f>
        <v>1.622776254543136E-2</v>
      </c>
      <c r="E5" s="5"/>
      <c r="F5" s="2">
        <v>3357</v>
      </c>
      <c r="G5" s="5">
        <f>F5/31245</f>
        <v>0.10744119059049448</v>
      </c>
      <c r="H5" s="5"/>
      <c r="I5" s="2">
        <v>188</v>
      </c>
      <c r="J5" s="5">
        <f>I5/31366</f>
        <v>5.9937511955620738E-3</v>
      </c>
      <c r="K5" s="5"/>
      <c r="L5" s="2">
        <v>2474</v>
      </c>
      <c r="M5" s="5">
        <f>L5/31245</f>
        <v>7.9180668907025117E-2</v>
      </c>
      <c r="N5" s="5"/>
      <c r="O5" s="2">
        <v>16</v>
      </c>
      <c r="P5" s="11">
        <f>O5/925</f>
        <v>1.7297297297297298E-2</v>
      </c>
      <c r="Q5" s="12"/>
      <c r="R5" s="2">
        <v>211</v>
      </c>
      <c r="S5" s="11">
        <f>R5/917</f>
        <v>0.23009814612868049</v>
      </c>
      <c r="T5" s="12"/>
      <c r="U5" s="2">
        <v>11</v>
      </c>
      <c r="V5" s="11">
        <f>U5/925</f>
        <v>1.1891891891891892E-2</v>
      </c>
      <c r="W5" s="12"/>
      <c r="X5" s="2">
        <v>174</v>
      </c>
      <c r="Y5" s="11">
        <f>X5/917</f>
        <v>0.18974918211559433</v>
      </c>
      <c r="Z5" s="12"/>
    </row>
    <row r="6" spans="1:26" x14ac:dyDescent="0.2">
      <c r="A6" s="15"/>
      <c r="B6" s="1" t="s">
        <v>6</v>
      </c>
      <c r="C6" s="2">
        <v>376</v>
      </c>
      <c r="D6" s="5">
        <f t="shared" ref="D6:D48" si="0">C6/31366</f>
        <v>1.1987502391124148E-2</v>
      </c>
      <c r="E6" s="5"/>
      <c r="F6" s="2">
        <v>1057</v>
      </c>
      <c r="G6" s="5">
        <f t="shared" ref="G6:G48" si="1">F6/31245</f>
        <v>3.3829412706032964E-2</v>
      </c>
      <c r="H6" s="5"/>
      <c r="I6" s="2">
        <v>144</v>
      </c>
      <c r="J6" s="5">
        <f t="shared" ref="J6:J48" si="2">I6/31366</f>
        <v>4.590958362558184E-3</v>
      </c>
      <c r="K6" s="5"/>
      <c r="L6" s="2">
        <v>788</v>
      </c>
      <c r="M6" s="5">
        <f t="shared" ref="M6:M48" si="3">L6/31245</f>
        <v>2.5220035205632901E-2</v>
      </c>
      <c r="N6" s="5"/>
      <c r="O6" s="2">
        <v>10</v>
      </c>
      <c r="P6" s="11">
        <f t="shared" ref="P6:P48" si="4">O6/925</f>
        <v>1.0810810810810811E-2</v>
      </c>
      <c r="Q6" s="12"/>
      <c r="R6" s="2">
        <v>64</v>
      </c>
      <c r="S6" s="11">
        <f t="shared" ref="S6:S48" si="5">R6/917</f>
        <v>6.9792802617230101E-2</v>
      </c>
      <c r="T6" s="12"/>
      <c r="U6" s="2">
        <v>3</v>
      </c>
      <c r="V6" s="11">
        <f t="shared" ref="V6:V48" si="6">U6/925</f>
        <v>3.2432432432432431E-3</v>
      </c>
      <c r="W6" s="12"/>
      <c r="X6" s="2">
        <v>45</v>
      </c>
      <c r="Y6" s="11">
        <f t="shared" ref="Y6:Y48" si="7">X6/917</f>
        <v>4.9073064340239912E-2</v>
      </c>
      <c r="Z6" s="12"/>
    </row>
    <row r="7" spans="1:26" x14ac:dyDescent="0.2">
      <c r="A7" s="15"/>
      <c r="B7" s="1" t="s">
        <v>7</v>
      </c>
      <c r="C7" s="2">
        <v>664</v>
      </c>
      <c r="D7" s="5">
        <f t="shared" si="0"/>
        <v>2.1169419116240516E-2</v>
      </c>
      <c r="E7" s="5"/>
      <c r="F7" s="2">
        <v>1394</v>
      </c>
      <c r="G7" s="5">
        <f t="shared" si="1"/>
        <v>4.4615138422147545E-2</v>
      </c>
      <c r="H7" s="5"/>
      <c r="I7" s="2">
        <v>334</v>
      </c>
      <c r="J7" s="5">
        <f t="shared" si="2"/>
        <v>1.0648472868711343E-2</v>
      </c>
      <c r="K7" s="5"/>
      <c r="L7" s="2">
        <v>975</v>
      </c>
      <c r="M7" s="5">
        <f t="shared" si="3"/>
        <v>3.1204992798847815E-2</v>
      </c>
      <c r="N7" s="5"/>
      <c r="O7" s="2">
        <v>21</v>
      </c>
      <c r="P7" s="11">
        <f t="shared" si="4"/>
        <v>2.2702702702702703E-2</v>
      </c>
      <c r="Q7" s="12"/>
      <c r="R7" s="2">
        <v>66</v>
      </c>
      <c r="S7" s="11">
        <f t="shared" si="5"/>
        <v>7.1973827699018542E-2</v>
      </c>
      <c r="T7" s="12"/>
      <c r="U7" s="2">
        <v>11</v>
      </c>
      <c r="V7" s="11">
        <f t="shared" si="6"/>
        <v>1.1891891891891892E-2</v>
      </c>
      <c r="W7" s="12"/>
      <c r="X7" s="2">
        <v>55</v>
      </c>
      <c r="Y7" s="11">
        <f t="shared" si="7"/>
        <v>5.9978189749182113E-2</v>
      </c>
      <c r="Z7" s="12"/>
    </row>
    <row r="8" spans="1:26" x14ac:dyDescent="0.2">
      <c r="A8" s="15"/>
      <c r="B8" s="1" t="s">
        <v>8</v>
      </c>
      <c r="C8" s="2">
        <v>934</v>
      </c>
      <c r="D8" s="5">
        <f t="shared" si="0"/>
        <v>2.9777466046037111E-2</v>
      </c>
      <c r="E8" s="5"/>
      <c r="F8" s="2">
        <v>1672</v>
      </c>
      <c r="G8" s="5">
        <f t="shared" si="1"/>
        <v>5.3512562009921584E-2</v>
      </c>
      <c r="H8" s="5"/>
      <c r="I8" s="2">
        <v>483</v>
      </c>
      <c r="J8" s="5">
        <f t="shared" si="2"/>
        <v>1.5398839507747243E-2</v>
      </c>
      <c r="K8" s="5"/>
      <c r="L8" s="2">
        <v>1220</v>
      </c>
      <c r="M8" s="5">
        <f t="shared" si="3"/>
        <v>3.9046247399583935E-2</v>
      </c>
      <c r="N8" s="5"/>
      <c r="O8" s="2">
        <v>31</v>
      </c>
      <c r="P8" s="11">
        <f t="shared" si="4"/>
        <v>3.3513513513513511E-2</v>
      </c>
      <c r="Q8" s="12"/>
      <c r="R8" s="2">
        <v>67</v>
      </c>
      <c r="S8" s="11">
        <f t="shared" si="5"/>
        <v>7.3064340239912762E-2</v>
      </c>
      <c r="T8" s="12"/>
      <c r="U8" s="2">
        <v>20</v>
      </c>
      <c r="V8" s="11">
        <f t="shared" si="6"/>
        <v>2.1621621621621623E-2</v>
      </c>
      <c r="W8" s="12"/>
      <c r="X8" s="2">
        <v>67</v>
      </c>
      <c r="Y8" s="11">
        <f t="shared" si="7"/>
        <v>7.3064340239912762E-2</v>
      </c>
      <c r="Z8" s="12"/>
    </row>
    <row r="9" spans="1:26" x14ac:dyDescent="0.2">
      <c r="A9" s="15"/>
      <c r="B9" s="1" t="s">
        <v>9</v>
      </c>
      <c r="C9" s="2">
        <v>1328</v>
      </c>
      <c r="D9" s="5">
        <f t="shared" si="0"/>
        <v>4.2338838232481031E-2</v>
      </c>
      <c r="E9" s="5"/>
      <c r="F9" s="2">
        <v>2109</v>
      </c>
      <c r="G9" s="5">
        <f t="shared" si="1"/>
        <v>6.7498799807969273E-2</v>
      </c>
      <c r="H9" s="5"/>
      <c r="I9" s="2">
        <v>699</v>
      </c>
      <c r="J9" s="5">
        <f t="shared" si="2"/>
        <v>2.2285277051584517E-2</v>
      </c>
      <c r="K9" s="5"/>
      <c r="L9" s="2">
        <v>1443</v>
      </c>
      <c r="M9" s="5">
        <f t="shared" si="3"/>
        <v>4.6183389342294767E-2</v>
      </c>
      <c r="N9" s="5"/>
      <c r="O9" s="2">
        <v>42</v>
      </c>
      <c r="P9" s="11">
        <f t="shared" si="4"/>
        <v>4.5405405405405407E-2</v>
      </c>
      <c r="Q9" s="12"/>
      <c r="R9" s="2">
        <v>75</v>
      </c>
      <c r="S9" s="11">
        <f t="shared" si="5"/>
        <v>8.1788440567066523E-2</v>
      </c>
      <c r="T9" s="12"/>
      <c r="U9" s="2">
        <v>21</v>
      </c>
      <c r="V9" s="11">
        <f t="shared" si="6"/>
        <v>2.2702702702702703E-2</v>
      </c>
      <c r="W9" s="12"/>
      <c r="X9" s="2">
        <v>77</v>
      </c>
      <c r="Y9" s="11">
        <f t="shared" si="7"/>
        <v>8.3969465648854963E-2</v>
      </c>
      <c r="Z9" s="12"/>
    </row>
    <row r="10" spans="1:26" x14ac:dyDescent="0.2">
      <c r="A10" s="15"/>
      <c r="B10" s="1" t="s">
        <v>10</v>
      </c>
      <c r="C10" s="2">
        <v>1887</v>
      </c>
      <c r="D10" s="5">
        <f t="shared" si="0"/>
        <v>6.0160683542689539E-2</v>
      </c>
      <c r="E10" s="5"/>
      <c r="F10" s="2">
        <v>2562</v>
      </c>
      <c r="G10" s="5">
        <f t="shared" si="1"/>
        <v>8.1997119539126265E-2</v>
      </c>
      <c r="H10" s="5"/>
      <c r="I10" s="2">
        <v>991</v>
      </c>
      <c r="J10" s="5">
        <f t="shared" si="2"/>
        <v>3.159472039788306E-2</v>
      </c>
      <c r="K10" s="5"/>
      <c r="L10" s="2">
        <v>1774</v>
      </c>
      <c r="M10" s="5">
        <f t="shared" si="3"/>
        <v>5.6777084333493356E-2</v>
      </c>
      <c r="N10" s="5"/>
      <c r="O10" s="2">
        <v>82</v>
      </c>
      <c r="P10" s="11">
        <f t="shared" si="4"/>
        <v>8.8648648648648645E-2</v>
      </c>
      <c r="Q10" s="12"/>
      <c r="R10" s="2">
        <v>61</v>
      </c>
      <c r="S10" s="11">
        <f t="shared" si="5"/>
        <v>6.6521264994547441E-2</v>
      </c>
      <c r="T10" s="12"/>
      <c r="U10" s="2">
        <v>42</v>
      </c>
      <c r="V10" s="11">
        <f t="shared" si="6"/>
        <v>4.5405405405405407E-2</v>
      </c>
      <c r="W10" s="12"/>
      <c r="X10" s="2">
        <v>49</v>
      </c>
      <c r="Y10" s="11">
        <f t="shared" si="7"/>
        <v>5.3435114503816793E-2</v>
      </c>
      <c r="Z10" s="12"/>
    </row>
    <row r="11" spans="1:26" x14ac:dyDescent="0.2">
      <c r="A11" s="15"/>
      <c r="B11" s="1" t="s">
        <v>11</v>
      </c>
      <c r="C11" s="2">
        <v>2773</v>
      </c>
      <c r="D11" s="5">
        <f t="shared" si="0"/>
        <v>8.840783013454058E-2</v>
      </c>
      <c r="E11" s="5"/>
      <c r="F11" s="2">
        <v>3119</v>
      </c>
      <c r="G11" s="5">
        <f t="shared" si="1"/>
        <v>9.9823971835493686E-2</v>
      </c>
      <c r="H11" s="5"/>
      <c r="I11" s="2">
        <v>1570</v>
      </c>
      <c r="J11" s="5">
        <f t="shared" si="2"/>
        <v>5.0054198814002422E-2</v>
      </c>
      <c r="K11" s="5"/>
      <c r="L11" s="2">
        <v>2297</v>
      </c>
      <c r="M11" s="5">
        <f t="shared" si="3"/>
        <v>7.3515762522003522E-2</v>
      </c>
      <c r="N11" s="5"/>
      <c r="O11" s="2">
        <v>91</v>
      </c>
      <c r="P11" s="11">
        <f t="shared" si="4"/>
        <v>9.8378378378378373E-2</v>
      </c>
      <c r="Q11" s="12"/>
      <c r="R11" s="2">
        <v>76</v>
      </c>
      <c r="S11" s="11">
        <f t="shared" si="5"/>
        <v>8.2878953107960743E-2</v>
      </c>
      <c r="T11" s="12"/>
      <c r="U11" s="2">
        <v>67</v>
      </c>
      <c r="V11" s="11">
        <f t="shared" si="6"/>
        <v>7.2432432432432428E-2</v>
      </c>
      <c r="W11" s="12"/>
      <c r="X11" s="2">
        <v>67</v>
      </c>
      <c r="Y11" s="11">
        <f t="shared" si="7"/>
        <v>7.3064340239912762E-2</v>
      </c>
      <c r="Z11" s="12"/>
    </row>
    <row r="12" spans="1:26" x14ac:dyDescent="0.2">
      <c r="A12" s="15"/>
      <c r="B12" s="1" t="s">
        <v>12</v>
      </c>
      <c r="C12" s="2">
        <v>3513</v>
      </c>
      <c r="D12" s="5">
        <f t="shared" si="0"/>
        <v>0.11200025505324236</v>
      </c>
      <c r="E12" s="5"/>
      <c r="F12" s="2">
        <v>3505</v>
      </c>
      <c r="G12" s="5">
        <f t="shared" si="1"/>
        <v>0.11217794847175548</v>
      </c>
      <c r="H12" s="5"/>
      <c r="I12" s="2">
        <v>2253</v>
      </c>
      <c r="J12" s="5">
        <f t="shared" si="2"/>
        <v>7.1829369380858252E-2</v>
      </c>
      <c r="K12" s="5"/>
      <c r="L12" s="2">
        <v>2842</v>
      </c>
      <c r="M12" s="5">
        <f t="shared" si="3"/>
        <v>9.0958553368538961E-2</v>
      </c>
      <c r="N12" s="5"/>
      <c r="O12" s="2">
        <v>105</v>
      </c>
      <c r="P12" s="11">
        <f t="shared" si="4"/>
        <v>0.11351351351351352</v>
      </c>
      <c r="Q12" s="12"/>
      <c r="R12" s="2">
        <v>83</v>
      </c>
      <c r="S12" s="11">
        <f t="shared" si="5"/>
        <v>9.0512540894220284E-2</v>
      </c>
      <c r="T12" s="12"/>
      <c r="U12" s="2">
        <v>76</v>
      </c>
      <c r="V12" s="11">
        <f t="shared" si="6"/>
        <v>8.2162162162162156E-2</v>
      </c>
      <c r="W12" s="12"/>
      <c r="X12" s="2">
        <v>77</v>
      </c>
      <c r="Y12" s="11">
        <f t="shared" si="7"/>
        <v>8.3969465648854963E-2</v>
      </c>
      <c r="Z12" s="12"/>
    </row>
    <row r="13" spans="1:26" x14ac:dyDescent="0.2">
      <c r="A13" s="15"/>
      <c r="B13" s="1" t="s">
        <v>13</v>
      </c>
      <c r="C13" s="13">
        <v>4327</v>
      </c>
      <c r="D13" s="5">
        <f t="shared" si="0"/>
        <v>0.13795192246381432</v>
      </c>
      <c r="E13" s="5"/>
      <c r="F13" s="2">
        <v>3617</v>
      </c>
      <c r="G13" s="5">
        <f t="shared" si="1"/>
        <v>0.11576252200352057</v>
      </c>
      <c r="H13" s="5"/>
      <c r="I13" s="2">
        <v>3419</v>
      </c>
      <c r="J13" s="5">
        <f t="shared" si="2"/>
        <v>0.10900337945546133</v>
      </c>
      <c r="K13" s="5"/>
      <c r="L13" s="2">
        <v>3603</v>
      </c>
      <c r="M13" s="5">
        <f t="shared" si="3"/>
        <v>0.11531445031204993</v>
      </c>
      <c r="N13" s="5"/>
      <c r="O13" s="2">
        <v>110</v>
      </c>
      <c r="P13" s="11">
        <f t="shared" si="4"/>
        <v>0.11891891891891893</v>
      </c>
      <c r="Q13" s="12"/>
      <c r="R13" s="2">
        <v>65</v>
      </c>
      <c r="S13" s="11">
        <f t="shared" si="5"/>
        <v>7.0883315158124321E-2</v>
      </c>
      <c r="T13" s="12"/>
      <c r="U13" s="2">
        <v>101</v>
      </c>
      <c r="V13" s="11">
        <f t="shared" si="6"/>
        <v>0.10918918918918918</v>
      </c>
      <c r="W13" s="12"/>
      <c r="X13" s="2">
        <v>74</v>
      </c>
      <c r="Y13" s="11">
        <f t="shared" si="7"/>
        <v>8.0697928026172303E-2</v>
      </c>
      <c r="Z13" s="12"/>
    </row>
    <row r="14" spans="1:26" x14ac:dyDescent="0.2">
      <c r="A14" s="15"/>
      <c r="B14" s="1" t="s">
        <v>14</v>
      </c>
      <c r="C14" s="13">
        <v>4933</v>
      </c>
      <c r="D14" s="5">
        <f t="shared" si="0"/>
        <v>0.15727220557291335</v>
      </c>
      <c r="E14" s="5"/>
      <c r="F14" s="2">
        <v>3505</v>
      </c>
      <c r="G14" s="5">
        <f t="shared" si="1"/>
        <v>0.11217794847175548</v>
      </c>
      <c r="H14" s="5"/>
      <c r="I14" s="2">
        <v>4856</v>
      </c>
      <c r="J14" s="5">
        <f t="shared" si="2"/>
        <v>0.15481731811515653</v>
      </c>
      <c r="K14" s="5"/>
      <c r="L14" s="2">
        <v>4150</v>
      </c>
      <c r="M14" s="5">
        <f t="shared" si="3"/>
        <v>0.13282125140022405</v>
      </c>
      <c r="N14" s="5"/>
      <c r="O14" s="2">
        <v>140</v>
      </c>
      <c r="P14" s="11">
        <f t="shared" si="4"/>
        <v>0.15135135135135136</v>
      </c>
      <c r="Q14" s="12"/>
      <c r="R14" s="2">
        <v>49</v>
      </c>
      <c r="S14" s="11">
        <f t="shared" si="5"/>
        <v>5.3435114503816793E-2</v>
      </c>
      <c r="T14" s="12"/>
      <c r="U14" s="2">
        <v>151</v>
      </c>
      <c r="V14" s="11">
        <f t="shared" si="6"/>
        <v>0.16324324324324324</v>
      </c>
      <c r="W14" s="12"/>
      <c r="X14" s="2">
        <v>72</v>
      </c>
      <c r="Y14" s="11">
        <f t="shared" si="7"/>
        <v>7.8516902944383862E-2</v>
      </c>
      <c r="Z14" s="12"/>
    </row>
    <row r="15" spans="1:26" x14ac:dyDescent="0.2">
      <c r="A15" s="15"/>
      <c r="B15" s="1" t="s">
        <v>15</v>
      </c>
      <c r="C15" s="13">
        <v>4232</v>
      </c>
      <c r="D15" s="5">
        <f t="shared" si="0"/>
        <v>0.13492316521073774</v>
      </c>
      <c r="E15" s="5"/>
      <c r="F15" s="2">
        <v>2280</v>
      </c>
      <c r="G15" s="5">
        <f t="shared" si="1"/>
        <v>7.2971675468074898E-2</v>
      </c>
      <c r="H15" s="5"/>
      <c r="I15" s="2">
        <v>5484</v>
      </c>
      <c r="J15" s="5">
        <f t="shared" si="2"/>
        <v>0.1748389976407575</v>
      </c>
      <c r="K15" s="5"/>
      <c r="L15" s="2">
        <v>3556</v>
      </c>
      <c r="M15" s="5">
        <f t="shared" si="3"/>
        <v>0.11381020963354137</v>
      </c>
      <c r="N15" s="5"/>
      <c r="O15" s="2">
        <v>134</v>
      </c>
      <c r="P15" s="11">
        <f t="shared" si="4"/>
        <v>0.14486486486486486</v>
      </c>
      <c r="Q15" s="12"/>
      <c r="R15" s="2">
        <v>43</v>
      </c>
      <c r="S15" s="11">
        <f t="shared" si="5"/>
        <v>4.6892039258451472E-2</v>
      </c>
      <c r="T15" s="12"/>
      <c r="U15" s="2">
        <v>144</v>
      </c>
      <c r="V15" s="11">
        <f t="shared" si="6"/>
        <v>0.15567567567567567</v>
      </c>
      <c r="W15" s="12"/>
      <c r="X15" s="2">
        <v>61</v>
      </c>
      <c r="Y15" s="11">
        <f t="shared" si="7"/>
        <v>6.6521264994547441E-2</v>
      </c>
      <c r="Z15" s="12"/>
    </row>
    <row r="16" spans="1:26" x14ac:dyDescent="0.2">
      <c r="A16" s="15"/>
      <c r="B16" s="1" t="s">
        <v>16</v>
      </c>
      <c r="C16" s="13">
        <v>3116</v>
      </c>
      <c r="D16" s="5">
        <f t="shared" si="0"/>
        <v>9.9343237900911818E-2</v>
      </c>
      <c r="E16" s="5"/>
      <c r="F16" s="2">
        <v>1616</v>
      </c>
      <c r="G16" s="5">
        <f t="shared" si="1"/>
        <v>5.1720275244039049E-2</v>
      </c>
      <c r="H16" s="5"/>
      <c r="I16" s="2">
        <v>5642</v>
      </c>
      <c r="J16" s="5">
        <f t="shared" si="2"/>
        <v>0.17987629917745329</v>
      </c>
      <c r="K16" s="5"/>
      <c r="L16" s="2">
        <v>3195</v>
      </c>
      <c r="M16" s="5">
        <f t="shared" si="3"/>
        <v>0.10225636101776284</v>
      </c>
      <c r="N16" s="5"/>
      <c r="O16" s="2">
        <v>74</v>
      </c>
      <c r="P16" s="11">
        <f t="shared" si="4"/>
        <v>0.08</v>
      </c>
      <c r="Q16" s="12"/>
      <c r="R16" s="2">
        <v>37</v>
      </c>
      <c r="S16" s="11">
        <f t="shared" si="5"/>
        <v>4.0348964013086151E-2</v>
      </c>
      <c r="T16" s="12"/>
      <c r="U16" s="2">
        <v>158</v>
      </c>
      <c r="V16" s="11">
        <f t="shared" si="6"/>
        <v>0.17081081081081081</v>
      </c>
      <c r="W16" s="12"/>
      <c r="X16" s="2">
        <v>52</v>
      </c>
      <c r="Y16" s="11">
        <f t="shared" si="7"/>
        <v>5.6706652126499453E-2</v>
      </c>
      <c r="Z16" s="12"/>
    </row>
    <row r="17" spans="1:26" x14ac:dyDescent="0.2">
      <c r="A17" s="15"/>
      <c r="B17" s="1" t="s">
        <v>17</v>
      </c>
      <c r="C17" s="13">
        <v>1499</v>
      </c>
      <c r="D17" s="5">
        <f t="shared" si="0"/>
        <v>4.7790601288018875E-2</v>
      </c>
      <c r="E17" s="5"/>
      <c r="F17" s="2">
        <v>781</v>
      </c>
      <c r="G17" s="5">
        <f t="shared" si="1"/>
        <v>2.4995999359897585E-2</v>
      </c>
      <c r="H17" s="5"/>
      <c r="I17" s="2">
        <v>2738</v>
      </c>
      <c r="J17" s="5">
        <f t="shared" si="2"/>
        <v>8.7291972199196585E-2</v>
      </c>
      <c r="K17" s="5"/>
      <c r="L17" s="2">
        <v>1539</v>
      </c>
      <c r="M17" s="5">
        <f t="shared" si="3"/>
        <v>4.9255880940950555E-2</v>
      </c>
      <c r="N17" s="5"/>
      <c r="O17" s="2">
        <v>44</v>
      </c>
      <c r="P17" s="11">
        <f t="shared" si="4"/>
        <v>4.7567567567567567E-2</v>
      </c>
      <c r="Q17" s="12"/>
      <c r="R17" s="2">
        <v>13</v>
      </c>
      <c r="S17" s="11">
        <f t="shared" si="5"/>
        <v>1.4176663031624863E-2</v>
      </c>
      <c r="T17" s="12"/>
      <c r="U17" s="2">
        <v>72</v>
      </c>
      <c r="V17" s="11">
        <f t="shared" si="6"/>
        <v>7.7837837837837834E-2</v>
      </c>
      <c r="W17" s="12"/>
      <c r="X17" s="2">
        <v>34</v>
      </c>
      <c r="Y17" s="11">
        <f t="shared" si="7"/>
        <v>3.7077426390403491E-2</v>
      </c>
      <c r="Z17" s="12"/>
    </row>
    <row r="18" spans="1:26" x14ac:dyDescent="0.2">
      <c r="A18" s="15"/>
      <c r="B18" s="1" t="s">
        <v>18</v>
      </c>
      <c r="C18" s="13">
        <v>715</v>
      </c>
      <c r="D18" s="5">
        <f t="shared" si="0"/>
        <v>2.2795383536313205E-2</v>
      </c>
      <c r="E18" s="5"/>
      <c r="F18" s="2">
        <v>389</v>
      </c>
      <c r="G18" s="5">
        <f t="shared" si="1"/>
        <v>1.2449991998719795E-2</v>
      </c>
      <c r="H18" s="5"/>
      <c r="I18" s="2">
        <v>1292</v>
      </c>
      <c r="J18" s="5">
        <f t="shared" si="2"/>
        <v>4.1191098641841485E-2</v>
      </c>
      <c r="K18" s="5"/>
      <c r="L18" s="2">
        <v>693</v>
      </c>
      <c r="M18" s="5">
        <f t="shared" si="3"/>
        <v>2.2179548727796448E-2</v>
      </c>
      <c r="N18" s="5"/>
      <c r="O18" s="2">
        <v>14</v>
      </c>
      <c r="P18" s="11">
        <f t="shared" si="4"/>
        <v>1.5135135135135135E-2</v>
      </c>
      <c r="Q18" s="12"/>
      <c r="R18" s="2">
        <v>2</v>
      </c>
      <c r="S18" s="11">
        <f t="shared" si="5"/>
        <v>2.1810250817884407E-3</v>
      </c>
      <c r="T18" s="12"/>
      <c r="U18" s="2">
        <v>29</v>
      </c>
      <c r="V18" s="11">
        <f t="shared" si="6"/>
        <v>3.135135135135135E-2</v>
      </c>
      <c r="W18" s="12"/>
      <c r="X18" s="2">
        <v>5</v>
      </c>
      <c r="Y18" s="11">
        <f t="shared" si="7"/>
        <v>5.4525627044711015E-3</v>
      </c>
      <c r="Z18" s="12"/>
    </row>
    <row r="19" spans="1:26" x14ac:dyDescent="0.2">
      <c r="A19" s="15"/>
      <c r="B19" s="1" t="s">
        <v>19</v>
      </c>
      <c r="C19" s="13">
        <v>342</v>
      </c>
      <c r="D19" s="5">
        <f t="shared" si="0"/>
        <v>1.0903526111075687E-2</v>
      </c>
      <c r="E19" s="5"/>
      <c r="F19" s="2">
        <v>176</v>
      </c>
      <c r="G19" s="5">
        <f t="shared" si="1"/>
        <v>5.6329012642022721E-3</v>
      </c>
      <c r="H19" s="5"/>
      <c r="I19" s="2">
        <v>708</v>
      </c>
      <c r="J19" s="5">
        <f t="shared" si="2"/>
        <v>2.2572211949244404E-2</v>
      </c>
      <c r="K19" s="5"/>
      <c r="L19" s="2">
        <v>396</v>
      </c>
      <c r="M19" s="5">
        <f t="shared" si="3"/>
        <v>1.2674027844455113E-2</v>
      </c>
      <c r="N19" s="5"/>
      <c r="O19" s="2">
        <v>6</v>
      </c>
      <c r="P19" s="11">
        <f t="shared" si="4"/>
        <v>6.4864864864864862E-3</v>
      </c>
      <c r="Q19" s="12"/>
      <c r="R19" s="2">
        <v>3</v>
      </c>
      <c r="S19" s="11">
        <f t="shared" si="5"/>
        <v>3.2715376226826608E-3</v>
      </c>
      <c r="T19" s="12"/>
      <c r="U19" s="2">
        <v>6</v>
      </c>
      <c r="V19" s="11">
        <f t="shared" si="6"/>
        <v>6.4864864864864862E-3</v>
      </c>
      <c r="W19" s="12"/>
      <c r="X19" s="2">
        <v>2</v>
      </c>
      <c r="Y19" s="11">
        <f t="shared" si="7"/>
        <v>2.1810250817884407E-3</v>
      </c>
      <c r="Z19" s="12"/>
    </row>
    <row r="20" spans="1:26" x14ac:dyDescent="0.2">
      <c r="A20" s="15"/>
      <c r="B20" s="1" t="s">
        <v>20</v>
      </c>
      <c r="C20" s="13">
        <v>127</v>
      </c>
      <c r="D20" s="5">
        <f t="shared" si="0"/>
        <v>4.0489702225339538E-3</v>
      </c>
      <c r="E20" s="5"/>
      <c r="F20" s="2">
        <v>65</v>
      </c>
      <c r="G20" s="5">
        <f t="shared" si="1"/>
        <v>2.0803328532565208E-3</v>
      </c>
      <c r="H20" s="5"/>
      <c r="I20" s="2">
        <v>332</v>
      </c>
      <c r="J20" s="5">
        <f t="shared" si="2"/>
        <v>1.0584709558120258E-2</v>
      </c>
      <c r="K20" s="5"/>
      <c r="L20" s="2">
        <v>184</v>
      </c>
      <c r="M20" s="5">
        <f t="shared" si="3"/>
        <v>5.8889422307569208E-3</v>
      </c>
      <c r="N20" s="5"/>
      <c r="O20" s="2">
        <v>4</v>
      </c>
      <c r="P20" s="11">
        <f t="shared" si="4"/>
        <v>4.3243243243243244E-3</v>
      </c>
      <c r="Q20" s="12"/>
      <c r="R20" s="2">
        <v>2</v>
      </c>
      <c r="S20" s="11">
        <f t="shared" si="5"/>
        <v>2.1810250817884407E-3</v>
      </c>
      <c r="T20" s="12"/>
      <c r="U20" s="2">
        <v>10</v>
      </c>
      <c r="V20" s="11">
        <f t="shared" si="6"/>
        <v>1.0810810810810811E-2</v>
      </c>
      <c r="W20" s="12"/>
      <c r="X20" s="2">
        <v>5</v>
      </c>
      <c r="Y20" s="11">
        <f t="shared" si="7"/>
        <v>5.4525627044711015E-3</v>
      </c>
      <c r="Z20" s="12"/>
    </row>
    <row r="21" spans="1:26" x14ac:dyDescent="0.2">
      <c r="A21" s="15"/>
      <c r="B21" s="1" t="s">
        <v>21</v>
      </c>
      <c r="C21" s="13">
        <v>54</v>
      </c>
      <c r="D21" s="5">
        <f t="shared" si="0"/>
        <v>1.721609385959319E-3</v>
      </c>
      <c r="E21" s="5"/>
      <c r="F21" s="2">
        <v>26</v>
      </c>
      <c r="G21" s="5">
        <f t="shared" si="1"/>
        <v>8.3213314130260838E-4</v>
      </c>
      <c r="H21" s="5"/>
      <c r="I21" s="2">
        <v>143</v>
      </c>
      <c r="J21" s="5">
        <f t="shared" si="2"/>
        <v>4.5590767072626413E-3</v>
      </c>
      <c r="K21" s="5"/>
      <c r="L21" s="2">
        <v>76</v>
      </c>
      <c r="M21" s="5">
        <f t="shared" si="3"/>
        <v>2.4323891822691629E-3</v>
      </c>
      <c r="N21" s="5"/>
      <c r="O21" s="2">
        <v>1</v>
      </c>
      <c r="P21" s="11">
        <f t="shared" si="4"/>
        <v>1.0810810810810811E-3</v>
      </c>
      <c r="Q21" s="12"/>
      <c r="R21" s="2">
        <v>0</v>
      </c>
      <c r="S21" s="11">
        <f t="shared" si="5"/>
        <v>0</v>
      </c>
      <c r="T21" s="12"/>
      <c r="U21" s="2">
        <v>3</v>
      </c>
      <c r="V21" s="11">
        <f t="shared" si="6"/>
        <v>3.2432432432432431E-3</v>
      </c>
      <c r="W21" s="12"/>
      <c r="X21" s="2">
        <v>1</v>
      </c>
      <c r="Y21" s="11">
        <f t="shared" si="7"/>
        <v>1.0905125408942203E-3</v>
      </c>
      <c r="Z21" s="12"/>
    </row>
    <row r="22" spans="1:26" x14ac:dyDescent="0.2">
      <c r="A22" s="15"/>
      <c r="B22" s="1" t="s">
        <v>22</v>
      </c>
      <c r="C22" s="13">
        <v>20</v>
      </c>
      <c r="D22" s="5">
        <f t="shared" si="0"/>
        <v>6.3763310591085894E-4</v>
      </c>
      <c r="E22" s="5"/>
      <c r="F22" s="2">
        <v>8</v>
      </c>
      <c r="G22" s="5">
        <f t="shared" si="1"/>
        <v>2.5604096655464873E-4</v>
      </c>
      <c r="H22" s="5"/>
      <c r="I22" s="2">
        <v>56</v>
      </c>
      <c r="J22" s="5">
        <f t="shared" si="2"/>
        <v>1.7853726965504049E-3</v>
      </c>
      <c r="K22" s="5"/>
      <c r="L22" s="2">
        <v>24</v>
      </c>
      <c r="M22" s="5">
        <f t="shared" si="3"/>
        <v>7.6812289966394619E-4</v>
      </c>
      <c r="N22" s="5"/>
      <c r="O22" s="2">
        <v>0</v>
      </c>
      <c r="P22" s="11">
        <f t="shared" si="4"/>
        <v>0</v>
      </c>
      <c r="Q22" s="12"/>
      <c r="R22" s="2">
        <v>0</v>
      </c>
      <c r="S22" s="11">
        <f t="shared" si="5"/>
        <v>0</v>
      </c>
      <c r="T22" s="12"/>
      <c r="U22" s="2">
        <v>0</v>
      </c>
      <c r="V22" s="11">
        <f t="shared" si="6"/>
        <v>0</v>
      </c>
      <c r="W22" s="12"/>
      <c r="X22" s="2">
        <v>0</v>
      </c>
      <c r="Y22" s="11">
        <f t="shared" si="7"/>
        <v>0</v>
      </c>
      <c r="Z22" s="12"/>
    </row>
    <row r="23" spans="1:26" x14ac:dyDescent="0.2">
      <c r="A23" s="15"/>
      <c r="B23" s="1" t="s">
        <v>23</v>
      </c>
      <c r="C23" s="13">
        <v>7</v>
      </c>
      <c r="D23" s="5">
        <f t="shared" si="0"/>
        <v>2.2317158706880062E-4</v>
      </c>
      <c r="E23" s="5"/>
      <c r="F23" s="2">
        <v>3</v>
      </c>
      <c r="G23" s="5">
        <f t="shared" si="1"/>
        <v>9.6015362457993274E-5</v>
      </c>
      <c r="H23" s="5"/>
      <c r="I23" s="2">
        <v>17</v>
      </c>
      <c r="J23" s="5">
        <f t="shared" si="2"/>
        <v>5.4198814002423003E-4</v>
      </c>
      <c r="K23" s="5"/>
      <c r="L23" s="2">
        <v>8</v>
      </c>
      <c r="M23" s="5">
        <f t="shared" si="3"/>
        <v>2.5604096655464873E-4</v>
      </c>
      <c r="N23" s="5"/>
      <c r="O23" s="2">
        <v>0</v>
      </c>
      <c r="P23" s="11">
        <f t="shared" si="4"/>
        <v>0</v>
      </c>
      <c r="Q23" s="12"/>
      <c r="R23" s="2">
        <v>0</v>
      </c>
      <c r="S23" s="11">
        <f t="shared" si="5"/>
        <v>0</v>
      </c>
      <c r="T23" s="12"/>
      <c r="U23" s="2">
        <v>0</v>
      </c>
      <c r="V23" s="11">
        <f t="shared" si="6"/>
        <v>0</v>
      </c>
      <c r="W23" s="12"/>
      <c r="X23" s="2">
        <v>0</v>
      </c>
      <c r="Y23" s="11">
        <f t="shared" si="7"/>
        <v>0</v>
      </c>
      <c r="Z23" s="12"/>
    </row>
    <row r="24" spans="1:26" x14ac:dyDescent="0.2">
      <c r="A24" s="15"/>
      <c r="B24" s="1" t="s">
        <v>24</v>
      </c>
      <c r="C24" s="13">
        <v>7</v>
      </c>
      <c r="D24" s="5">
        <f t="shared" si="0"/>
        <v>2.2317158706880062E-4</v>
      </c>
      <c r="E24" s="5"/>
      <c r="F24" s="2">
        <v>3</v>
      </c>
      <c r="G24" s="5">
        <f t="shared" si="1"/>
        <v>9.6015362457993274E-5</v>
      </c>
      <c r="H24" s="5"/>
      <c r="I24" s="2">
        <v>10</v>
      </c>
      <c r="J24" s="5">
        <f t="shared" si="2"/>
        <v>3.1881655295542947E-4</v>
      </c>
      <c r="K24" s="5"/>
      <c r="L24" s="2">
        <v>4</v>
      </c>
      <c r="M24" s="5">
        <f t="shared" si="3"/>
        <v>1.2802048327732437E-4</v>
      </c>
      <c r="N24" s="5"/>
      <c r="O24" s="2">
        <v>0</v>
      </c>
      <c r="P24" s="11">
        <f t="shared" si="4"/>
        <v>0</v>
      </c>
      <c r="Q24" s="12"/>
      <c r="R24" s="2">
        <v>0</v>
      </c>
      <c r="S24" s="11">
        <f t="shared" si="5"/>
        <v>0</v>
      </c>
      <c r="T24" s="12"/>
      <c r="U24" s="2">
        <v>0</v>
      </c>
      <c r="V24" s="11">
        <f t="shared" si="6"/>
        <v>0</v>
      </c>
      <c r="W24" s="12"/>
      <c r="X24" s="2">
        <v>0</v>
      </c>
      <c r="Y24" s="11">
        <f t="shared" si="7"/>
        <v>0</v>
      </c>
      <c r="Z24" s="12"/>
    </row>
    <row r="25" spans="1:26" x14ac:dyDescent="0.2">
      <c r="A25" s="15"/>
      <c r="B25" s="1" t="s">
        <v>25</v>
      </c>
      <c r="C25" s="13">
        <v>2</v>
      </c>
      <c r="D25" s="5">
        <f t="shared" si="0"/>
        <v>6.3763310591085883E-5</v>
      </c>
      <c r="E25" s="5"/>
      <c r="F25" s="2">
        <v>1</v>
      </c>
      <c r="G25" s="5">
        <f t="shared" si="1"/>
        <v>3.2005120819331091E-5</v>
      </c>
      <c r="H25" s="5"/>
      <c r="I25" s="2">
        <v>6</v>
      </c>
      <c r="J25" s="5">
        <f t="shared" si="2"/>
        <v>1.9128993177325768E-4</v>
      </c>
      <c r="K25" s="5"/>
      <c r="L25" s="2">
        <v>4</v>
      </c>
      <c r="M25" s="5">
        <f t="shared" si="3"/>
        <v>1.2802048327732437E-4</v>
      </c>
      <c r="N25" s="5"/>
      <c r="O25" s="2">
        <v>0</v>
      </c>
      <c r="P25" s="11">
        <f t="shared" si="4"/>
        <v>0</v>
      </c>
      <c r="Q25" s="12"/>
      <c r="R25" s="2">
        <v>0</v>
      </c>
      <c r="S25" s="11">
        <f t="shared" si="5"/>
        <v>0</v>
      </c>
      <c r="T25" s="12"/>
      <c r="U25" s="2">
        <v>0</v>
      </c>
      <c r="V25" s="11">
        <f t="shared" si="6"/>
        <v>0</v>
      </c>
      <c r="W25" s="12"/>
      <c r="X25" s="2">
        <v>0</v>
      </c>
      <c r="Y25" s="11">
        <f t="shared" si="7"/>
        <v>0</v>
      </c>
      <c r="Z25" s="12"/>
    </row>
    <row r="26" spans="1:26" x14ac:dyDescent="0.2">
      <c r="A26" s="15"/>
      <c r="B26" s="1" t="s">
        <v>26</v>
      </c>
      <c r="C26" s="13">
        <v>1</v>
      </c>
      <c r="D26" s="5">
        <f t="shared" si="0"/>
        <v>3.1881655295542942E-5</v>
      </c>
      <c r="E26" s="5"/>
      <c r="F26" s="2">
        <v>0</v>
      </c>
      <c r="G26" s="5">
        <f t="shared" si="1"/>
        <v>0</v>
      </c>
      <c r="H26" s="5"/>
      <c r="I26" s="2">
        <v>1</v>
      </c>
      <c r="J26" s="5">
        <f t="shared" si="2"/>
        <v>3.1881655295542942E-5</v>
      </c>
      <c r="K26" s="5"/>
      <c r="L26" s="2">
        <v>0</v>
      </c>
      <c r="M26" s="5">
        <f t="shared" si="3"/>
        <v>0</v>
      </c>
      <c r="N26" s="5"/>
      <c r="O26" s="2">
        <v>0</v>
      </c>
      <c r="P26" s="11">
        <f t="shared" si="4"/>
        <v>0</v>
      </c>
      <c r="Q26" s="12"/>
      <c r="R26" s="2">
        <v>0</v>
      </c>
      <c r="S26" s="11">
        <f t="shared" si="5"/>
        <v>0</v>
      </c>
      <c r="T26" s="12"/>
      <c r="U26" s="2">
        <v>0</v>
      </c>
      <c r="V26" s="11">
        <f t="shared" si="6"/>
        <v>0</v>
      </c>
      <c r="W26" s="12"/>
      <c r="X26" s="2">
        <v>0</v>
      </c>
      <c r="Y26" s="11">
        <f t="shared" si="7"/>
        <v>0</v>
      </c>
      <c r="Z26" s="12"/>
    </row>
    <row r="27" spans="1:26" x14ac:dyDescent="0.2">
      <c r="A27" s="15" t="s">
        <v>27</v>
      </c>
      <c r="B27" s="1" t="s">
        <v>5</v>
      </c>
      <c r="C27" s="13">
        <v>1</v>
      </c>
      <c r="D27" s="5">
        <f t="shared" si="0"/>
        <v>3.1881655295542942E-5</v>
      </c>
      <c r="E27" s="3"/>
      <c r="F27" s="2">
        <v>0</v>
      </c>
      <c r="G27" s="5">
        <f t="shared" si="1"/>
        <v>0</v>
      </c>
      <c r="H27" s="3"/>
      <c r="I27" s="2">
        <v>0</v>
      </c>
      <c r="J27" s="5">
        <f t="shared" si="2"/>
        <v>0</v>
      </c>
      <c r="K27" s="3"/>
      <c r="L27" s="2">
        <v>0</v>
      </c>
      <c r="M27" s="5">
        <f t="shared" si="3"/>
        <v>0</v>
      </c>
      <c r="N27" s="3"/>
      <c r="O27" s="2">
        <v>0</v>
      </c>
      <c r="P27" s="11">
        <f t="shared" si="4"/>
        <v>0</v>
      </c>
      <c r="Q27" s="12"/>
      <c r="R27" s="2">
        <v>0</v>
      </c>
      <c r="S27" s="11">
        <f t="shared" si="5"/>
        <v>0</v>
      </c>
      <c r="T27" s="12"/>
      <c r="U27" s="2">
        <v>0</v>
      </c>
      <c r="V27" s="11">
        <f t="shared" si="6"/>
        <v>0</v>
      </c>
      <c r="W27" s="12"/>
      <c r="X27" s="2">
        <v>0</v>
      </c>
      <c r="Y27" s="11">
        <f t="shared" si="7"/>
        <v>0</v>
      </c>
      <c r="Z27" s="12"/>
    </row>
    <row r="28" spans="1:26" x14ac:dyDescent="0.2">
      <c r="A28" s="15"/>
      <c r="B28" s="1" t="s">
        <v>6</v>
      </c>
      <c r="C28" s="13">
        <v>6</v>
      </c>
      <c r="D28" s="5">
        <f t="shared" si="0"/>
        <v>1.9128993177325768E-4</v>
      </c>
      <c r="E28" s="3"/>
      <c r="F28" s="2">
        <v>6</v>
      </c>
      <c r="G28" s="5">
        <f t="shared" si="1"/>
        <v>1.9203072491598655E-4</v>
      </c>
      <c r="H28" s="3"/>
      <c r="I28" s="2">
        <v>0</v>
      </c>
      <c r="J28" s="5">
        <f t="shared" si="2"/>
        <v>0</v>
      </c>
      <c r="K28" s="3"/>
      <c r="L28" s="2">
        <v>0</v>
      </c>
      <c r="M28" s="5">
        <f t="shared" si="3"/>
        <v>0</v>
      </c>
      <c r="N28" s="3"/>
      <c r="O28" s="2">
        <v>0</v>
      </c>
      <c r="P28" s="11">
        <f t="shared" si="4"/>
        <v>0</v>
      </c>
      <c r="Q28" s="12"/>
      <c r="R28" s="2">
        <v>0</v>
      </c>
      <c r="S28" s="11">
        <f t="shared" si="5"/>
        <v>0</v>
      </c>
      <c r="T28" s="12"/>
      <c r="U28" s="2">
        <v>0</v>
      </c>
      <c r="V28" s="11">
        <f t="shared" si="6"/>
        <v>0</v>
      </c>
      <c r="W28" s="12"/>
      <c r="X28" s="2">
        <v>0</v>
      </c>
      <c r="Y28" s="11">
        <f t="shared" si="7"/>
        <v>0</v>
      </c>
      <c r="Z28" s="12"/>
    </row>
    <row r="29" spans="1:26" x14ac:dyDescent="0.2">
      <c r="A29" s="15"/>
      <c r="B29" s="1" t="s">
        <v>7</v>
      </c>
      <c r="C29" s="13">
        <v>3</v>
      </c>
      <c r="D29" s="5">
        <f t="shared" si="0"/>
        <v>9.5644965886628838E-5</v>
      </c>
      <c r="E29" s="3"/>
      <c r="F29" s="2">
        <v>2</v>
      </c>
      <c r="G29" s="5">
        <f t="shared" si="1"/>
        <v>6.4010241638662183E-5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0</v>
      </c>
      <c r="P29" s="11">
        <f t="shared" si="4"/>
        <v>0</v>
      </c>
      <c r="Q29" s="12"/>
      <c r="R29" s="2">
        <v>0</v>
      </c>
      <c r="S29" s="11">
        <f t="shared" si="5"/>
        <v>0</v>
      </c>
      <c r="T29" s="12"/>
      <c r="U29" s="2">
        <v>0</v>
      </c>
      <c r="V29" s="11">
        <f t="shared" si="6"/>
        <v>0</v>
      </c>
      <c r="W29" s="12"/>
      <c r="X29" s="2">
        <v>0</v>
      </c>
      <c r="Y29" s="11">
        <f t="shared" si="7"/>
        <v>0</v>
      </c>
      <c r="Z29" s="12"/>
    </row>
    <row r="30" spans="1:26" x14ac:dyDescent="0.2">
      <c r="A30" s="15"/>
      <c r="B30" s="1" t="s">
        <v>8</v>
      </c>
      <c r="C30" s="13">
        <v>6</v>
      </c>
      <c r="D30" s="5">
        <f t="shared" si="0"/>
        <v>1.9128993177325768E-4</v>
      </c>
      <c r="E30" s="3"/>
      <c r="F30" s="2">
        <v>4</v>
      </c>
      <c r="G30" s="5">
        <f t="shared" si="1"/>
        <v>1.2802048327732437E-4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1</v>
      </c>
      <c r="P30" s="11">
        <f t="shared" si="4"/>
        <v>1.0810810810810811E-3</v>
      </c>
      <c r="Q30" s="12"/>
      <c r="R30" s="2">
        <v>1</v>
      </c>
      <c r="S30" s="11">
        <f t="shared" si="5"/>
        <v>1.0905125408942203E-3</v>
      </c>
      <c r="T30" s="12"/>
      <c r="U30" s="2">
        <v>0</v>
      </c>
      <c r="V30" s="11">
        <f t="shared" si="6"/>
        <v>0</v>
      </c>
      <c r="W30" s="12"/>
      <c r="X30" s="2">
        <v>0</v>
      </c>
      <c r="Y30" s="11">
        <f t="shared" si="7"/>
        <v>0</v>
      </c>
      <c r="Z30" s="12"/>
    </row>
    <row r="31" spans="1:26" x14ac:dyDescent="0.2">
      <c r="A31" s="15"/>
      <c r="B31" s="1" t="s">
        <v>9</v>
      </c>
      <c r="C31" s="13">
        <v>11</v>
      </c>
      <c r="D31" s="5">
        <f t="shared" si="0"/>
        <v>3.5069820825097238E-4</v>
      </c>
      <c r="E31" s="3"/>
      <c r="F31" s="2">
        <v>5</v>
      </c>
      <c r="G31" s="5">
        <f t="shared" si="1"/>
        <v>1.6002560409665546E-4</v>
      </c>
      <c r="H31" s="3"/>
      <c r="I31" s="2">
        <v>0</v>
      </c>
      <c r="J31" s="5">
        <f t="shared" si="2"/>
        <v>0</v>
      </c>
      <c r="K31" s="3"/>
      <c r="L31" s="2">
        <v>0</v>
      </c>
      <c r="M31" s="5">
        <f t="shared" si="3"/>
        <v>0</v>
      </c>
      <c r="N31" s="3"/>
      <c r="O31" s="2">
        <v>0</v>
      </c>
      <c r="P31" s="11">
        <f t="shared" si="4"/>
        <v>0</v>
      </c>
      <c r="Q31" s="12"/>
      <c r="R31" s="2">
        <v>0</v>
      </c>
      <c r="S31" s="11">
        <f t="shared" si="5"/>
        <v>0</v>
      </c>
      <c r="T31" s="12"/>
      <c r="U31" s="2">
        <v>0</v>
      </c>
      <c r="V31" s="11">
        <f t="shared" si="6"/>
        <v>0</v>
      </c>
      <c r="W31" s="12"/>
      <c r="X31" s="2">
        <v>0</v>
      </c>
      <c r="Y31" s="11">
        <f t="shared" si="7"/>
        <v>0</v>
      </c>
      <c r="Z31" s="12"/>
    </row>
    <row r="32" spans="1:26" x14ac:dyDescent="0.2">
      <c r="A32" s="15"/>
      <c r="B32" s="1" t="s">
        <v>10</v>
      </c>
      <c r="C32" s="13">
        <v>40</v>
      </c>
      <c r="D32" s="5">
        <f t="shared" si="0"/>
        <v>1.2752662118217179E-3</v>
      </c>
      <c r="E32" s="3"/>
      <c r="F32" s="2">
        <v>24</v>
      </c>
      <c r="G32" s="5">
        <f t="shared" si="1"/>
        <v>7.6812289966394619E-4</v>
      </c>
      <c r="H32" s="3"/>
      <c r="I32" s="2">
        <v>14</v>
      </c>
      <c r="J32" s="5">
        <f t="shared" si="2"/>
        <v>4.4634317413760124E-4</v>
      </c>
      <c r="K32" s="3"/>
      <c r="L32" s="2">
        <v>13</v>
      </c>
      <c r="M32" s="5">
        <f t="shared" si="3"/>
        <v>4.1606657065130419E-4</v>
      </c>
      <c r="N32" s="3"/>
      <c r="O32" s="2">
        <v>2</v>
      </c>
      <c r="P32" s="11">
        <f t="shared" si="4"/>
        <v>2.1621621621621622E-3</v>
      </c>
      <c r="Q32" s="12"/>
      <c r="R32" s="2">
        <v>1</v>
      </c>
      <c r="S32" s="11">
        <f t="shared" si="5"/>
        <v>1.0905125408942203E-3</v>
      </c>
      <c r="T32" s="12"/>
      <c r="U32" s="2">
        <v>1</v>
      </c>
      <c r="V32" s="11">
        <f t="shared" si="6"/>
        <v>1.0810810810810811E-3</v>
      </c>
      <c r="W32" s="12"/>
      <c r="X32" s="2">
        <v>1</v>
      </c>
      <c r="Y32" s="11">
        <f t="shared" si="7"/>
        <v>1.0905125408942203E-3</v>
      </c>
      <c r="Z32" s="12"/>
    </row>
    <row r="33" spans="1:26" x14ac:dyDescent="0.2">
      <c r="A33" s="15"/>
      <c r="B33" s="1" t="s">
        <v>11</v>
      </c>
      <c r="C33" s="13">
        <v>76</v>
      </c>
      <c r="D33" s="5">
        <f t="shared" si="0"/>
        <v>2.4230058024612639E-3</v>
      </c>
      <c r="E33" s="3"/>
      <c r="F33" s="2">
        <v>35</v>
      </c>
      <c r="G33" s="5">
        <f t="shared" si="1"/>
        <v>1.1201792286765883E-3</v>
      </c>
      <c r="H33" s="3"/>
      <c r="I33" s="2">
        <v>12</v>
      </c>
      <c r="J33" s="5">
        <f t="shared" si="2"/>
        <v>3.8257986354651535E-4</v>
      </c>
      <c r="K33" s="3"/>
      <c r="L33" s="2">
        <v>10</v>
      </c>
      <c r="M33" s="5">
        <f t="shared" si="3"/>
        <v>3.2005120819331091E-4</v>
      </c>
      <c r="N33" s="3"/>
      <c r="O33" s="2">
        <v>1</v>
      </c>
      <c r="P33" s="11">
        <f t="shared" si="4"/>
        <v>1.0810810810810811E-3</v>
      </c>
      <c r="Q33" s="12"/>
      <c r="R33" s="2">
        <v>0</v>
      </c>
      <c r="S33" s="11">
        <f t="shared" si="5"/>
        <v>0</v>
      </c>
      <c r="T33" s="12"/>
      <c r="U33" s="2">
        <v>0</v>
      </c>
      <c r="V33" s="11">
        <f t="shared" si="6"/>
        <v>0</v>
      </c>
      <c r="W33" s="12"/>
      <c r="X33" s="2">
        <v>0</v>
      </c>
      <c r="Y33" s="11">
        <f t="shared" si="7"/>
        <v>0</v>
      </c>
      <c r="Z33" s="12"/>
    </row>
    <row r="34" spans="1:26" x14ac:dyDescent="0.2">
      <c r="A34" s="15"/>
      <c r="B34" s="1" t="s">
        <v>12</v>
      </c>
      <c r="C34" s="13">
        <v>246</v>
      </c>
      <c r="D34" s="5">
        <f t="shared" si="0"/>
        <v>7.8428872027035638E-3</v>
      </c>
      <c r="E34" s="3"/>
      <c r="F34" s="2">
        <v>92</v>
      </c>
      <c r="G34" s="5">
        <f t="shared" si="1"/>
        <v>2.9444711153784604E-3</v>
      </c>
      <c r="H34" s="3"/>
      <c r="I34" s="2">
        <v>10</v>
      </c>
      <c r="J34" s="5">
        <f t="shared" si="2"/>
        <v>3.1881655295542947E-4</v>
      </c>
      <c r="K34" s="3"/>
      <c r="L34" s="2">
        <v>6</v>
      </c>
      <c r="M34" s="5">
        <f t="shared" si="3"/>
        <v>1.9203072491598655E-4</v>
      </c>
      <c r="N34" s="3"/>
      <c r="O34" s="2">
        <v>5</v>
      </c>
      <c r="P34" s="11">
        <f t="shared" si="4"/>
        <v>5.4054054054054057E-3</v>
      </c>
      <c r="Q34" s="12"/>
      <c r="R34" s="2">
        <v>1</v>
      </c>
      <c r="S34" s="11">
        <f t="shared" si="5"/>
        <v>1.0905125408942203E-3</v>
      </c>
      <c r="T34" s="12"/>
      <c r="U34" s="2">
        <v>1</v>
      </c>
      <c r="V34" s="11">
        <f t="shared" si="6"/>
        <v>1.0810810810810811E-3</v>
      </c>
      <c r="W34" s="12"/>
      <c r="X34" s="2">
        <v>1</v>
      </c>
      <c r="Y34" s="11">
        <f t="shared" si="7"/>
        <v>1.0905125408942203E-3</v>
      </c>
      <c r="Z34" s="12"/>
    </row>
    <row r="35" spans="1:26" x14ac:dyDescent="0.2">
      <c r="A35" s="15"/>
      <c r="B35" s="1" t="s">
        <v>13</v>
      </c>
      <c r="C35" s="13">
        <v>528</v>
      </c>
      <c r="D35" s="5">
        <f t="shared" si="0"/>
        <v>1.6833513996046674E-2</v>
      </c>
      <c r="E35" s="3"/>
      <c r="F35" s="2">
        <v>178</v>
      </c>
      <c r="G35" s="5">
        <f t="shared" si="1"/>
        <v>5.6969115058409349E-3</v>
      </c>
      <c r="H35" s="3"/>
      <c r="I35" s="2">
        <v>34</v>
      </c>
      <c r="J35" s="5">
        <f t="shared" si="2"/>
        <v>1.0839762800484601E-3</v>
      </c>
      <c r="K35" s="3"/>
      <c r="L35" s="2">
        <v>15</v>
      </c>
      <c r="M35" s="5">
        <f t="shared" si="3"/>
        <v>4.8007681228996637E-4</v>
      </c>
      <c r="N35" s="3"/>
      <c r="O35" s="2">
        <v>9</v>
      </c>
      <c r="P35" s="11">
        <f t="shared" si="4"/>
        <v>9.7297297297297292E-3</v>
      </c>
      <c r="Q35" s="12"/>
      <c r="R35" s="2">
        <v>7</v>
      </c>
      <c r="S35" s="11">
        <f t="shared" si="5"/>
        <v>7.6335877862595417E-3</v>
      </c>
      <c r="T35" s="12"/>
      <c r="U35" s="2">
        <v>2</v>
      </c>
      <c r="V35" s="11">
        <f t="shared" si="6"/>
        <v>2.1621621621621622E-3</v>
      </c>
      <c r="W35" s="12"/>
      <c r="X35" s="2">
        <v>0</v>
      </c>
      <c r="Y35" s="11">
        <f t="shared" si="7"/>
        <v>0</v>
      </c>
      <c r="Z35" s="12"/>
    </row>
    <row r="36" spans="1:26" x14ac:dyDescent="0.2">
      <c r="A36" s="15"/>
      <c r="B36" s="1" t="s">
        <v>14</v>
      </c>
      <c r="C36" s="13">
        <v>1253</v>
      </c>
      <c r="D36" s="5">
        <f t="shared" si="0"/>
        <v>3.9947714085315313E-2</v>
      </c>
      <c r="E36" s="3"/>
      <c r="F36" s="2">
        <v>435</v>
      </c>
      <c r="G36" s="5">
        <f t="shared" si="1"/>
        <v>1.3922227556409025E-2</v>
      </c>
      <c r="H36" s="3"/>
      <c r="I36" s="2">
        <v>89</v>
      </c>
      <c r="J36" s="5">
        <f t="shared" si="2"/>
        <v>2.8374673213033223E-3</v>
      </c>
      <c r="K36" s="3"/>
      <c r="L36" s="2">
        <v>37</v>
      </c>
      <c r="M36" s="5">
        <f t="shared" si="3"/>
        <v>1.1841894703152505E-3</v>
      </c>
      <c r="N36" s="3"/>
      <c r="O36" s="2">
        <v>47</v>
      </c>
      <c r="P36" s="11">
        <f t="shared" si="4"/>
        <v>5.0810810810810812E-2</v>
      </c>
      <c r="Q36" s="12"/>
      <c r="R36" s="2">
        <v>21</v>
      </c>
      <c r="S36" s="11">
        <f t="shared" si="5"/>
        <v>2.2900763358778626E-2</v>
      </c>
      <c r="T36" s="12"/>
      <c r="U36" s="2">
        <v>4</v>
      </c>
      <c r="V36" s="11">
        <f t="shared" si="6"/>
        <v>4.3243243243243244E-3</v>
      </c>
      <c r="W36" s="12"/>
      <c r="X36" s="2">
        <v>4</v>
      </c>
      <c r="Y36" s="11">
        <f t="shared" si="7"/>
        <v>4.3620501635768813E-3</v>
      </c>
      <c r="Z36" s="12"/>
    </row>
    <row r="37" spans="1:26" x14ac:dyDescent="0.2">
      <c r="A37" s="15"/>
      <c r="B37" s="1" t="s">
        <v>15</v>
      </c>
      <c r="C37" s="13">
        <v>2948</v>
      </c>
      <c r="D37" s="5">
        <f t="shared" si="0"/>
        <v>9.3987119811260594E-2</v>
      </c>
      <c r="E37" s="3"/>
      <c r="F37" s="2">
        <v>965</v>
      </c>
      <c r="G37" s="5">
        <f t="shared" si="1"/>
        <v>3.0884941590654504E-2</v>
      </c>
      <c r="H37" s="3"/>
      <c r="I37" s="2">
        <v>411</v>
      </c>
      <c r="J37" s="5">
        <f t="shared" si="2"/>
        <v>1.3103360326468151E-2</v>
      </c>
      <c r="K37" s="3"/>
      <c r="L37" s="2">
        <v>143</v>
      </c>
      <c r="M37" s="5">
        <f t="shared" si="3"/>
        <v>4.5767322771643462E-3</v>
      </c>
      <c r="N37" s="3"/>
      <c r="O37" s="2">
        <v>92</v>
      </c>
      <c r="P37" s="11">
        <f t="shared" si="4"/>
        <v>9.9459459459459457E-2</v>
      </c>
      <c r="Q37" s="12"/>
      <c r="R37" s="2">
        <v>56</v>
      </c>
      <c r="S37" s="11">
        <f t="shared" si="5"/>
        <v>6.1068702290076333E-2</v>
      </c>
      <c r="T37" s="12"/>
      <c r="U37" s="2">
        <v>14</v>
      </c>
      <c r="V37" s="11">
        <f t="shared" si="6"/>
        <v>1.5135135135135135E-2</v>
      </c>
      <c r="W37" s="12"/>
      <c r="X37" s="2">
        <v>6</v>
      </c>
      <c r="Y37" s="11">
        <f t="shared" si="7"/>
        <v>6.5430752453653216E-3</v>
      </c>
      <c r="Z37" s="12"/>
    </row>
    <row r="38" spans="1:26" x14ac:dyDescent="0.2">
      <c r="A38" s="15"/>
      <c r="B38" s="1" t="s">
        <v>16</v>
      </c>
      <c r="C38" s="13">
        <v>5214</v>
      </c>
      <c r="D38" s="5">
        <f t="shared" si="0"/>
        <v>0.16623095071096092</v>
      </c>
      <c r="E38" s="3"/>
      <c r="F38" s="2">
        <v>2032</v>
      </c>
      <c r="G38" s="5">
        <f t="shared" si="1"/>
        <v>6.503440550488078E-2</v>
      </c>
      <c r="H38" s="3"/>
      <c r="I38" s="2">
        <v>2391</v>
      </c>
      <c r="J38" s="5">
        <f t="shared" si="2"/>
        <v>7.6229037811643183E-2</v>
      </c>
      <c r="K38" s="3"/>
      <c r="L38" s="2">
        <v>786</v>
      </c>
      <c r="M38" s="5">
        <f t="shared" si="3"/>
        <v>2.5156024963994238E-2</v>
      </c>
      <c r="N38" s="3"/>
      <c r="O38" s="2">
        <v>168</v>
      </c>
      <c r="P38" s="11">
        <f t="shared" si="4"/>
        <v>0.18162162162162163</v>
      </c>
      <c r="Q38" s="12"/>
      <c r="R38" s="2">
        <v>102</v>
      </c>
      <c r="S38" s="11">
        <f t="shared" si="5"/>
        <v>0.11123227917121047</v>
      </c>
      <c r="T38" s="12"/>
      <c r="U38" s="2">
        <v>95</v>
      </c>
      <c r="V38" s="11">
        <f t="shared" si="6"/>
        <v>0.10270270270270271</v>
      </c>
      <c r="W38" s="12"/>
      <c r="X38" s="2">
        <v>58</v>
      </c>
      <c r="Y38" s="11">
        <f t="shared" si="7"/>
        <v>6.3249727371864781E-2</v>
      </c>
      <c r="Z38" s="12"/>
    </row>
    <row r="39" spans="1:26" x14ac:dyDescent="0.2">
      <c r="A39" s="15"/>
      <c r="B39" s="1" t="s">
        <v>17</v>
      </c>
      <c r="C39" s="13">
        <v>5313</v>
      </c>
      <c r="D39" s="5">
        <f t="shared" si="0"/>
        <v>0.16938723458521968</v>
      </c>
      <c r="E39" s="14">
        <v>0.67059999999999997</v>
      </c>
      <c r="F39" s="2">
        <v>2776</v>
      </c>
      <c r="G39" s="5">
        <f t="shared" si="1"/>
        <v>8.8846215394463107E-2</v>
      </c>
      <c r="H39" s="14">
        <v>0.87907999999999997</v>
      </c>
      <c r="I39" s="2">
        <v>5280</v>
      </c>
      <c r="J39" s="5">
        <f t="shared" si="2"/>
        <v>0.16833513996046676</v>
      </c>
      <c r="K39" s="14">
        <v>0.90559999999999996</v>
      </c>
      <c r="L39" s="2">
        <v>2090</v>
      </c>
      <c r="M39" s="5">
        <f t="shared" si="3"/>
        <v>6.6890702512401978E-2</v>
      </c>
      <c r="N39" s="14">
        <v>0.96767000000000003</v>
      </c>
      <c r="O39" s="2">
        <v>168</v>
      </c>
      <c r="P39" s="11">
        <f t="shared" si="4"/>
        <v>0.18162162162162163</v>
      </c>
      <c r="Q39" s="14">
        <v>0.64864999999999995</v>
      </c>
      <c r="R39" s="2">
        <v>113</v>
      </c>
      <c r="S39" s="11">
        <f t="shared" si="5"/>
        <v>0.12322791712104689</v>
      </c>
      <c r="T39" s="14">
        <v>0.79388999999999998</v>
      </c>
      <c r="U39" s="2">
        <v>168</v>
      </c>
      <c r="V39" s="11">
        <f t="shared" si="6"/>
        <v>0.18162162162162163</v>
      </c>
      <c r="W39" s="14">
        <v>0.87351000000000001</v>
      </c>
      <c r="X39" s="2">
        <v>95</v>
      </c>
      <c r="Y39" s="11">
        <f t="shared" si="7"/>
        <v>0.10359869138495092</v>
      </c>
      <c r="Z39" s="14">
        <v>0.92366000000000004</v>
      </c>
    </row>
    <row r="40" spans="1:26" x14ac:dyDescent="0.2">
      <c r="A40" s="18"/>
      <c r="B40" s="8" t="s">
        <v>18</v>
      </c>
      <c r="C40" s="4">
        <v>4577</v>
      </c>
      <c r="D40" s="5">
        <f t="shared" si="0"/>
        <v>0.14592233628770004</v>
      </c>
      <c r="E40" s="14"/>
      <c r="F40" s="2">
        <v>2973</v>
      </c>
      <c r="G40" s="5">
        <f t="shared" si="1"/>
        <v>9.515122419587134E-2</v>
      </c>
      <c r="H40" s="14"/>
      <c r="I40" s="2">
        <v>5684</v>
      </c>
      <c r="J40" s="5">
        <f t="shared" si="2"/>
        <v>0.18121532869986609</v>
      </c>
      <c r="K40" s="14"/>
      <c r="L40" s="2">
        <v>2646</v>
      </c>
      <c r="M40" s="5">
        <f t="shared" si="3"/>
        <v>8.4685549687950071E-2</v>
      </c>
      <c r="N40" s="14"/>
      <c r="O40" s="2">
        <v>135</v>
      </c>
      <c r="P40" s="11">
        <f t="shared" si="4"/>
        <v>0.14594594594594595</v>
      </c>
      <c r="Q40" s="14"/>
      <c r="R40" s="2">
        <v>102</v>
      </c>
      <c r="S40" s="11">
        <f t="shared" si="5"/>
        <v>0.11123227917121047</v>
      </c>
      <c r="T40" s="14"/>
      <c r="U40" s="2">
        <v>190</v>
      </c>
      <c r="V40" s="11">
        <f t="shared" si="6"/>
        <v>0.20540540540540542</v>
      </c>
      <c r="W40" s="14"/>
      <c r="X40" s="2">
        <v>118</v>
      </c>
      <c r="Y40" s="11">
        <f t="shared" si="7"/>
        <v>0.128680479825518</v>
      </c>
      <c r="Z40" s="14"/>
    </row>
    <row r="41" spans="1:26" x14ac:dyDescent="0.2">
      <c r="A41" s="18"/>
      <c r="B41" s="8" t="s">
        <v>19</v>
      </c>
      <c r="C41" s="4">
        <v>3306</v>
      </c>
      <c r="D41" s="5">
        <f t="shared" si="0"/>
        <v>0.10540075240706498</v>
      </c>
      <c r="E41" s="14"/>
      <c r="F41" s="2">
        <v>2892</v>
      </c>
      <c r="G41" s="5">
        <f t="shared" si="1"/>
        <v>9.2558809409505519E-2</v>
      </c>
      <c r="H41" s="14"/>
      <c r="I41" s="2">
        <v>4986</v>
      </c>
      <c r="J41" s="5">
        <f t="shared" si="2"/>
        <v>0.15896193330357714</v>
      </c>
      <c r="K41" s="14"/>
      <c r="L41" s="2">
        <v>2813</v>
      </c>
      <c r="M41" s="5">
        <f t="shared" si="3"/>
        <v>9.0030404864778368E-2</v>
      </c>
      <c r="N41" s="14"/>
      <c r="O41" s="2">
        <v>77</v>
      </c>
      <c r="P41" s="11">
        <f t="shared" si="4"/>
        <v>8.324324324324324E-2</v>
      </c>
      <c r="Q41" s="14"/>
      <c r="R41" s="2">
        <v>85</v>
      </c>
      <c r="S41" s="11">
        <f t="shared" si="5"/>
        <v>9.2693565976008724E-2</v>
      </c>
      <c r="T41" s="14"/>
      <c r="U41" s="2">
        <v>136</v>
      </c>
      <c r="V41" s="11">
        <f t="shared" si="6"/>
        <v>0.14702702702702702</v>
      </c>
      <c r="W41" s="14"/>
      <c r="X41" s="2">
        <v>103</v>
      </c>
      <c r="Y41" s="11">
        <f t="shared" si="7"/>
        <v>0.11232279171210469</v>
      </c>
      <c r="Z41" s="14"/>
    </row>
    <row r="42" spans="1:26" x14ac:dyDescent="0.2">
      <c r="A42" s="18"/>
      <c r="B42" s="8" t="s">
        <v>20</v>
      </c>
      <c r="C42" s="4">
        <v>2371</v>
      </c>
      <c r="D42" s="5">
        <f t="shared" si="0"/>
        <v>7.5591404705732321E-2</v>
      </c>
      <c r="E42" s="14"/>
      <c r="F42" s="2">
        <v>2750</v>
      </c>
      <c r="G42" s="5">
        <f t="shared" si="1"/>
        <v>8.80140822531605E-2</v>
      </c>
      <c r="H42" s="14"/>
      <c r="I42" s="2">
        <v>3690</v>
      </c>
      <c r="J42" s="5">
        <f t="shared" si="2"/>
        <v>0.11764330804055347</v>
      </c>
      <c r="K42" s="14"/>
      <c r="L42" s="2">
        <v>2779</v>
      </c>
      <c r="M42" s="5">
        <f t="shared" si="3"/>
        <v>8.8942230756921106E-2</v>
      </c>
      <c r="N42" s="14"/>
      <c r="O42" s="2">
        <v>64</v>
      </c>
      <c r="P42" s="11">
        <f t="shared" si="4"/>
        <v>6.918918918918919E-2</v>
      </c>
      <c r="Q42" s="14"/>
      <c r="R42" s="2">
        <v>71</v>
      </c>
      <c r="S42" s="11">
        <f t="shared" si="5"/>
        <v>7.7426390403489642E-2</v>
      </c>
      <c r="T42" s="14"/>
      <c r="U42" s="2">
        <v>86</v>
      </c>
      <c r="V42" s="11">
        <f t="shared" si="6"/>
        <v>9.2972972972972967E-2</v>
      </c>
      <c r="W42" s="14"/>
      <c r="X42" s="2">
        <v>75</v>
      </c>
      <c r="Y42" s="11">
        <f t="shared" si="7"/>
        <v>8.1788440567066523E-2</v>
      </c>
      <c r="Z42" s="14"/>
    </row>
    <row r="43" spans="1:26" x14ac:dyDescent="0.2">
      <c r="A43" s="18"/>
      <c r="B43" s="8" t="s">
        <v>21</v>
      </c>
      <c r="C43" s="4">
        <v>1652</v>
      </c>
      <c r="D43" s="5">
        <f t="shared" si="0"/>
        <v>5.2668494548236945E-2</v>
      </c>
      <c r="E43" s="14"/>
      <c r="F43" s="2">
        <v>2478</v>
      </c>
      <c r="G43" s="5">
        <f t="shared" si="1"/>
        <v>7.9308689390302445E-2</v>
      </c>
      <c r="H43" s="14"/>
      <c r="I43" s="2">
        <v>2702</v>
      </c>
      <c r="J43" s="5">
        <f t="shared" si="2"/>
        <v>8.6144232608557039E-2</v>
      </c>
      <c r="K43" s="14"/>
      <c r="L43" s="2">
        <v>2626</v>
      </c>
      <c r="M43" s="5">
        <f t="shared" si="3"/>
        <v>8.4045447271563448E-2</v>
      </c>
      <c r="N43" s="14"/>
      <c r="O43" s="2">
        <v>43</v>
      </c>
      <c r="P43" s="11">
        <f t="shared" si="4"/>
        <v>4.6486486486486484E-2</v>
      </c>
      <c r="Q43" s="14"/>
      <c r="R43" s="2">
        <v>57</v>
      </c>
      <c r="S43" s="11">
        <f t="shared" si="5"/>
        <v>6.2159214830970554E-2</v>
      </c>
      <c r="T43" s="14"/>
      <c r="U43" s="2">
        <v>60</v>
      </c>
      <c r="V43" s="11">
        <f t="shared" si="6"/>
        <v>6.4864864864864868E-2</v>
      </c>
      <c r="W43" s="14"/>
      <c r="X43" s="2">
        <v>74</v>
      </c>
      <c r="Y43" s="11">
        <f t="shared" si="7"/>
        <v>8.0697928026172303E-2</v>
      </c>
      <c r="Z43" s="14"/>
    </row>
    <row r="44" spans="1:26" x14ac:dyDescent="0.2">
      <c r="A44" s="18"/>
      <c r="B44" s="8" t="s">
        <v>22</v>
      </c>
      <c r="C44" s="4">
        <v>1132</v>
      </c>
      <c r="D44" s="5">
        <f t="shared" si="0"/>
        <v>3.609003379455461E-2</v>
      </c>
      <c r="E44" s="14"/>
      <c r="F44" s="2">
        <v>2123</v>
      </c>
      <c r="G44" s="5">
        <f t="shared" si="1"/>
        <v>6.7946871499439912E-2</v>
      </c>
      <c r="H44" s="14"/>
      <c r="I44" s="2">
        <v>1851</v>
      </c>
      <c r="J44" s="5">
        <f t="shared" si="2"/>
        <v>5.9012943952049993E-2</v>
      </c>
      <c r="K44" s="14"/>
      <c r="L44" s="2">
        <v>2426</v>
      </c>
      <c r="M44" s="5">
        <f t="shared" si="3"/>
        <v>7.764442310769723E-2</v>
      </c>
      <c r="N44" s="14"/>
      <c r="O44" s="2">
        <v>27</v>
      </c>
      <c r="P44" s="11">
        <f t="shared" si="4"/>
        <v>2.9189189189189189E-2</v>
      </c>
      <c r="Q44" s="14"/>
      <c r="R44" s="2">
        <v>52</v>
      </c>
      <c r="S44" s="11">
        <f t="shared" si="5"/>
        <v>5.6706652126499453E-2</v>
      </c>
      <c r="T44" s="14"/>
      <c r="U44" s="2">
        <v>52</v>
      </c>
      <c r="V44" s="11">
        <f t="shared" si="6"/>
        <v>5.6216216216216218E-2</v>
      </c>
      <c r="W44" s="14"/>
      <c r="X44" s="2">
        <v>60</v>
      </c>
      <c r="Y44" s="11">
        <f t="shared" si="7"/>
        <v>6.5430752453653221E-2</v>
      </c>
      <c r="Z44" s="14"/>
    </row>
    <row r="45" spans="1:26" x14ac:dyDescent="0.2">
      <c r="A45" s="18"/>
      <c r="B45" s="8" t="s">
        <v>23</v>
      </c>
      <c r="C45" s="4">
        <v>824</v>
      </c>
      <c r="D45" s="5">
        <f t="shared" si="0"/>
        <v>2.6270483963527387E-2</v>
      </c>
      <c r="E45" s="14"/>
      <c r="F45" s="2">
        <v>1947</v>
      </c>
      <c r="G45" s="5">
        <f t="shared" si="1"/>
        <v>6.2313970235237638E-2</v>
      </c>
      <c r="H45" s="14"/>
      <c r="I45" s="2">
        <v>1227</v>
      </c>
      <c r="J45" s="5">
        <f t="shared" si="2"/>
        <v>3.9118791047631191E-2</v>
      </c>
      <c r="K45" s="14"/>
      <c r="L45" s="2">
        <v>2256</v>
      </c>
      <c r="M45" s="5">
        <f t="shared" si="3"/>
        <v>7.2203552568410947E-2</v>
      </c>
      <c r="N45" s="14"/>
      <c r="O45" s="2">
        <v>18</v>
      </c>
      <c r="P45" s="11">
        <f t="shared" si="4"/>
        <v>1.9459459459459458E-2</v>
      </c>
      <c r="Q45" s="14"/>
      <c r="R45" s="2">
        <v>39</v>
      </c>
      <c r="S45" s="11">
        <f t="shared" si="5"/>
        <v>4.2529989094874592E-2</v>
      </c>
      <c r="T45" s="14"/>
      <c r="U45" s="2">
        <v>23</v>
      </c>
      <c r="V45" s="11">
        <f t="shared" si="6"/>
        <v>2.4864864864864864E-2</v>
      </c>
      <c r="W45" s="14"/>
      <c r="X45" s="2">
        <v>54</v>
      </c>
      <c r="Y45" s="11">
        <f t="shared" si="7"/>
        <v>5.8887677208287893E-2</v>
      </c>
      <c r="Z45" s="14"/>
    </row>
    <row r="46" spans="1:26" x14ac:dyDescent="0.2">
      <c r="A46" s="18"/>
      <c r="B46" s="8" t="s">
        <v>24</v>
      </c>
      <c r="C46" s="4">
        <v>547</v>
      </c>
      <c r="D46" s="5">
        <f t="shared" si="0"/>
        <v>1.7439265446661991E-2</v>
      </c>
      <c r="E46" s="14"/>
      <c r="F46" s="2">
        <v>1666</v>
      </c>
      <c r="G46" s="5">
        <f t="shared" si="1"/>
        <v>5.33205312850056E-2</v>
      </c>
      <c r="H46" s="14"/>
      <c r="I46" s="2">
        <v>891</v>
      </c>
      <c r="J46" s="5">
        <f t="shared" si="2"/>
        <v>2.8406554868328764E-2</v>
      </c>
      <c r="K46" s="14"/>
      <c r="L46" s="2">
        <v>2002</v>
      </c>
      <c r="M46" s="5">
        <f t="shared" si="3"/>
        <v>6.4074251880300845E-2</v>
      </c>
      <c r="N46" s="14"/>
      <c r="O46" s="2">
        <v>16</v>
      </c>
      <c r="P46" s="11">
        <f t="shared" si="4"/>
        <v>1.7297297297297298E-2</v>
      </c>
      <c r="Q46" s="14"/>
      <c r="R46" s="2">
        <v>43</v>
      </c>
      <c r="S46" s="11">
        <f t="shared" si="5"/>
        <v>4.6892039258451472E-2</v>
      </c>
      <c r="T46" s="14"/>
      <c r="U46" s="2">
        <v>23</v>
      </c>
      <c r="V46" s="11">
        <f t="shared" si="6"/>
        <v>2.4864864864864864E-2</v>
      </c>
      <c r="W46" s="14"/>
      <c r="X46" s="2">
        <v>49</v>
      </c>
      <c r="Y46" s="11">
        <f t="shared" si="7"/>
        <v>5.3435114503816793E-2</v>
      </c>
      <c r="Z46" s="14"/>
    </row>
    <row r="47" spans="1:26" x14ac:dyDescent="0.2">
      <c r="A47" s="18"/>
      <c r="B47" s="8" t="s">
        <v>25</v>
      </c>
      <c r="C47" s="4">
        <v>412</v>
      </c>
      <c r="D47" s="5">
        <f t="shared" si="0"/>
        <v>1.3135241981763694E-2</v>
      </c>
      <c r="E47" s="14"/>
      <c r="F47" s="2">
        <v>1391</v>
      </c>
      <c r="G47" s="5">
        <f t="shared" si="1"/>
        <v>4.4519123059689553E-2</v>
      </c>
      <c r="H47" s="14"/>
      <c r="I47" s="2">
        <v>597</v>
      </c>
      <c r="J47" s="5">
        <f t="shared" si="2"/>
        <v>1.9033348211439139E-2</v>
      </c>
      <c r="K47" s="14"/>
      <c r="L47" s="2">
        <v>1793</v>
      </c>
      <c r="M47" s="5">
        <f t="shared" si="3"/>
        <v>5.7385181629060651E-2</v>
      </c>
      <c r="N47" s="14"/>
      <c r="O47" s="2">
        <v>20</v>
      </c>
      <c r="P47" s="11">
        <f t="shared" si="4"/>
        <v>2.1621621621621623E-2</v>
      </c>
      <c r="Q47" s="14"/>
      <c r="R47" s="2">
        <v>30</v>
      </c>
      <c r="S47" s="11">
        <f t="shared" si="5"/>
        <v>3.271537622682661E-2</v>
      </c>
      <c r="T47" s="14"/>
      <c r="U47" s="2">
        <v>20</v>
      </c>
      <c r="V47" s="11">
        <f t="shared" si="6"/>
        <v>2.1621621621621623E-2</v>
      </c>
      <c r="W47" s="14"/>
      <c r="X47" s="2">
        <v>46</v>
      </c>
      <c r="Y47" s="11">
        <f t="shared" si="7"/>
        <v>5.0163576881134132E-2</v>
      </c>
      <c r="Z47" s="14"/>
    </row>
    <row r="48" spans="1:26" x14ac:dyDescent="0.2">
      <c r="A48" s="19"/>
      <c r="B48" s="8" t="s">
        <v>26</v>
      </c>
      <c r="C48" s="4">
        <v>900</v>
      </c>
      <c r="D48" s="5">
        <f t="shared" si="0"/>
        <v>2.869348976598865E-2</v>
      </c>
      <c r="E48" s="14"/>
      <c r="F48" s="2">
        <v>6471</v>
      </c>
      <c r="G48" s="5">
        <f t="shared" si="1"/>
        <v>0.20710513682189149</v>
      </c>
      <c r="H48" s="14"/>
      <c r="I48" s="2">
        <v>1497</v>
      </c>
      <c r="J48" s="5">
        <f t="shared" si="2"/>
        <v>4.7726837977427786E-2</v>
      </c>
      <c r="K48" s="14"/>
      <c r="L48" s="2">
        <v>8804</v>
      </c>
      <c r="M48" s="5">
        <f t="shared" si="3"/>
        <v>0.28177308369339094</v>
      </c>
      <c r="N48" s="14"/>
      <c r="O48" s="2">
        <v>32</v>
      </c>
      <c r="P48" s="11">
        <f t="shared" si="4"/>
        <v>3.4594594594594595E-2</v>
      </c>
      <c r="Q48" s="14"/>
      <c r="R48" s="2">
        <v>136</v>
      </c>
      <c r="S48" s="11">
        <f t="shared" si="5"/>
        <v>0.14830970556161396</v>
      </c>
      <c r="T48" s="14"/>
      <c r="U48" s="2">
        <v>50</v>
      </c>
      <c r="V48" s="11">
        <f t="shared" si="6"/>
        <v>5.4054054054054057E-2</v>
      </c>
      <c r="W48" s="14"/>
      <c r="X48" s="2">
        <v>173</v>
      </c>
      <c r="Y48" s="11">
        <f t="shared" si="7"/>
        <v>0.18865866957470012</v>
      </c>
      <c r="Z48" s="14"/>
    </row>
    <row r="50" spans="3:22" x14ac:dyDescent="0.2">
      <c r="P50" s="4"/>
      <c r="Q50" s="4"/>
      <c r="U50" s="4"/>
      <c r="V50" s="4"/>
    </row>
    <row r="51" spans="3:22" x14ac:dyDescent="0.2">
      <c r="P51" s="4"/>
      <c r="Q51" s="4"/>
      <c r="U51" s="4"/>
      <c r="V51" s="4"/>
    </row>
    <row r="52" spans="3:22" x14ac:dyDescent="0.2">
      <c r="C52" s="4"/>
      <c r="D52" s="4"/>
      <c r="P52" s="4"/>
      <c r="Q52" s="4"/>
      <c r="U52" s="4"/>
      <c r="V52" s="4"/>
    </row>
    <row r="53" spans="3:22" x14ac:dyDescent="0.2">
      <c r="C53" s="4"/>
      <c r="D53" s="4"/>
      <c r="P53" s="4"/>
      <c r="Q53" s="4"/>
      <c r="U53" s="4"/>
      <c r="V53" s="4"/>
    </row>
    <row r="54" spans="3:22" x14ac:dyDescent="0.2">
      <c r="C54" s="4"/>
      <c r="D54" s="4"/>
      <c r="P54" s="4"/>
      <c r="Q54" s="4"/>
      <c r="U54" s="4"/>
      <c r="V54" s="4"/>
    </row>
    <row r="55" spans="3:22" x14ac:dyDescent="0.2">
      <c r="C55" s="4"/>
      <c r="D55" s="4"/>
      <c r="P55" s="4"/>
      <c r="Q55" s="4"/>
      <c r="U55" s="4"/>
      <c r="V55" s="4"/>
    </row>
    <row r="56" spans="3:22" x14ac:dyDescent="0.2">
      <c r="C56" s="4"/>
      <c r="D56" s="4"/>
      <c r="P56" s="4"/>
      <c r="Q56" s="4"/>
      <c r="U56" s="4"/>
      <c r="V56" s="4"/>
    </row>
    <row r="57" spans="3:22" x14ac:dyDescent="0.2">
      <c r="C57" s="4"/>
      <c r="D57" s="4"/>
      <c r="P57" s="4"/>
      <c r="Q57" s="4"/>
      <c r="U57" s="4"/>
      <c r="V57" s="4"/>
    </row>
    <row r="58" spans="3:22" x14ac:dyDescent="0.2">
      <c r="C58" s="4"/>
      <c r="D58" s="4"/>
      <c r="P58" s="4"/>
      <c r="Q58" s="4"/>
      <c r="U58" s="4"/>
      <c r="V58" s="4"/>
    </row>
    <row r="59" spans="3:22" x14ac:dyDescent="0.2">
      <c r="C59" s="4"/>
      <c r="D59" s="4"/>
      <c r="P59" s="4"/>
      <c r="Q59" s="4"/>
      <c r="U59" s="4"/>
      <c r="V59" s="4"/>
    </row>
    <row r="60" spans="3:22" x14ac:dyDescent="0.2">
      <c r="C60" s="4"/>
      <c r="D60" s="4"/>
      <c r="P60" s="4"/>
      <c r="Q60" s="4"/>
      <c r="U60" s="4"/>
      <c r="V60" s="4"/>
    </row>
    <row r="61" spans="3:22" x14ac:dyDescent="0.2">
      <c r="C61" s="4"/>
      <c r="D61" s="4"/>
      <c r="P61" s="4"/>
      <c r="Q61" s="4"/>
      <c r="U61" s="4"/>
      <c r="V61" s="4"/>
    </row>
    <row r="62" spans="3:22" x14ac:dyDescent="0.2">
      <c r="C62" s="4"/>
      <c r="D62" s="4"/>
      <c r="P62" s="4"/>
      <c r="Q62" s="4"/>
      <c r="U62" s="4"/>
      <c r="V62" s="4"/>
    </row>
    <row r="63" spans="3:22" x14ac:dyDescent="0.2">
      <c r="C63" s="4"/>
      <c r="D63" s="4"/>
      <c r="P63" s="4"/>
      <c r="Q63" s="4"/>
      <c r="U63" s="4"/>
      <c r="V63" s="4"/>
    </row>
    <row r="64" spans="3:22" x14ac:dyDescent="0.2">
      <c r="C64" s="4"/>
      <c r="D64" s="4"/>
      <c r="P64" s="4"/>
      <c r="Q64" s="4"/>
      <c r="U64" s="4"/>
      <c r="V64" s="4"/>
    </row>
    <row r="65" spans="3:22" x14ac:dyDescent="0.2">
      <c r="C65" s="4"/>
      <c r="D65" s="4"/>
      <c r="P65" s="4"/>
      <c r="Q65" s="4"/>
      <c r="U65" s="4"/>
      <c r="V65" s="4"/>
    </row>
    <row r="66" spans="3:22" x14ac:dyDescent="0.2">
      <c r="C66" s="4"/>
      <c r="D66" s="4"/>
      <c r="P66" s="4"/>
      <c r="Q66" s="4"/>
      <c r="U66" s="4"/>
      <c r="V66" s="4"/>
    </row>
    <row r="67" spans="3:22" x14ac:dyDescent="0.2">
      <c r="C67" s="4"/>
      <c r="D67" s="4"/>
      <c r="P67" s="4"/>
      <c r="Q67" s="4"/>
      <c r="U67" s="4"/>
      <c r="V67" s="4"/>
    </row>
    <row r="68" spans="3:22" x14ac:dyDescent="0.2">
      <c r="C68" s="4"/>
      <c r="D68" s="4"/>
      <c r="P68" s="4"/>
      <c r="Q68" s="4"/>
      <c r="U68" s="4"/>
      <c r="V68" s="4"/>
    </row>
    <row r="69" spans="3:22" x14ac:dyDescent="0.2">
      <c r="C69" s="4"/>
      <c r="D69" s="4"/>
      <c r="P69" s="4"/>
      <c r="Q69" s="4"/>
      <c r="U69" s="4"/>
      <c r="V69" s="4"/>
    </row>
    <row r="70" spans="3:22" x14ac:dyDescent="0.2">
      <c r="C70" s="4"/>
      <c r="D70" s="4"/>
      <c r="P70" s="4"/>
      <c r="Q70" s="4"/>
      <c r="U70" s="4"/>
      <c r="V70" s="4"/>
    </row>
    <row r="71" spans="3:22" x14ac:dyDescent="0.2">
      <c r="C71" s="4"/>
      <c r="D71" s="4"/>
      <c r="P71" s="4"/>
      <c r="Q71" s="4"/>
      <c r="U71" s="4"/>
      <c r="V71" s="4"/>
    </row>
    <row r="72" spans="3:22" x14ac:dyDescent="0.2">
      <c r="C72" s="4"/>
      <c r="D72" s="4"/>
      <c r="P72" s="4"/>
      <c r="Q72" s="4"/>
      <c r="U72" s="4"/>
      <c r="V72" s="4"/>
    </row>
    <row r="73" spans="3:22" x14ac:dyDescent="0.2">
      <c r="C73" s="4"/>
      <c r="D73" s="4"/>
      <c r="P73" s="4"/>
      <c r="Q73" s="4"/>
      <c r="U73" s="4"/>
      <c r="V73" s="4"/>
    </row>
    <row r="74" spans="3:22" x14ac:dyDescent="0.2">
      <c r="C74" s="4"/>
      <c r="D74" s="4"/>
      <c r="P74" s="4"/>
      <c r="Q74" s="4"/>
      <c r="U74" s="4"/>
      <c r="V74" s="4"/>
    </row>
    <row r="75" spans="3:22" x14ac:dyDescent="0.2">
      <c r="C75" s="4"/>
      <c r="D75" s="4"/>
      <c r="P75" s="4"/>
      <c r="Q75" s="4"/>
      <c r="U75" s="4"/>
      <c r="V75" s="4"/>
    </row>
    <row r="76" spans="3:22" x14ac:dyDescent="0.2">
      <c r="C76" s="4"/>
      <c r="D76" s="4"/>
      <c r="P76" s="4"/>
      <c r="Q76" s="4"/>
      <c r="U76" s="4"/>
      <c r="V76" s="4"/>
    </row>
    <row r="77" spans="3:22" x14ac:dyDescent="0.2">
      <c r="C77" s="4"/>
      <c r="D77" s="4"/>
      <c r="P77" s="4"/>
      <c r="Q77" s="4"/>
      <c r="U77" s="4"/>
      <c r="V77" s="4"/>
    </row>
    <row r="78" spans="3:22" x14ac:dyDescent="0.2">
      <c r="C78" s="4"/>
      <c r="D78" s="4"/>
      <c r="P78" s="4"/>
      <c r="Q78" s="4"/>
      <c r="U78" s="4"/>
      <c r="V78" s="4"/>
    </row>
    <row r="79" spans="3:22" x14ac:dyDescent="0.2">
      <c r="C79" s="4"/>
      <c r="D79" s="4"/>
      <c r="P79" s="4"/>
      <c r="Q79" s="4"/>
      <c r="U79" s="4"/>
      <c r="V79" s="4"/>
    </row>
    <row r="80" spans="3:22" x14ac:dyDescent="0.2">
      <c r="C80" s="4"/>
      <c r="D80" s="4"/>
      <c r="P80" s="4"/>
      <c r="Q80" s="4"/>
      <c r="U80" s="4"/>
      <c r="V80" s="4"/>
    </row>
    <row r="81" spans="3:22" x14ac:dyDescent="0.2">
      <c r="C81" s="4"/>
      <c r="D81" s="4"/>
      <c r="P81" s="4"/>
      <c r="Q81" s="4"/>
      <c r="U81" s="4"/>
      <c r="V81" s="4"/>
    </row>
    <row r="82" spans="3:22" x14ac:dyDescent="0.2">
      <c r="C82" s="4"/>
      <c r="D82" s="4"/>
      <c r="P82" s="4"/>
      <c r="Q82" s="4"/>
      <c r="U82" s="4"/>
      <c r="V82" s="4"/>
    </row>
    <row r="83" spans="3:22" x14ac:dyDescent="0.2">
      <c r="C83" s="4"/>
      <c r="D83" s="4"/>
      <c r="P83" s="4"/>
      <c r="Q83" s="4"/>
      <c r="U83" s="4"/>
      <c r="V83" s="4"/>
    </row>
    <row r="84" spans="3:22" x14ac:dyDescent="0.2">
      <c r="C84" s="4"/>
      <c r="D84" s="4"/>
      <c r="P84" s="4"/>
      <c r="Q84" s="4"/>
      <c r="U84" s="4"/>
      <c r="V84" s="4"/>
    </row>
    <row r="85" spans="3:22" x14ac:dyDescent="0.2">
      <c r="C85" s="4"/>
      <c r="D85" s="4"/>
      <c r="P85" s="4"/>
      <c r="Q85" s="4"/>
      <c r="U85" s="4"/>
      <c r="V85" s="4"/>
    </row>
    <row r="86" spans="3:22" x14ac:dyDescent="0.2">
      <c r="C86" s="4"/>
      <c r="D86" s="4"/>
      <c r="P86" s="4"/>
      <c r="Q86" s="4"/>
      <c r="U86" s="4"/>
      <c r="V86" s="4"/>
    </row>
    <row r="87" spans="3:22" x14ac:dyDescent="0.2">
      <c r="C87" s="4"/>
      <c r="D87" s="4"/>
      <c r="P87" s="4"/>
      <c r="Q87" s="4"/>
      <c r="U87" s="4"/>
      <c r="V87" s="4"/>
    </row>
    <row r="88" spans="3:22" x14ac:dyDescent="0.2">
      <c r="C88" s="4"/>
      <c r="D88" s="4"/>
      <c r="P88" s="4"/>
      <c r="Q88" s="4"/>
      <c r="U88" s="4"/>
      <c r="V88" s="4"/>
    </row>
    <row r="89" spans="3:22" x14ac:dyDescent="0.2">
      <c r="C89" s="4"/>
      <c r="D89" s="4"/>
      <c r="P89" s="4"/>
      <c r="Q89" s="4"/>
      <c r="U89" s="4"/>
      <c r="V89" s="4"/>
    </row>
    <row r="90" spans="3:22" x14ac:dyDescent="0.2">
      <c r="C90" s="4"/>
      <c r="D90" s="4"/>
      <c r="P90" s="4"/>
      <c r="Q90" s="4"/>
      <c r="U90" s="4"/>
      <c r="V90" s="4"/>
    </row>
    <row r="91" spans="3:22" x14ac:dyDescent="0.2">
      <c r="C91" s="4"/>
      <c r="D91" s="4"/>
      <c r="P91" s="4"/>
      <c r="Q91" s="4"/>
      <c r="U91" s="4"/>
      <c r="V91" s="4"/>
    </row>
    <row r="92" spans="3:22" x14ac:dyDescent="0.2">
      <c r="C92" s="4"/>
      <c r="D92" s="4"/>
      <c r="P92" s="4"/>
      <c r="Q92" s="4"/>
      <c r="U92" s="4"/>
      <c r="V92" s="4"/>
    </row>
    <row r="93" spans="3:22" x14ac:dyDescent="0.2">
      <c r="C93" s="4"/>
      <c r="D93" s="4"/>
      <c r="P93" s="4"/>
      <c r="Q93" s="4"/>
      <c r="U93" s="4"/>
      <c r="V93" s="4"/>
    </row>
    <row r="94" spans="3:22" x14ac:dyDescent="0.2">
      <c r="C94" s="4"/>
      <c r="D94" s="4"/>
    </row>
    <row r="95" spans="3:22" x14ac:dyDescent="0.2">
      <c r="C95" s="4"/>
      <c r="D95" s="4"/>
    </row>
  </sheetData>
  <mergeCells count="40">
    <mergeCell ref="A1:B1"/>
    <mergeCell ref="Z39:Z48"/>
    <mergeCell ref="W39:W48"/>
    <mergeCell ref="T39:T48"/>
    <mergeCell ref="Q39:Q48"/>
    <mergeCell ref="N39:N48"/>
    <mergeCell ref="K39:K48"/>
    <mergeCell ref="H39:H48"/>
    <mergeCell ref="E39:E48"/>
    <mergeCell ref="A27:A48"/>
    <mergeCell ref="X4:Z4"/>
    <mergeCell ref="U4:W4"/>
    <mergeCell ref="R4:T4"/>
    <mergeCell ref="O4:Q4"/>
    <mergeCell ref="L4:N4"/>
    <mergeCell ref="R3:T3"/>
    <mergeCell ref="O3:Q3"/>
    <mergeCell ref="L3:N3"/>
    <mergeCell ref="I3:K3"/>
    <mergeCell ref="A5:A26"/>
    <mergeCell ref="I4:K4"/>
    <mergeCell ref="F4:H4"/>
    <mergeCell ref="C4:E4"/>
    <mergeCell ref="A4:B4"/>
    <mergeCell ref="C2:E2"/>
    <mergeCell ref="A2:B2"/>
    <mergeCell ref="C1:N1"/>
    <mergeCell ref="O1:Z1"/>
    <mergeCell ref="F3:H3"/>
    <mergeCell ref="C3:E3"/>
    <mergeCell ref="A3:B3"/>
    <mergeCell ref="X2:Z2"/>
    <mergeCell ref="U2:W2"/>
    <mergeCell ref="R2:T2"/>
    <mergeCell ref="O2:Q2"/>
    <mergeCell ref="L2:N2"/>
    <mergeCell ref="I2:K2"/>
    <mergeCell ref="F2:H2"/>
    <mergeCell ref="X3:Z3"/>
    <mergeCell ref="U3:W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workbookViewId="0">
      <selection activeCell="H25" sqref="H25"/>
    </sheetView>
  </sheetViews>
  <sheetFormatPr baseColWidth="10" defaultRowHeight="16" x14ac:dyDescent="0.2"/>
  <cols>
    <col min="1" max="1" width="13.1640625" customWidth="1"/>
    <col min="2" max="2" width="17" customWidth="1"/>
    <col min="14" max="14" width="10.83203125" style="6"/>
  </cols>
  <sheetData>
    <row r="1" spans="1:26" ht="62" customHeight="1" x14ac:dyDescent="0.2">
      <c r="A1" s="17" t="s">
        <v>0</v>
      </c>
      <c r="B1" s="17"/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7" t="s">
        <v>55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6" customHeight="1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29</v>
      </c>
      <c r="P2" s="17"/>
      <c r="Q2" s="17"/>
      <c r="R2" s="17" t="s">
        <v>30</v>
      </c>
      <c r="S2" s="17"/>
      <c r="T2" s="17"/>
      <c r="U2" s="17" t="s">
        <v>31</v>
      </c>
      <c r="V2" s="17"/>
      <c r="W2" s="17"/>
      <c r="X2" s="17" t="s">
        <v>32</v>
      </c>
      <c r="Y2" s="17"/>
      <c r="Z2" s="17"/>
    </row>
    <row r="3" spans="1:26" x14ac:dyDescent="0.2">
      <c r="A3" s="15" t="s">
        <v>2</v>
      </c>
      <c r="B3" s="15"/>
      <c r="C3" s="16">
        <v>153284</v>
      </c>
      <c r="D3" s="16"/>
      <c r="E3" s="16"/>
      <c r="F3" s="16">
        <v>152466</v>
      </c>
      <c r="G3" s="16"/>
      <c r="H3" s="16"/>
      <c r="I3" s="16">
        <v>153284</v>
      </c>
      <c r="J3" s="16"/>
      <c r="K3" s="16"/>
      <c r="L3" s="16">
        <v>152466</v>
      </c>
      <c r="M3" s="16"/>
      <c r="N3" s="16"/>
      <c r="O3" s="16">
        <v>1000</v>
      </c>
      <c r="P3" s="16"/>
      <c r="Q3" s="16"/>
      <c r="R3" s="16">
        <v>995</v>
      </c>
      <c r="S3" s="16"/>
      <c r="T3" s="16"/>
      <c r="U3" s="16">
        <v>1000</v>
      </c>
      <c r="V3" s="16"/>
      <c r="W3" s="16"/>
      <c r="X3" s="16">
        <v>995</v>
      </c>
      <c r="Y3" s="16"/>
      <c r="Z3" s="16"/>
    </row>
    <row r="4" spans="1:26" x14ac:dyDescent="0.2">
      <c r="A4" s="15" t="s">
        <v>3</v>
      </c>
      <c r="B4" s="15"/>
      <c r="C4" s="16">
        <v>762</v>
      </c>
      <c r="D4" s="16"/>
      <c r="E4" s="16"/>
      <c r="F4" s="16">
        <v>758</v>
      </c>
      <c r="G4" s="16"/>
      <c r="H4" s="16"/>
      <c r="I4" s="16">
        <v>762</v>
      </c>
      <c r="J4" s="16"/>
      <c r="K4" s="16"/>
      <c r="L4" s="16">
        <v>758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2735</v>
      </c>
      <c r="D5" s="5">
        <f>C5/153284</f>
        <v>1.7842697215625897E-2</v>
      </c>
      <c r="E5" s="5"/>
      <c r="F5" s="2">
        <v>25051</v>
      </c>
      <c r="G5" s="5">
        <f>F5/152466</f>
        <v>0.16430548450146262</v>
      </c>
      <c r="H5" s="5"/>
      <c r="I5" s="2">
        <v>1131</v>
      </c>
      <c r="J5" s="5">
        <f>I5/153284</f>
        <v>7.3784608961144022E-3</v>
      </c>
      <c r="K5" s="5"/>
      <c r="L5" s="2">
        <v>19269</v>
      </c>
      <c r="M5" s="5">
        <f>L5/152466</f>
        <v>0.12638227539254654</v>
      </c>
      <c r="N5" s="5"/>
      <c r="O5" s="2">
        <v>29</v>
      </c>
      <c r="P5" s="10">
        <f>O5/1000</f>
        <v>2.9000000000000001E-2</v>
      </c>
      <c r="Q5" s="9"/>
      <c r="R5" s="2">
        <v>220</v>
      </c>
      <c r="S5" s="10">
        <f>R5/995</f>
        <v>0.22110552763819097</v>
      </c>
      <c r="T5" s="9"/>
      <c r="U5" s="2">
        <v>15</v>
      </c>
      <c r="V5" s="10">
        <f>U5/1000</f>
        <v>1.4999999999999999E-2</v>
      </c>
      <c r="W5" s="9"/>
      <c r="X5" s="2">
        <v>161</v>
      </c>
      <c r="Y5" s="10">
        <f>X5/995</f>
        <v>0.16180904522613065</v>
      </c>
      <c r="Z5" s="9"/>
    </row>
    <row r="6" spans="1:26" x14ac:dyDescent="0.2">
      <c r="A6" s="15"/>
      <c r="B6" s="1" t="s">
        <v>6</v>
      </c>
      <c r="C6" s="2">
        <v>1856</v>
      </c>
      <c r="D6" s="5">
        <f t="shared" ref="D6:D48" si="0">C6/153284</f>
        <v>1.2108243521828762E-2</v>
      </c>
      <c r="E6" s="5"/>
      <c r="F6" s="2">
        <v>6706</v>
      </c>
      <c r="G6" s="5">
        <f t="shared" ref="G6:G48" si="1">F6/152466</f>
        <v>4.3983576666273137E-2</v>
      </c>
      <c r="H6" s="5"/>
      <c r="I6" s="2">
        <v>770</v>
      </c>
      <c r="J6" s="5">
        <f t="shared" ref="J6:J48" si="2">I6/153284</f>
        <v>5.0233553404138726E-3</v>
      </c>
      <c r="K6" s="5"/>
      <c r="L6" s="2">
        <v>5357</v>
      </c>
      <c r="M6" s="5">
        <f t="shared" ref="M6:M48" si="3">L6/152466</f>
        <v>3.5135702386105756E-2</v>
      </c>
      <c r="N6" s="5"/>
      <c r="O6" s="2">
        <v>9</v>
      </c>
      <c r="P6" s="10">
        <f t="shared" ref="P6:P48" si="4">O6/1000</f>
        <v>8.9999999999999993E-3</v>
      </c>
      <c r="Q6" s="9"/>
      <c r="R6" s="2">
        <v>59</v>
      </c>
      <c r="S6" s="10">
        <f t="shared" ref="S6:S48" si="5">R6/995</f>
        <v>5.92964824120603E-2</v>
      </c>
      <c r="T6" s="9"/>
      <c r="U6" s="2">
        <v>8</v>
      </c>
      <c r="V6" s="10">
        <f t="shared" ref="V6:V48" si="6">U6/1000</f>
        <v>8.0000000000000002E-3</v>
      </c>
      <c r="W6" s="9"/>
      <c r="X6" s="2">
        <v>59</v>
      </c>
      <c r="Y6" s="10">
        <f t="shared" ref="Y6:Y48" si="7">X6/995</f>
        <v>5.92964824120603E-2</v>
      </c>
      <c r="Z6" s="9"/>
    </row>
    <row r="7" spans="1:26" x14ac:dyDescent="0.2">
      <c r="A7" s="15"/>
      <c r="B7" s="1" t="s">
        <v>7</v>
      </c>
      <c r="C7" s="2">
        <v>2837</v>
      </c>
      <c r="D7" s="5">
        <f t="shared" si="0"/>
        <v>1.8508128702278123E-2</v>
      </c>
      <c r="E7" s="5"/>
      <c r="F7" s="2">
        <v>8315</v>
      </c>
      <c r="G7" s="5">
        <f t="shared" si="1"/>
        <v>5.4536749176865663E-2</v>
      </c>
      <c r="H7" s="5"/>
      <c r="I7" s="2">
        <v>1492</v>
      </c>
      <c r="J7" s="5">
        <f t="shared" si="2"/>
        <v>9.7335664518149317E-3</v>
      </c>
      <c r="K7" s="5"/>
      <c r="L7" s="2">
        <v>6506</v>
      </c>
      <c r="M7" s="5">
        <f t="shared" si="3"/>
        <v>4.2671808796715331E-2</v>
      </c>
      <c r="N7" s="5"/>
      <c r="O7" s="2">
        <v>21</v>
      </c>
      <c r="P7" s="10">
        <f t="shared" si="4"/>
        <v>2.1000000000000001E-2</v>
      </c>
      <c r="Q7" s="9"/>
      <c r="R7" s="2">
        <v>55</v>
      </c>
      <c r="S7" s="10">
        <f t="shared" si="5"/>
        <v>5.5276381909547742E-2</v>
      </c>
      <c r="T7" s="9"/>
      <c r="U7" s="2">
        <v>14</v>
      </c>
      <c r="V7" s="10">
        <f t="shared" si="6"/>
        <v>1.4E-2</v>
      </c>
      <c r="W7" s="9"/>
      <c r="X7" s="2">
        <v>55</v>
      </c>
      <c r="Y7" s="10">
        <f t="shared" si="7"/>
        <v>5.5276381909547742E-2</v>
      </c>
      <c r="Z7" s="9"/>
    </row>
    <row r="8" spans="1:26" x14ac:dyDescent="0.2">
      <c r="A8" s="15"/>
      <c r="B8" s="1" t="s">
        <v>8</v>
      </c>
      <c r="C8" s="2">
        <v>4275</v>
      </c>
      <c r="D8" s="5">
        <f t="shared" si="0"/>
        <v>2.7889407896453642E-2</v>
      </c>
      <c r="E8" s="5"/>
      <c r="F8" s="2">
        <v>9555</v>
      </c>
      <c r="G8" s="5">
        <f t="shared" si="1"/>
        <v>6.2669709968124043E-2</v>
      </c>
      <c r="H8" s="5"/>
      <c r="I8" s="2">
        <v>2335</v>
      </c>
      <c r="J8" s="5">
        <f t="shared" si="2"/>
        <v>1.5233161973852457E-2</v>
      </c>
      <c r="K8" s="5"/>
      <c r="L8" s="2">
        <v>7686</v>
      </c>
      <c r="M8" s="5">
        <f t="shared" si="3"/>
        <v>5.0411239227106372E-2</v>
      </c>
      <c r="N8" s="5"/>
      <c r="O8" s="2">
        <v>25</v>
      </c>
      <c r="P8" s="10">
        <f t="shared" si="4"/>
        <v>2.5000000000000001E-2</v>
      </c>
      <c r="Q8" s="9"/>
      <c r="R8" s="2">
        <v>68</v>
      </c>
      <c r="S8" s="10">
        <f t="shared" si="5"/>
        <v>6.834170854271357E-2</v>
      </c>
      <c r="T8" s="9"/>
      <c r="U8" s="2">
        <v>11</v>
      </c>
      <c r="V8" s="10">
        <f t="shared" si="6"/>
        <v>1.0999999999999999E-2</v>
      </c>
      <c r="W8" s="9"/>
      <c r="X8" s="2">
        <v>63</v>
      </c>
      <c r="Y8" s="10">
        <f t="shared" si="7"/>
        <v>6.3316582914572858E-2</v>
      </c>
      <c r="Z8" s="9"/>
    </row>
    <row r="9" spans="1:26" x14ac:dyDescent="0.2">
      <c r="A9" s="15"/>
      <c r="B9" s="1" t="s">
        <v>9</v>
      </c>
      <c r="C9" s="2">
        <v>6300</v>
      </c>
      <c r="D9" s="5">
        <f t="shared" si="0"/>
        <v>4.110018005793168E-2</v>
      </c>
      <c r="E9" s="5"/>
      <c r="F9" s="2">
        <v>11239</v>
      </c>
      <c r="G9" s="5">
        <f t="shared" si="1"/>
        <v>7.3714795429800736E-2</v>
      </c>
      <c r="H9" s="5"/>
      <c r="I9" s="2">
        <v>3482</v>
      </c>
      <c r="J9" s="5">
        <f t="shared" si="2"/>
        <v>2.2716004279637797E-2</v>
      </c>
      <c r="K9" s="5"/>
      <c r="L9" s="2">
        <v>9155</v>
      </c>
      <c r="M9" s="5">
        <f t="shared" si="3"/>
        <v>6.0046174229008438E-2</v>
      </c>
      <c r="N9" s="5"/>
      <c r="O9" s="2">
        <v>53</v>
      </c>
      <c r="P9" s="10">
        <f t="shared" si="4"/>
        <v>5.2999999999999999E-2</v>
      </c>
      <c r="Q9" s="9"/>
      <c r="R9" s="2">
        <v>75</v>
      </c>
      <c r="S9" s="10">
        <f t="shared" si="5"/>
        <v>7.5376884422110546E-2</v>
      </c>
      <c r="T9" s="9"/>
      <c r="U9" s="2">
        <v>28</v>
      </c>
      <c r="V9" s="10">
        <f t="shared" si="6"/>
        <v>2.8000000000000001E-2</v>
      </c>
      <c r="W9" s="9"/>
      <c r="X9" s="2">
        <v>61</v>
      </c>
      <c r="Y9" s="10">
        <f t="shared" si="7"/>
        <v>6.1306532663316586E-2</v>
      </c>
      <c r="Z9" s="9"/>
    </row>
    <row r="10" spans="1:26" x14ac:dyDescent="0.2">
      <c r="A10" s="15"/>
      <c r="B10" s="1" t="s">
        <v>10</v>
      </c>
      <c r="C10" s="2">
        <v>9173</v>
      </c>
      <c r="D10" s="5">
        <f t="shared" si="0"/>
        <v>5.9843166931969415E-2</v>
      </c>
      <c r="E10" s="5"/>
      <c r="F10" s="2">
        <v>12774</v>
      </c>
      <c r="G10" s="5">
        <f t="shared" si="1"/>
        <v>8.3782613828656885E-2</v>
      </c>
      <c r="H10" s="5"/>
      <c r="I10" s="2">
        <v>5043</v>
      </c>
      <c r="J10" s="5">
        <f t="shared" si="2"/>
        <v>3.2899715560658647E-2</v>
      </c>
      <c r="K10" s="5"/>
      <c r="L10" s="2">
        <v>10604</v>
      </c>
      <c r="M10" s="5">
        <f t="shared" si="3"/>
        <v>6.9549932443954715E-2</v>
      </c>
      <c r="N10" s="5"/>
      <c r="O10" s="2">
        <v>67</v>
      </c>
      <c r="P10" s="10">
        <f t="shared" si="4"/>
        <v>6.7000000000000004E-2</v>
      </c>
      <c r="Q10" s="9"/>
      <c r="R10" s="2">
        <v>92</v>
      </c>
      <c r="S10" s="10">
        <f t="shared" si="5"/>
        <v>9.2462311557788945E-2</v>
      </c>
      <c r="T10" s="9"/>
      <c r="U10" s="2">
        <v>50</v>
      </c>
      <c r="V10" s="10">
        <f t="shared" si="6"/>
        <v>0.05</v>
      </c>
      <c r="W10" s="9"/>
      <c r="X10" s="2">
        <v>85</v>
      </c>
      <c r="Y10" s="10">
        <f t="shared" si="7"/>
        <v>8.5427135678391955E-2</v>
      </c>
      <c r="Z10" s="9"/>
    </row>
    <row r="11" spans="1:26" x14ac:dyDescent="0.2">
      <c r="A11" s="15"/>
      <c r="B11" s="1" t="s">
        <v>11</v>
      </c>
      <c r="C11" s="2">
        <v>13208</v>
      </c>
      <c r="D11" s="5">
        <f t="shared" si="0"/>
        <v>8.6166853683358996E-2</v>
      </c>
      <c r="E11" s="5"/>
      <c r="F11" s="2">
        <v>14429</v>
      </c>
      <c r="G11" s="5">
        <f t="shared" si="1"/>
        <v>9.4637492949247698E-2</v>
      </c>
      <c r="H11" s="5"/>
      <c r="I11" s="2">
        <v>8140</v>
      </c>
      <c r="J11" s="5">
        <f t="shared" si="2"/>
        <v>5.3104042170089509E-2</v>
      </c>
      <c r="K11" s="5"/>
      <c r="L11" s="2">
        <v>12404</v>
      </c>
      <c r="M11" s="5">
        <f t="shared" si="3"/>
        <v>8.1355843269974942E-2</v>
      </c>
      <c r="N11" s="5"/>
      <c r="O11" s="2">
        <v>83</v>
      </c>
      <c r="P11" s="10">
        <f t="shared" si="4"/>
        <v>8.3000000000000004E-2</v>
      </c>
      <c r="Q11" s="9"/>
      <c r="R11" s="2">
        <v>92</v>
      </c>
      <c r="S11" s="10">
        <f t="shared" si="5"/>
        <v>9.2462311557788945E-2</v>
      </c>
      <c r="T11" s="9"/>
      <c r="U11" s="2">
        <v>52</v>
      </c>
      <c r="V11" s="10">
        <f t="shared" si="6"/>
        <v>5.1999999999999998E-2</v>
      </c>
      <c r="W11" s="9"/>
      <c r="X11" s="2">
        <v>79</v>
      </c>
      <c r="Y11" s="10">
        <f t="shared" si="7"/>
        <v>7.9396984924623118E-2</v>
      </c>
      <c r="Z11" s="9"/>
    </row>
    <row r="12" spans="1:26" x14ac:dyDescent="0.2">
      <c r="A12" s="15"/>
      <c r="B12" s="1" t="s">
        <v>12</v>
      </c>
      <c r="C12" s="2">
        <v>17836</v>
      </c>
      <c r="D12" s="5">
        <f t="shared" si="0"/>
        <v>0.1163591764306777</v>
      </c>
      <c r="E12" s="5"/>
      <c r="F12" s="2">
        <v>15509</v>
      </c>
      <c r="G12" s="5">
        <f t="shared" si="1"/>
        <v>0.10172103944485984</v>
      </c>
      <c r="H12" s="5"/>
      <c r="I12" s="2">
        <v>11734</v>
      </c>
      <c r="J12" s="5">
        <f t="shared" si="2"/>
        <v>7.655071631742387E-2</v>
      </c>
      <c r="K12" s="5"/>
      <c r="L12" s="2">
        <v>14016</v>
      </c>
      <c r="M12" s="5">
        <f t="shared" si="3"/>
        <v>9.1928692298610837E-2</v>
      </c>
      <c r="N12" s="5"/>
      <c r="O12" s="2">
        <v>119</v>
      </c>
      <c r="P12" s="10">
        <f t="shared" si="4"/>
        <v>0.11899999999999999</v>
      </c>
      <c r="Q12" s="9"/>
      <c r="R12" s="2">
        <v>85</v>
      </c>
      <c r="S12" s="10">
        <f t="shared" si="5"/>
        <v>8.5427135678391955E-2</v>
      </c>
      <c r="T12" s="9"/>
      <c r="U12" s="2">
        <v>79</v>
      </c>
      <c r="V12" s="10">
        <f t="shared" si="6"/>
        <v>7.9000000000000001E-2</v>
      </c>
      <c r="W12" s="9"/>
      <c r="X12" s="2">
        <v>78</v>
      </c>
      <c r="Y12" s="10">
        <f t="shared" si="7"/>
        <v>7.8391959798994978E-2</v>
      </c>
      <c r="Z12" s="9"/>
    </row>
    <row r="13" spans="1:26" x14ac:dyDescent="0.2">
      <c r="A13" s="15"/>
      <c r="B13" s="1" t="s">
        <v>13</v>
      </c>
      <c r="C13" s="2">
        <v>23403</v>
      </c>
      <c r="D13" s="5">
        <f t="shared" si="0"/>
        <v>0.15267738315805954</v>
      </c>
      <c r="E13" s="5"/>
      <c r="F13" s="2">
        <v>15546</v>
      </c>
      <c r="G13" s="5">
        <f t="shared" si="1"/>
        <v>0.10196371650072802</v>
      </c>
      <c r="H13" s="5"/>
      <c r="I13" s="2">
        <v>17738</v>
      </c>
      <c r="J13" s="5">
        <f t="shared" si="2"/>
        <v>0.11571984029644321</v>
      </c>
      <c r="K13" s="5"/>
      <c r="L13" s="2">
        <v>15775</v>
      </c>
      <c r="M13" s="5">
        <f t="shared" si="3"/>
        <v>0.10346569071137171</v>
      </c>
      <c r="N13" s="5"/>
      <c r="O13" s="2">
        <v>141</v>
      </c>
      <c r="P13" s="10">
        <f t="shared" si="4"/>
        <v>0.14099999999999999</v>
      </c>
      <c r="Q13" s="9"/>
      <c r="R13" s="2">
        <v>81</v>
      </c>
      <c r="S13" s="10">
        <f t="shared" si="5"/>
        <v>8.1407035175879397E-2</v>
      </c>
      <c r="T13" s="9"/>
      <c r="U13" s="2">
        <v>116</v>
      </c>
      <c r="V13" s="10">
        <f t="shared" si="6"/>
        <v>0.11600000000000001</v>
      </c>
      <c r="W13" s="9"/>
      <c r="X13" s="2">
        <v>99</v>
      </c>
      <c r="Y13" s="10">
        <f t="shared" si="7"/>
        <v>9.9497487437185936E-2</v>
      </c>
      <c r="Z13" s="9"/>
    </row>
    <row r="14" spans="1:26" x14ac:dyDescent="0.2">
      <c r="A14" s="15"/>
      <c r="B14" s="1" t="s">
        <v>14</v>
      </c>
      <c r="C14" s="2">
        <v>26232</v>
      </c>
      <c r="D14" s="5">
        <f t="shared" si="0"/>
        <v>0.1711333211555022</v>
      </c>
      <c r="E14" s="5"/>
      <c r="F14" s="2">
        <v>13604</v>
      </c>
      <c r="G14" s="5">
        <f t="shared" si="1"/>
        <v>8.9226450487321765E-2</v>
      </c>
      <c r="H14" s="5"/>
      <c r="I14" s="2">
        <v>26504</v>
      </c>
      <c r="J14" s="5">
        <f t="shared" si="2"/>
        <v>0.17290780511990814</v>
      </c>
      <c r="K14" s="5"/>
      <c r="L14" s="2">
        <v>17383</v>
      </c>
      <c r="M14" s="5">
        <f t="shared" si="3"/>
        <v>0.11401230438261645</v>
      </c>
      <c r="N14" s="5"/>
      <c r="O14" s="2">
        <v>191</v>
      </c>
      <c r="P14" s="10">
        <f t="shared" si="4"/>
        <v>0.191</v>
      </c>
      <c r="Q14" s="9"/>
      <c r="R14" s="2">
        <v>71</v>
      </c>
      <c r="S14" s="10">
        <f t="shared" si="5"/>
        <v>7.1356783919597988E-2</v>
      </c>
      <c r="T14" s="9"/>
      <c r="U14" s="2">
        <v>169</v>
      </c>
      <c r="V14" s="10">
        <f t="shared" si="6"/>
        <v>0.16900000000000001</v>
      </c>
      <c r="W14" s="9"/>
      <c r="X14" s="2">
        <v>89</v>
      </c>
      <c r="Y14" s="10">
        <f t="shared" si="7"/>
        <v>8.9447236180904527E-2</v>
      </c>
      <c r="Z14" s="9"/>
    </row>
    <row r="15" spans="1:26" x14ac:dyDescent="0.2">
      <c r="A15" s="15"/>
      <c r="B15" s="1" t="s">
        <v>15</v>
      </c>
      <c r="C15" s="2">
        <v>21574</v>
      </c>
      <c r="D15" s="5">
        <f t="shared" si="0"/>
        <v>0.14074528326505051</v>
      </c>
      <c r="E15" s="5"/>
      <c r="F15" s="2">
        <v>9195</v>
      </c>
      <c r="G15" s="5">
        <f t="shared" si="1"/>
        <v>6.0308527802919995E-2</v>
      </c>
      <c r="H15" s="5"/>
      <c r="I15" s="2">
        <v>29700</v>
      </c>
      <c r="J15" s="5">
        <f t="shared" si="2"/>
        <v>0.19375799170167793</v>
      </c>
      <c r="K15" s="5"/>
      <c r="L15" s="2">
        <v>14226</v>
      </c>
      <c r="M15" s="5">
        <f t="shared" si="3"/>
        <v>9.3306048561646537E-2</v>
      </c>
      <c r="N15" s="5"/>
      <c r="O15" s="2">
        <v>133</v>
      </c>
      <c r="P15" s="10">
        <f t="shared" si="4"/>
        <v>0.13300000000000001</v>
      </c>
      <c r="Q15" s="9"/>
      <c r="R15" s="2">
        <v>53</v>
      </c>
      <c r="S15" s="10">
        <f t="shared" si="5"/>
        <v>5.3266331658291456E-2</v>
      </c>
      <c r="T15" s="9"/>
      <c r="U15" s="2">
        <v>199</v>
      </c>
      <c r="V15" s="10">
        <f t="shared" si="6"/>
        <v>0.19900000000000001</v>
      </c>
      <c r="W15" s="9"/>
      <c r="X15" s="2">
        <v>73</v>
      </c>
      <c r="Y15" s="10">
        <f t="shared" si="7"/>
        <v>7.3366834170854267E-2</v>
      </c>
      <c r="Z15" s="9"/>
    </row>
    <row r="16" spans="1:26" x14ac:dyDescent="0.2">
      <c r="A16" s="15"/>
      <c r="B16" s="1" t="s">
        <v>16</v>
      </c>
      <c r="C16" s="2">
        <v>13901</v>
      </c>
      <c r="D16" s="5">
        <f t="shared" si="0"/>
        <v>9.068787348973148E-2</v>
      </c>
      <c r="E16" s="5"/>
      <c r="F16" s="2">
        <v>6081</v>
      </c>
      <c r="G16" s="5">
        <f t="shared" si="1"/>
        <v>3.9884302073905004E-2</v>
      </c>
      <c r="H16" s="5"/>
      <c r="I16" s="2">
        <v>26249</v>
      </c>
      <c r="J16" s="5">
        <f t="shared" si="2"/>
        <v>0.17124422640327758</v>
      </c>
      <c r="K16" s="5"/>
      <c r="L16" s="2">
        <v>11370</v>
      </c>
      <c r="M16" s="5">
        <f t="shared" si="3"/>
        <v>7.4574003384361098E-2</v>
      </c>
      <c r="N16" s="5"/>
      <c r="O16" s="2">
        <v>82</v>
      </c>
      <c r="P16" s="10">
        <f t="shared" si="4"/>
        <v>8.2000000000000003E-2</v>
      </c>
      <c r="Q16" s="9"/>
      <c r="R16" s="2">
        <v>23</v>
      </c>
      <c r="S16" s="10">
        <f t="shared" si="5"/>
        <v>2.3115577889447236E-2</v>
      </c>
      <c r="T16" s="9"/>
      <c r="U16" s="2">
        <v>164</v>
      </c>
      <c r="V16" s="10">
        <f t="shared" si="6"/>
        <v>0.16400000000000001</v>
      </c>
      <c r="W16" s="9"/>
      <c r="X16" s="2">
        <v>50</v>
      </c>
      <c r="Y16" s="10">
        <f t="shared" si="7"/>
        <v>5.0251256281407038E-2</v>
      </c>
      <c r="Z16" s="9"/>
    </row>
    <row r="17" spans="1:26" x14ac:dyDescent="0.2">
      <c r="A17" s="15"/>
      <c r="B17" s="1" t="s">
        <v>17</v>
      </c>
      <c r="C17" s="2">
        <v>5652</v>
      </c>
      <c r="D17" s="5">
        <f t="shared" si="0"/>
        <v>3.687273296625871E-2</v>
      </c>
      <c r="E17" s="5"/>
      <c r="F17" s="2">
        <v>2536</v>
      </c>
      <c r="G17" s="5">
        <f t="shared" si="1"/>
        <v>1.6633216585992944E-2</v>
      </c>
      <c r="H17" s="5"/>
      <c r="I17" s="2">
        <v>10737</v>
      </c>
      <c r="J17" s="5">
        <f t="shared" si="2"/>
        <v>7.0046449727303561E-2</v>
      </c>
      <c r="K17" s="5"/>
      <c r="L17" s="2">
        <v>4901</v>
      </c>
      <c r="M17" s="5">
        <f t="shared" si="3"/>
        <v>3.2144871643513963E-2</v>
      </c>
      <c r="N17" s="5"/>
      <c r="O17" s="2">
        <v>26</v>
      </c>
      <c r="P17" s="10">
        <f t="shared" si="4"/>
        <v>2.5999999999999999E-2</v>
      </c>
      <c r="Q17" s="9"/>
      <c r="R17" s="2">
        <v>13</v>
      </c>
      <c r="S17" s="10">
        <f t="shared" si="5"/>
        <v>1.3065326633165829E-2</v>
      </c>
      <c r="T17" s="9"/>
      <c r="U17" s="2">
        <v>58</v>
      </c>
      <c r="V17" s="10">
        <f t="shared" si="6"/>
        <v>5.8000000000000003E-2</v>
      </c>
      <c r="W17" s="9"/>
      <c r="X17" s="2">
        <v>29</v>
      </c>
      <c r="Y17" s="10">
        <f t="shared" si="7"/>
        <v>2.914572864321608E-2</v>
      </c>
      <c r="Z17" s="9"/>
    </row>
    <row r="18" spans="1:26" x14ac:dyDescent="0.2">
      <c r="A18" s="15"/>
      <c r="B18" s="1" t="s">
        <v>18</v>
      </c>
      <c r="C18" s="2">
        <v>2352</v>
      </c>
      <c r="D18" s="5">
        <f t="shared" si="0"/>
        <v>1.5344067221627828E-2</v>
      </c>
      <c r="E18" s="5"/>
      <c r="F18" s="2">
        <v>1102</v>
      </c>
      <c r="G18" s="5">
        <f t="shared" si="1"/>
        <v>7.2278409612634952E-3</v>
      </c>
      <c r="H18" s="5"/>
      <c r="I18" s="2">
        <v>4383</v>
      </c>
      <c r="J18" s="5">
        <f t="shared" si="2"/>
        <v>2.8593982411732471E-2</v>
      </c>
      <c r="K18" s="5"/>
      <c r="L18" s="2">
        <v>2030</v>
      </c>
      <c r="M18" s="5">
        <f t="shared" si="3"/>
        <v>1.3314443876011701E-2</v>
      </c>
      <c r="N18" s="5"/>
      <c r="O18" s="2">
        <v>9</v>
      </c>
      <c r="P18" s="10">
        <f t="shared" si="4"/>
        <v>8.9999999999999993E-3</v>
      </c>
      <c r="Q18" s="9"/>
      <c r="R18" s="2">
        <v>4</v>
      </c>
      <c r="S18" s="10">
        <f t="shared" si="5"/>
        <v>4.0201005025125632E-3</v>
      </c>
      <c r="T18" s="9"/>
      <c r="U18" s="2">
        <v>22</v>
      </c>
      <c r="V18" s="10">
        <f t="shared" si="6"/>
        <v>2.1999999999999999E-2</v>
      </c>
      <c r="W18" s="9"/>
      <c r="X18" s="2">
        <v>7</v>
      </c>
      <c r="Y18" s="10">
        <f t="shared" si="7"/>
        <v>7.0351758793969852E-3</v>
      </c>
      <c r="Z18" s="9"/>
    </row>
    <row r="19" spans="1:26" x14ac:dyDescent="0.2">
      <c r="A19" s="15"/>
      <c r="B19" s="1" t="s">
        <v>19</v>
      </c>
      <c r="C19" s="2">
        <v>1032</v>
      </c>
      <c r="D19" s="5">
        <f t="shared" si="0"/>
        <v>6.7326009237754754E-3</v>
      </c>
      <c r="E19" s="5"/>
      <c r="F19" s="2">
        <v>468</v>
      </c>
      <c r="G19" s="5">
        <f t="shared" si="1"/>
        <v>3.069536814765259E-3</v>
      </c>
      <c r="H19" s="5"/>
      <c r="I19" s="2">
        <v>2051</v>
      </c>
      <c r="J19" s="5">
        <f t="shared" si="2"/>
        <v>1.3380391952193314E-2</v>
      </c>
      <c r="K19" s="5"/>
      <c r="L19" s="2">
        <v>1002</v>
      </c>
      <c r="M19" s="5">
        <f t="shared" si="3"/>
        <v>6.571957026484593E-3</v>
      </c>
      <c r="N19" s="5"/>
      <c r="O19" s="2">
        <v>3</v>
      </c>
      <c r="P19" s="10">
        <f t="shared" si="4"/>
        <v>3.0000000000000001E-3</v>
      </c>
      <c r="Q19" s="9"/>
      <c r="R19" s="2">
        <v>0</v>
      </c>
      <c r="S19" s="10">
        <f t="shared" si="5"/>
        <v>0</v>
      </c>
      <c r="T19" s="9"/>
      <c r="U19" s="2">
        <v>6</v>
      </c>
      <c r="V19" s="10">
        <f t="shared" si="6"/>
        <v>6.0000000000000001E-3</v>
      </c>
      <c r="W19" s="9"/>
      <c r="X19" s="2">
        <v>3</v>
      </c>
      <c r="Y19" s="10">
        <f t="shared" si="7"/>
        <v>3.015075376884422E-3</v>
      </c>
      <c r="Z19" s="9"/>
    </row>
    <row r="20" spans="1:26" x14ac:dyDescent="0.2">
      <c r="A20" s="15"/>
      <c r="B20" s="1" t="s">
        <v>20</v>
      </c>
      <c r="C20" s="2">
        <v>438</v>
      </c>
      <c r="D20" s="5">
        <f t="shared" si="0"/>
        <v>2.8574410897419171E-3</v>
      </c>
      <c r="E20" s="5"/>
      <c r="F20" s="2">
        <v>196</v>
      </c>
      <c r="G20" s="5">
        <f t="shared" si="1"/>
        <v>1.285532512166647E-3</v>
      </c>
      <c r="H20" s="5"/>
      <c r="I20" s="2">
        <v>936</v>
      </c>
      <c r="J20" s="5">
        <f t="shared" si="2"/>
        <v>6.1063124657498502E-3</v>
      </c>
      <c r="K20" s="5"/>
      <c r="L20" s="2">
        <v>440</v>
      </c>
      <c r="M20" s="5">
        <f t="shared" si="3"/>
        <v>2.8858893130271667E-3</v>
      </c>
      <c r="N20" s="5"/>
      <c r="O20" s="2">
        <v>6</v>
      </c>
      <c r="P20" s="10">
        <f t="shared" si="4"/>
        <v>6.0000000000000001E-3</v>
      </c>
      <c r="Q20" s="9"/>
      <c r="R20" s="2">
        <v>2</v>
      </c>
      <c r="S20" s="10">
        <f t="shared" si="5"/>
        <v>2.0100502512562816E-3</v>
      </c>
      <c r="T20" s="9"/>
      <c r="U20" s="2">
        <v>3</v>
      </c>
      <c r="V20" s="10">
        <f t="shared" si="6"/>
        <v>3.0000000000000001E-3</v>
      </c>
      <c r="W20" s="9"/>
      <c r="X20" s="2">
        <v>1</v>
      </c>
      <c r="Y20" s="10">
        <f t="shared" si="7"/>
        <v>1.0050251256281408E-3</v>
      </c>
      <c r="Z20" s="9"/>
    </row>
    <row r="21" spans="1:26" x14ac:dyDescent="0.2">
      <c r="A21" s="15"/>
      <c r="B21" s="1" t="s">
        <v>21</v>
      </c>
      <c r="C21" s="2">
        <v>236</v>
      </c>
      <c r="D21" s="5">
        <f t="shared" si="0"/>
        <v>1.5396257926463296E-3</v>
      </c>
      <c r="E21" s="5"/>
      <c r="F21" s="2">
        <v>79</v>
      </c>
      <c r="G21" s="5">
        <f t="shared" si="1"/>
        <v>5.1814830847533215E-4</v>
      </c>
      <c r="H21" s="5"/>
      <c r="I21" s="2">
        <v>437</v>
      </c>
      <c r="J21" s="5">
        <f t="shared" si="2"/>
        <v>2.8509172516374835E-3</v>
      </c>
      <c r="K21" s="5"/>
      <c r="L21" s="2">
        <v>188</v>
      </c>
      <c r="M21" s="5">
        <f t="shared" si="3"/>
        <v>1.2330617973843349E-3</v>
      </c>
      <c r="N21" s="5"/>
      <c r="O21" s="2">
        <v>0</v>
      </c>
      <c r="P21" s="10">
        <f t="shared" si="4"/>
        <v>0</v>
      </c>
      <c r="Q21" s="9"/>
      <c r="R21" s="2">
        <v>0</v>
      </c>
      <c r="S21" s="10">
        <f t="shared" si="5"/>
        <v>0</v>
      </c>
      <c r="T21" s="9"/>
      <c r="U21" s="2">
        <v>2</v>
      </c>
      <c r="V21" s="10">
        <f t="shared" si="6"/>
        <v>2E-3</v>
      </c>
      <c r="W21" s="9"/>
      <c r="X21" s="2">
        <v>0</v>
      </c>
      <c r="Y21" s="10">
        <f t="shared" si="7"/>
        <v>0</v>
      </c>
      <c r="Z21" s="9"/>
    </row>
    <row r="22" spans="1:26" x14ac:dyDescent="0.2">
      <c r="A22" s="15"/>
      <c r="B22" s="1" t="s">
        <v>22</v>
      </c>
      <c r="C22" s="2">
        <v>118</v>
      </c>
      <c r="D22" s="5">
        <f t="shared" si="0"/>
        <v>7.6981289632316481E-4</v>
      </c>
      <c r="E22" s="5"/>
      <c r="F22" s="2">
        <v>39</v>
      </c>
      <c r="G22" s="5">
        <f t="shared" si="1"/>
        <v>2.5579473456377157E-4</v>
      </c>
      <c r="H22" s="5"/>
      <c r="I22" s="2">
        <v>207</v>
      </c>
      <c r="J22" s="5">
        <f t="shared" si="2"/>
        <v>1.3504344876177554E-3</v>
      </c>
      <c r="K22" s="5"/>
      <c r="L22" s="2">
        <v>78</v>
      </c>
      <c r="M22" s="5">
        <f t="shared" si="3"/>
        <v>5.1158946912754314E-4</v>
      </c>
      <c r="N22" s="5"/>
      <c r="O22" s="2">
        <v>0</v>
      </c>
      <c r="P22" s="10">
        <f t="shared" si="4"/>
        <v>0</v>
      </c>
      <c r="Q22" s="9"/>
      <c r="R22" s="2">
        <v>0</v>
      </c>
      <c r="S22" s="10">
        <f t="shared" si="5"/>
        <v>0</v>
      </c>
      <c r="T22" s="9"/>
      <c r="U22" s="2">
        <v>1</v>
      </c>
      <c r="V22" s="10">
        <f t="shared" si="6"/>
        <v>1E-3</v>
      </c>
      <c r="W22" s="9"/>
      <c r="X22" s="2">
        <v>1</v>
      </c>
      <c r="Y22" s="10">
        <f t="shared" si="7"/>
        <v>1.0050251256281408E-3</v>
      </c>
      <c r="Z22" s="9"/>
    </row>
    <row r="23" spans="1:26" x14ac:dyDescent="0.2">
      <c r="A23" s="15"/>
      <c r="B23" s="1" t="s">
        <v>23</v>
      </c>
      <c r="C23" s="2">
        <v>57</v>
      </c>
      <c r="D23" s="5">
        <f t="shared" si="0"/>
        <v>3.7185877195271521E-4</v>
      </c>
      <c r="E23" s="5"/>
      <c r="F23" s="2">
        <v>18</v>
      </c>
      <c r="G23" s="5">
        <f t="shared" si="1"/>
        <v>1.1805910826020228E-4</v>
      </c>
      <c r="H23" s="5"/>
      <c r="I23" s="2">
        <v>105</v>
      </c>
      <c r="J23" s="5">
        <f t="shared" si="2"/>
        <v>6.8500300096552801E-4</v>
      </c>
      <c r="K23" s="5"/>
      <c r="L23" s="2">
        <v>35</v>
      </c>
      <c r="M23" s="5">
        <f t="shared" si="3"/>
        <v>2.2955937717261554E-4</v>
      </c>
      <c r="N23" s="5"/>
      <c r="O23" s="2">
        <v>0</v>
      </c>
      <c r="P23" s="10">
        <f t="shared" si="4"/>
        <v>0</v>
      </c>
      <c r="Q23" s="9"/>
      <c r="R23" s="2">
        <v>0</v>
      </c>
      <c r="S23" s="10">
        <f t="shared" si="5"/>
        <v>0</v>
      </c>
      <c r="T23" s="9"/>
      <c r="U23" s="2">
        <v>0</v>
      </c>
      <c r="V23" s="10">
        <f t="shared" si="6"/>
        <v>0</v>
      </c>
      <c r="W23" s="9"/>
      <c r="X23" s="2">
        <v>0</v>
      </c>
      <c r="Y23" s="10">
        <f t="shared" si="7"/>
        <v>0</v>
      </c>
      <c r="Z23" s="9"/>
    </row>
    <row r="24" spans="1:26" x14ac:dyDescent="0.2">
      <c r="A24" s="15"/>
      <c r="B24" s="1" t="s">
        <v>24</v>
      </c>
      <c r="C24" s="2">
        <v>30</v>
      </c>
      <c r="D24" s="5">
        <f t="shared" si="0"/>
        <v>1.95715143133008E-4</v>
      </c>
      <c r="E24" s="5"/>
      <c r="F24" s="2">
        <v>11</v>
      </c>
      <c r="G24" s="5">
        <f t="shared" si="1"/>
        <v>7.2147232825679172E-5</v>
      </c>
      <c r="H24" s="5"/>
      <c r="I24" s="2">
        <v>50</v>
      </c>
      <c r="J24" s="5">
        <f t="shared" si="2"/>
        <v>3.2619190522168004E-4</v>
      </c>
      <c r="K24" s="5"/>
      <c r="L24" s="2">
        <v>19</v>
      </c>
      <c r="M24" s="5">
        <f t="shared" si="3"/>
        <v>1.2461794760799128E-4</v>
      </c>
      <c r="N24" s="5"/>
      <c r="O24" s="2">
        <v>1</v>
      </c>
      <c r="P24" s="10">
        <f t="shared" si="4"/>
        <v>1E-3</v>
      </c>
      <c r="Q24" s="9"/>
      <c r="R24" s="2">
        <v>1</v>
      </c>
      <c r="S24" s="10">
        <f t="shared" si="5"/>
        <v>1.0050251256281408E-3</v>
      </c>
      <c r="T24" s="9"/>
      <c r="U24" s="2">
        <v>0</v>
      </c>
      <c r="V24" s="10">
        <f t="shared" si="6"/>
        <v>0</v>
      </c>
      <c r="W24" s="9"/>
      <c r="X24" s="2">
        <v>0</v>
      </c>
      <c r="Y24" s="10">
        <f t="shared" si="7"/>
        <v>0</v>
      </c>
      <c r="Z24" s="9"/>
    </row>
    <row r="25" spans="1:26" x14ac:dyDescent="0.2">
      <c r="A25" s="15"/>
      <c r="B25" s="1" t="s">
        <v>25</v>
      </c>
      <c r="C25" s="2">
        <v>18</v>
      </c>
      <c r="D25" s="5">
        <f t="shared" si="0"/>
        <v>1.174290858798048E-4</v>
      </c>
      <c r="E25" s="5"/>
      <c r="F25" s="2">
        <v>5</v>
      </c>
      <c r="G25" s="5">
        <f t="shared" si="1"/>
        <v>3.279419673894508E-5</v>
      </c>
      <c r="H25" s="5"/>
      <c r="I25" s="2">
        <v>28</v>
      </c>
      <c r="J25" s="5">
        <f t="shared" si="2"/>
        <v>1.8266746692414081E-4</v>
      </c>
      <c r="K25" s="5"/>
      <c r="L25" s="2">
        <v>12</v>
      </c>
      <c r="M25" s="5">
        <f t="shared" si="3"/>
        <v>7.8706072173468186E-5</v>
      </c>
      <c r="N25" s="5"/>
      <c r="O25" s="2">
        <v>0</v>
      </c>
      <c r="P25" s="10">
        <f t="shared" si="4"/>
        <v>0</v>
      </c>
      <c r="Q25" s="9"/>
      <c r="R25" s="2">
        <v>0</v>
      </c>
      <c r="S25" s="10">
        <f t="shared" si="5"/>
        <v>0</v>
      </c>
      <c r="T25" s="9"/>
      <c r="U25" s="2">
        <v>1</v>
      </c>
      <c r="V25" s="10">
        <f t="shared" si="6"/>
        <v>1E-3</v>
      </c>
      <c r="W25" s="9"/>
      <c r="X25" s="2">
        <v>1</v>
      </c>
      <c r="Y25" s="10">
        <f t="shared" si="7"/>
        <v>1.0050251256281408E-3</v>
      </c>
      <c r="Z25" s="9"/>
    </row>
    <row r="26" spans="1:26" x14ac:dyDescent="0.2">
      <c r="A26" s="15"/>
      <c r="B26" s="1" t="s">
        <v>26</v>
      </c>
      <c r="C26" s="2">
        <v>21</v>
      </c>
      <c r="D26" s="5">
        <f t="shared" si="0"/>
        <v>1.3700060019310561E-4</v>
      </c>
      <c r="E26" s="5"/>
      <c r="F26" s="2">
        <v>8</v>
      </c>
      <c r="G26" s="5">
        <f t="shared" si="1"/>
        <v>5.2470714782312119E-5</v>
      </c>
      <c r="H26" s="5"/>
      <c r="I26" s="2">
        <v>32</v>
      </c>
      <c r="J26" s="5">
        <f t="shared" si="2"/>
        <v>2.0876281934187522E-4</v>
      </c>
      <c r="K26" s="5"/>
      <c r="L26" s="2">
        <v>10</v>
      </c>
      <c r="M26" s="5">
        <f t="shared" si="3"/>
        <v>6.5588393477890159E-5</v>
      </c>
      <c r="N26" s="5"/>
      <c r="O26" s="2">
        <v>2</v>
      </c>
      <c r="P26" s="10">
        <f t="shared" si="4"/>
        <v>2E-3</v>
      </c>
      <c r="Q26" s="9"/>
      <c r="R26" s="2">
        <v>1</v>
      </c>
      <c r="S26" s="10">
        <f t="shared" si="5"/>
        <v>1.0050251256281408E-3</v>
      </c>
      <c r="T26" s="9"/>
      <c r="U26" s="2">
        <v>2</v>
      </c>
      <c r="V26" s="10">
        <f t="shared" si="6"/>
        <v>2E-3</v>
      </c>
      <c r="W26" s="9"/>
      <c r="X26" s="2">
        <v>1</v>
      </c>
      <c r="Y26" s="10">
        <f t="shared" si="7"/>
        <v>1.0050251256281408E-3</v>
      </c>
      <c r="Z26" s="9"/>
    </row>
    <row r="27" spans="1:26" x14ac:dyDescent="0.2">
      <c r="A27" s="15" t="s">
        <v>27</v>
      </c>
      <c r="B27" s="1" t="s">
        <v>5</v>
      </c>
      <c r="C27" s="2">
        <v>6</v>
      </c>
      <c r="D27" s="5">
        <f t="shared" si="0"/>
        <v>3.9143028626601599E-5</v>
      </c>
      <c r="E27" s="3"/>
      <c r="F27" s="2">
        <v>4</v>
      </c>
      <c r="G27" s="5">
        <f t="shared" si="1"/>
        <v>2.623535739115606E-5</v>
      </c>
      <c r="H27" s="3"/>
      <c r="I27" s="2">
        <v>3</v>
      </c>
      <c r="J27" s="5">
        <f t="shared" si="2"/>
        <v>1.9571514313300799E-5</v>
      </c>
      <c r="K27" s="3"/>
      <c r="L27" s="2">
        <v>3</v>
      </c>
      <c r="M27" s="5">
        <f t="shared" si="3"/>
        <v>1.9676518043367046E-5</v>
      </c>
      <c r="N27" s="3"/>
      <c r="O27" s="2">
        <v>0</v>
      </c>
      <c r="P27" s="10">
        <f t="shared" si="4"/>
        <v>0</v>
      </c>
      <c r="Q27" s="9"/>
      <c r="R27" s="2">
        <v>0</v>
      </c>
      <c r="S27" s="10">
        <f t="shared" si="5"/>
        <v>0</v>
      </c>
      <c r="T27" s="9"/>
      <c r="U27" s="2">
        <v>0</v>
      </c>
      <c r="V27" s="10">
        <f t="shared" si="6"/>
        <v>0</v>
      </c>
      <c r="W27" s="9"/>
      <c r="X27" s="2">
        <v>0</v>
      </c>
      <c r="Y27" s="10">
        <f t="shared" si="7"/>
        <v>0</v>
      </c>
      <c r="Z27" s="9"/>
    </row>
    <row r="28" spans="1:26" x14ac:dyDescent="0.2">
      <c r="A28" s="15"/>
      <c r="B28" s="1" t="s">
        <v>6</v>
      </c>
      <c r="C28" s="2">
        <v>17</v>
      </c>
      <c r="D28" s="5">
        <f t="shared" si="0"/>
        <v>1.1090524777537121E-4</v>
      </c>
      <c r="E28" s="3"/>
      <c r="F28" s="2">
        <v>16</v>
      </c>
      <c r="G28" s="5">
        <f t="shared" si="1"/>
        <v>1.0494142956462424E-4</v>
      </c>
      <c r="H28" s="3"/>
      <c r="I28" s="2">
        <v>1</v>
      </c>
      <c r="J28" s="5">
        <f t="shared" si="2"/>
        <v>6.5238381044336007E-6</v>
      </c>
      <c r="K28" s="3"/>
      <c r="L28" s="2">
        <v>1</v>
      </c>
      <c r="M28" s="5">
        <f t="shared" si="3"/>
        <v>6.5588393477890149E-6</v>
      </c>
      <c r="N28" s="3"/>
      <c r="O28" s="2">
        <v>0</v>
      </c>
      <c r="P28" s="10">
        <f t="shared" si="4"/>
        <v>0</v>
      </c>
      <c r="Q28" s="9"/>
      <c r="R28" s="2">
        <v>0</v>
      </c>
      <c r="S28" s="10">
        <f t="shared" si="5"/>
        <v>0</v>
      </c>
      <c r="T28" s="9"/>
      <c r="U28" s="2">
        <v>0</v>
      </c>
      <c r="V28" s="10">
        <f t="shared" si="6"/>
        <v>0</v>
      </c>
      <c r="W28" s="9"/>
      <c r="X28" s="2">
        <v>0</v>
      </c>
      <c r="Y28" s="10">
        <f t="shared" si="7"/>
        <v>0</v>
      </c>
      <c r="Z28" s="9"/>
    </row>
    <row r="29" spans="1:26" x14ac:dyDescent="0.2">
      <c r="A29" s="15"/>
      <c r="B29" s="1" t="s">
        <v>7</v>
      </c>
      <c r="C29" s="2">
        <v>21</v>
      </c>
      <c r="D29" s="5">
        <f t="shared" si="0"/>
        <v>1.3700060019310561E-4</v>
      </c>
      <c r="E29" s="3"/>
      <c r="F29" s="2">
        <v>18</v>
      </c>
      <c r="G29" s="5">
        <f t="shared" si="1"/>
        <v>1.1805910826020228E-4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0</v>
      </c>
      <c r="P29" s="10">
        <f t="shared" si="4"/>
        <v>0</v>
      </c>
      <c r="Q29" s="9"/>
      <c r="R29" s="2">
        <v>0</v>
      </c>
      <c r="S29" s="10">
        <f t="shared" si="5"/>
        <v>0</v>
      </c>
      <c r="T29" s="9"/>
      <c r="U29" s="2">
        <v>0</v>
      </c>
      <c r="V29" s="10">
        <f t="shared" si="6"/>
        <v>0</v>
      </c>
      <c r="W29" s="9"/>
      <c r="X29" s="2">
        <v>0</v>
      </c>
      <c r="Y29" s="10">
        <f t="shared" si="7"/>
        <v>0</v>
      </c>
      <c r="Z29" s="9"/>
    </row>
    <row r="30" spans="1:26" x14ac:dyDescent="0.2">
      <c r="A30" s="15"/>
      <c r="B30" s="1" t="s">
        <v>8</v>
      </c>
      <c r="C30" s="2">
        <v>35</v>
      </c>
      <c r="D30" s="5">
        <f t="shared" si="0"/>
        <v>2.2833433365517601E-4</v>
      </c>
      <c r="E30" s="3"/>
      <c r="F30" s="2">
        <v>24</v>
      </c>
      <c r="G30" s="5">
        <f t="shared" si="1"/>
        <v>1.5741214434693637E-4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10">
        <f t="shared" si="4"/>
        <v>0</v>
      </c>
      <c r="Q30" s="9"/>
      <c r="R30" s="2">
        <v>0</v>
      </c>
      <c r="S30" s="10">
        <f t="shared" si="5"/>
        <v>0</v>
      </c>
      <c r="T30" s="9"/>
      <c r="U30" s="2">
        <v>0</v>
      </c>
      <c r="V30" s="10">
        <f t="shared" si="6"/>
        <v>0</v>
      </c>
      <c r="W30" s="9"/>
      <c r="X30" s="2">
        <v>0</v>
      </c>
      <c r="Y30" s="10">
        <f t="shared" si="7"/>
        <v>0</v>
      </c>
      <c r="Z30" s="9"/>
    </row>
    <row r="31" spans="1:26" x14ac:dyDescent="0.2">
      <c r="A31" s="15"/>
      <c r="B31" s="1" t="s">
        <v>9</v>
      </c>
      <c r="C31" s="2">
        <v>84</v>
      </c>
      <c r="D31" s="5">
        <f t="shared" si="0"/>
        <v>5.4800240077242243E-4</v>
      </c>
      <c r="E31" s="3"/>
      <c r="F31" s="2">
        <v>48</v>
      </c>
      <c r="G31" s="5">
        <f t="shared" si="1"/>
        <v>3.1482428869387274E-4</v>
      </c>
      <c r="H31" s="3"/>
      <c r="I31" s="2">
        <v>1</v>
      </c>
      <c r="J31" s="5">
        <f t="shared" si="2"/>
        <v>6.5238381044336007E-6</v>
      </c>
      <c r="K31" s="3"/>
      <c r="L31" s="2">
        <v>1</v>
      </c>
      <c r="M31" s="5">
        <f t="shared" si="3"/>
        <v>6.5588393477890149E-6</v>
      </c>
      <c r="N31" s="3"/>
      <c r="O31" s="2">
        <v>0</v>
      </c>
      <c r="P31" s="10">
        <f t="shared" si="4"/>
        <v>0</v>
      </c>
      <c r="Q31" s="9"/>
      <c r="R31" s="2">
        <v>0</v>
      </c>
      <c r="S31" s="10">
        <f t="shared" si="5"/>
        <v>0</v>
      </c>
      <c r="T31" s="9"/>
      <c r="U31" s="2">
        <v>0</v>
      </c>
      <c r="V31" s="10">
        <f t="shared" si="6"/>
        <v>0</v>
      </c>
      <c r="W31" s="9"/>
      <c r="X31" s="2">
        <v>0</v>
      </c>
      <c r="Y31" s="10">
        <f t="shared" si="7"/>
        <v>0</v>
      </c>
      <c r="Z31" s="9"/>
    </row>
    <row r="32" spans="1:26" x14ac:dyDescent="0.2">
      <c r="A32" s="15"/>
      <c r="B32" s="1" t="s">
        <v>10</v>
      </c>
      <c r="C32" s="2">
        <v>218</v>
      </c>
      <c r="D32" s="5">
        <f t="shared" si="0"/>
        <v>1.4221967067665248E-3</v>
      </c>
      <c r="E32" s="3"/>
      <c r="F32" s="2">
        <v>142</v>
      </c>
      <c r="G32" s="5">
        <f t="shared" si="1"/>
        <v>9.313551873860402E-4</v>
      </c>
      <c r="H32" s="3"/>
      <c r="I32" s="2">
        <v>40</v>
      </c>
      <c r="J32" s="5">
        <f t="shared" si="2"/>
        <v>2.6095352417734402E-4</v>
      </c>
      <c r="K32" s="3"/>
      <c r="L32" s="2">
        <v>33</v>
      </c>
      <c r="M32" s="5">
        <f t="shared" si="3"/>
        <v>2.1644169847703752E-4</v>
      </c>
      <c r="N32" s="3"/>
      <c r="O32" s="2">
        <v>1</v>
      </c>
      <c r="P32" s="10">
        <f t="shared" si="4"/>
        <v>1E-3</v>
      </c>
      <c r="Q32" s="9"/>
      <c r="R32" s="2">
        <v>1</v>
      </c>
      <c r="S32" s="10">
        <f t="shared" si="5"/>
        <v>1.0050251256281408E-3</v>
      </c>
      <c r="T32" s="9"/>
      <c r="U32" s="2">
        <v>0</v>
      </c>
      <c r="V32" s="10">
        <f t="shared" si="6"/>
        <v>0</v>
      </c>
      <c r="W32" s="9"/>
      <c r="X32" s="2">
        <v>0</v>
      </c>
      <c r="Y32" s="10">
        <f t="shared" si="7"/>
        <v>0</v>
      </c>
      <c r="Z32" s="9"/>
    </row>
    <row r="33" spans="1:26" x14ac:dyDescent="0.2">
      <c r="A33" s="15"/>
      <c r="B33" s="1" t="s">
        <v>11</v>
      </c>
      <c r="C33" s="2">
        <v>481</v>
      </c>
      <c r="D33" s="5">
        <f t="shared" si="0"/>
        <v>3.1379661282325616E-3</v>
      </c>
      <c r="E33" s="3"/>
      <c r="F33" s="2">
        <v>285</v>
      </c>
      <c r="G33" s="5">
        <f t="shared" si="1"/>
        <v>1.8692692141198694E-3</v>
      </c>
      <c r="H33" s="3"/>
      <c r="I33" s="2">
        <v>57</v>
      </c>
      <c r="J33" s="5">
        <f t="shared" si="2"/>
        <v>3.7185877195271521E-4</v>
      </c>
      <c r="K33" s="3"/>
      <c r="L33" s="2">
        <v>58</v>
      </c>
      <c r="M33" s="5">
        <f t="shared" si="3"/>
        <v>3.8041268217176287E-4</v>
      </c>
      <c r="N33" s="3"/>
      <c r="O33" s="2">
        <v>5</v>
      </c>
      <c r="P33" s="10">
        <f t="shared" si="4"/>
        <v>5.0000000000000001E-3</v>
      </c>
      <c r="Q33" s="9"/>
      <c r="R33" s="2">
        <v>3</v>
      </c>
      <c r="S33" s="10">
        <f t="shared" si="5"/>
        <v>3.015075376884422E-3</v>
      </c>
      <c r="T33" s="9"/>
      <c r="U33" s="2">
        <v>1</v>
      </c>
      <c r="V33" s="10">
        <f t="shared" si="6"/>
        <v>1E-3</v>
      </c>
      <c r="W33" s="9"/>
      <c r="X33" s="2">
        <v>1</v>
      </c>
      <c r="Y33" s="10">
        <f t="shared" si="7"/>
        <v>1.0050251256281408E-3</v>
      </c>
      <c r="Z33" s="9"/>
    </row>
    <row r="34" spans="1:26" x14ac:dyDescent="0.2">
      <c r="A34" s="15"/>
      <c r="B34" s="1" t="s">
        <v>12</v>
      </c>
      <c r="C34" s="2">
        <v>1141</v>
      </c>
      <c r="D34" s="5">
        <f t="shared" si="0"/>
        <v>7.4436992771587376E-3</v>
      </c>
      <c r="E34" s="3"/>
      <c r="F34" s="2">
        <v>585</v>
      </c>
      <c r="G34" s="5">
        <f t="shared" si="1"/>
        <v>3.836921018456574E-3</v>
      </c>
      <c r="H34" s="3"/>
      <c r="I34" s="2">
        <v>59</v>
      </c>
      <c r="J34" s="5">
        <f t="shared" si="2"/>
        <v>3.8490644816158241E-4</v>
      </c>
      <c r="K34" s="3"/>
      <c r="L34" s="2">
        <v>39</v>
      </c>
      <c r="M34" s="5">
        <f t="shared" si="3"/>
        <v>2.5579473456377157E-4</v>
      </c>
      <c r="N34" s="3"/>
      <c r="O34" s="2">
        <v>6</v>
      </c>
      <c r="P34" s="10">
        <f t="shared" si="4"/>
        <v>6.0000000000000001E-3</v>
      </c>
      <c r="Q34" s="9"/>
      <c r="R34" s="2">
        <v>4</v>
      </c>
      <c r="S34" s="10">
        <f t="shared" si="5"/>
        <v>4.0201005025125632E-3</v>
      </c>
      <c r="T34" s="9"/>
      <c r="U34" s="2">
        <v>0</v>
      </c>
      <c r="V34" s="10">
        <f t="shared" si="6"/>
        <v>0</v>
      </c>
      <c r="W34" s="9"/>
      <c r="X34" s="2">
        <v>0</v>
      </c>
      <c r="Y34" s="10">
        <f t="shared" si="7"/>
        <v>0</v>
      </c>
      <c r="Z34" s="9"/>
    </row>
    <row r="35" spans="1:26" x14ac:dyDescent="0.2">
      <c r="A35" s="15"/>
      <c r="B35" s="1" t="s">
        <v>13</v>
      </c>
      <c r="C35" s="2">
        <v>2640</v>
      </c>
      <c r="D35" s="5">
        <f t="shared" si="0"/>
        <v>1.7222932595704704E-2</v>
      </c>
      <c r="E35" s="3"/>
      <c r="F35" s="2">
        <v>1280</v>
      </c>
      <c r="G35" s="5">
        <f t="shared" si="1"/>
        <v>8.3953143651699404E-3</v>
      </c>
      <c r="H35" s="3"/>
      <c r="I35" s="2">
        <v>203</v>
      </c>
      <c r="J35" s="5">
        <f t="shared" si="2"/>
        <v>1.3243391352000208E-3</v>
      </c>
      <c r="K35" s="3"/>
      <c r="L35" s="2">
        <v>129</v>
      </c>
      <c r="M35" s="5">
        <f t="shared" si="3"/>
        <v>8.4609027586478292E-4</v>
      </c>
      <c r="N35" s="3"/>
      <c r="O35" s="2">
        <v>16</v>
      </c>
      <c r="P35" s="10">
        <f t="shared" si="4"/>
        <v>1.6E-2</v>
      </c>
      <c r="Q35" s="9"/>
      <c r="R35" s="2">
        <v>8</v>
      </c>
      <c r="S35" s="10">
        <f t="shared" si="5"/>
        <v>8.0402010050251264E-3</v>
      </c>
      <c r="T35" s="9"/>
      <c r="U35" s="2">
        <v>0</v>
      </c>
      <c r="V35" s="10">
        <f t="shared" si="6"/>
        <v>0</v>
      </c>
      <c r="W35" s="9"/>
      <c r="X35" s="2">
        <v>0</v>
      </c>
      <c r="Y35" s="10">
        <f t="shared" si="7"/>
        <v>0</v>
      </c>
      <c r="Z35" s="9"/>
    </row>
    <row r="36" spans="1:26" x14ac:dyDescent="0.2">
      <c r="A36" s="15"/>
      <c r="B36" s="1" t="s">
        <v>14</v>
      </c>
      <c r="C36" s="2">
        <v>6148</v>
      </c>
      <c r="D36" s="5">
        <f t="shared" si="0"/>
        <v>4.0108556666057775E-2</v>
      </c>
      <c r="E36" s="3"/>
      <c r="F36" s="2">
        <v>3120</v>
      </c>
      <c r="G36" s="5">
        <f t="shared" si="1"/>
        <v>2.0463578765101728E-2</v>
      </c>
      <c r="H36" s="3"/>
      <c r="I36" s="2">
        <v>609</v>
      </c>
      <c r="J36" s="5">
        <f t="shared" si="2"/>
        <v>3.9730174056000628E-3</v>
      </c>
      <c r="K36" s="3"/>
      <c r="L36" s="2">
        <v>334</v>
      </c>
      <c r="M36" s="5">
        <f t="shared" si="3"/>
        <v>2.1906523421615313E-3</v>
      </c>
      <c r="N36" s="3"/>
      <c r="O36" s="2">
        <v>35</v>
      </c>
      <c r="P36" s="10">
        <f t="shared" si="4"/>
        <v>3.5000000000000003E-2</v>
      </c>
      <c r="Q36" s="9"/>
      <c r="R36" s="2">
        <v>20</v>
      </c>
      <c r="S36" s="10">
        <f t="shared" si="5"/>
        <v>2.0100502512562814E-2</v>
      </c>
      <c r="T36" s="9"/>
      <c r="U36" s="2">
        <v>6</v>
      </c>
      <c r="V36" s="10">
        <f t="shared" si="6"/>
        <v>6.0000000000000001E-3</v>
      </c>
      <c r="W36" s="9"/>
      <c r="X36" s="2">
        <v>4</v>
      </c>
      <c r="Y36" s="10">
        <f t="shared" si="7"/>
        <v>4.0201005025125632E-3</v>
      </c>
      <c r="Z36" s="9"/>
    </row>
    <row r="37" spans="1:26" x14ac:dyDescent="0.2">
      <c r="A37" s="15"/>
      <c r="B37" s="1" t="s">
        <v>15</v>
      </c>
      <c r="C37" s="2">
        <v>14595</v>
      </c>
      <c r="D37" s="5">
        <f t="shared" si="0"/>
        <v>9.5215417134208391E-2</v>
      </c>
      <c r="E37" s="3"/>
      <c r="F37" s="2">
        <v>7161</v>
      </c>
      <c r="G37" s="5">
        <f t="shared" si="1"/>
        <v>4.6967848569517141E-2</v>
      </c>
      <c r="H37" s="3"/>
      <c r="I37" s="2">
        <v>2283</v>
      </c>
      <c r="J37" s="5">
        <f t="shared" si="2"/>
        <v>1.489392239242191E-2</v>
      </c>
      <c r="K37" s="3"/>
      <c r="L37" s="2">
        <v>1208</v>
      </c>
      <c r="M37" s="5">
        <f t="shared" si="3"/>
        <v>7.9230779321291297E-3</v>
      </c>
      <c r="N37" s="3"/>
      <c r="O37" s="2">
        <v>105</v>
      </c>
      <c r="P37" s="10">
        <f t="shared" si="4"/>
        <v>0.105</v>
      </c>
      <c r="Q37" s="9"/>
      <c r="R37" s="2">
        <v>62</v>
      </c>
      <c r="S37" s="10">
        <f t="shared" si="5"/>
        <v>6.2311557788944726E-2</v>
      </c>
      <c r="T37" s="9"/>
      <c r="U37" s="2">
        <v>14</v>
      </c>
      <c r="V37" s="10">
        <f t="shared" si="6"/>
        <v>1.4E-2</v>
      </c>
      <c r="W37" s="9"/>
      <c r="X37" s="2">
        <v>7</v>
      </c>
      <c r="Y37" s="10">
        <f t="shared" si="7"/>
        <v>7.0351758793969852E-3</v>
      </c>
      <c r="Z37" s="9"/>
    </row>
    <row r="38" spans="1:26" x14ac:dyDescent="0.2">
      <c r="A38" s="15"/>
      <c r="B38" s="1" t="s">
        <v>16</v>
      </c>
      <c r="C38" s="2">
        <v>25268</v>
      </c>
      <c r="D38" s="5">
        <f t="shared" si="0"/>
        <v>0.16484434122282821</v>
      </c>
      <c r="E38" s="3"/>
      <c r="F38" s="2">
        <v>13078</v>
      </c>
      <c r="G38" s="5">
        <f t="shared" si="1"/>
        <v>8.5776500990384738E-2</v>
      </c>
      <c r="H38" s="3"/>
      <c r="I38" s="2">
        <v>13673</v>
      </c>
      <c r="J38" s="5">
        <f t="shared" si="2"/>
        <v>8.9200438401920615E-2</v>
      </c>
      <c r="K38" s="3"/>
      <c r="L38" s="2">
        <v>6697</v>
      </c>
      <c r="M38" s="5">
        <f t="shared" si="3"/>
        <v>4.3924547112143032E-2</v>
      </c>
      <c r="N38" s="3"/>
      <c r="O38" s="2">
        <v>182</v>
      </c>
      <c r="P38" s="10">
        <f t="shared" si="4"/>
        <v>0.182</v>
      </c>
      <c r="Q38" s="9"/>
      <c r="R38" s="2">
        <v>122</v>
      </c>
      <c r="S38" s="10">
        <f t="shared" si="5"/>
        <v>0.12261306532663317</v>
      </c>
      <c r="T38" s="9"/>
      <c r="U38" s="2">
        <v>107</v>
      </c>
      <c r="V38" s="10">
        <f t="shared" si="6"/>
        <v>0.107</v>
      </c>
      <c r="W38" s="9"/>
      <c r="X38" s="2">
        <v>63</v>
      </c>
      <c r="Y38" s="10">
        <f t="shared" si="7"/>
        <v>6.3316582914572858E-2</v>
      </c>
      <c r="Z38" s="9"/>
    </row>
    <row r="39" spans="1:26" x14ac:dyDescent="0.2">
      <c r="A39" s="15"/>
      <c r="B39" s="1" t="s">
        <v>17</v>
      </c>
      <c r="C39" s="2">
        <v>25794</v>
      </c>
      <c r="D39" s="5">
        <f t="shared" si="0"/>
        <v>0.16827588006576027</v>
      </c>
      <c r="E39" s="14">
        <v>0.66954000000000002</v>
      </c>
      <c r="F39" s="2">
        <v>14984</v>
      </c>
      <c r="G39" s="5">
        <f t="shared" si="1"/>
        <v>9.8277648787270605E-2</v>
      </c>
      <c r="H39" s="14">
        <v>0.83104</v>
      </c>
      <c r="I39" s="2">
        <v>27882</v>
      </c>
      <c r="J39" s="5">
        <f t="shared" si="2"/>
        <v>0.18189765402781766</v>
      </c>
      <c r="K39" s="14">
        <v>0.88956000000000002</v>
      </c>
      <c r="L39" s="2">
        <v>13768</v>
      </c>
      <c r="M39" s="5">
        <f t="shared" si="3"/>
        <v>9.0302100140359165E-2</v>
      </c>
      <c r="N39" s="14">
        <v>0.94423000000000001</v>
      </c>
      <c r="O39" s="2">
        <v>174</v>
      </c>
      <c r="P39" s="10">
        <f t="shared" si="4"/>
        <v>0.17399999999999999</v>
      </c>
      <c r="Q39" s="14">
        <v>0.65</v>
      </c>
      <c r="R39" s="2">
        <v>103</v>
      </c>
      <c r="S39" s="10">
        <f t="shared" si="5"/>
        <v>0.10351758793969849</v>
      </c>
      <c r="T39" s="14">
        <v>0.77888999999999997</v>
      </c>
      <c r="U39" s="2">
        <v>204</v>
      </c>
      <c r="V39" s="10">
        <f t="shared" si="6"/>
        <v>0.20399999999999999</v>
      </c>
      <c r="W39" s="14">
        <v>0.872</v>
      </c>
      <c r="X39" s="2">
        <v>131</v>
      </c>
      <c r="Y39" s="10">
        <f t="shared" si="7"/>
        <v>0.13165829145728644</v>
      </c>
      <c r="Z39" s="14">
        <v>0.92462</v>
      </c>
    </row>
    <row r="40" spans="1:26" x14ac:dyDescent="0.2">
      <c r="A40" s="15"/>
      <c r="B40" s="1" t="s">
        <v>18</v>
      </c>
      <c r="C40" s="2">
        <v>22219</v>
      </c>
      <c r="D40" s="5">
        <f t="shared" si="0"/>
        <v>0.14495315884241017</v>
      </c>
      <c r="E40" s="14"/>
      <c r="F40" s="2">
        <v>15240</v>
      </c>
      <c r="G40" s="5">
        <f t="shared" si="1"/>
        <v>9.9956711660304592E-2</v>
      </c>
      <c r="H40" s="14"/>
      <c r="I40" s="2">
        <v>28282</v>
      </c>
      <c r="J40" s="5">
        <f t="shared" si="2"/>
        <v>0.18450718926959109</v>
      </c>
      <c r="K40" s="14"/>
      <c r="L40" s="2">
        <v>15248</v>
      </c>
      <c r="M40" s="5">
        <f t="shared" si="3"/>
        <v>0.10000918237508691</v>
      </c>
      <c r="N40" s="14"/>
      <c r="O40" s="2">
        <v>155</v>
      </c>
      <c r="P40" s="10">
        <f t="shared" si="4"/>
        <v>0.155</v>
      </c>
      <c r="Q40" s="14"/>
      <c r="R40" s="2">
        <v>107</v>
      </c>
      <c r="S40" s="10">
        <f t="shared" si="5"/>
        <v>0.10753768844221105</v>
      </c>
      <c r="T40" s="14"/>
      <c r="U40" s="2">
        <v>209</v>
      </c>
      <c r="V40" s="10">
        <f t="shared" si="6"/>
        <v>0.20899999999999999</v>
      </c>
      <c r="W40" s="14"/>
      <c r="X40" s="2">
        <v>110</v>
      </c>
      <c r="Y40" s="10">
        <f t="shared" si="7"/>
        <v>0.11055276381909548</v>
      </c>
      <c r="Z40" s="14"/>
    </row>
    <row r="41" spans="1:26" x14ac:dyDescent="0.2">
      <c r="A41" s="15"/>
      <c r="B41" s="1" t="s">
        <v>19</v>
      </c>
      <c r="C41" s="2">
        <v>16180</v>
      </c>
      <c r="D41" s="5">
        <f t="shared" si="0"/>
        <v>0.10555570052973566</v>
      </c>
      <c r="E41" s="14"/>
      <c r="F41" s="2">
        <v>13944</v>
      </c>
      <c r="G41" s="5">
        <f t="shared" si="1"/>
        <v>9.1456455865570024E-2</v>
      </c>
      <c r="H41" s="14"/>
      <c r="I41" s="2">
        <v>22963</v>
      </c>
      <c r="J41" s="5">
        <f t="shared" si="2"/>
        <v>0.14980689439210876</v>
      </c>
      <c r="K41" s="14"/>
      <c r="L41" s="2">
        <v>15150</v>
      </c>
      <c r="M41" s="5">
        <f t="shared" si="3"/>
        <v>9.9366416119003584E-2</v>
      </c>
      <c r="N41" s="14"/>
      <c r="O41" s="2">
        <v>81</v>
      </c>
      <c r="P41" s="10">
        <f t="shared" si="4"/>
        <v>8.1000000000000003E-2</v>
      </c>
      <c r="Q41" s="14"/>
      <c r="R41" s="2">
        <v>77</v>
      </c>
      <c r="S41" s="10">
        <f t="shared" si="5"/>
        <v>7.7386934673366839E-2</v>
      </c>
      <c r="T41" s="14"/>
      <c r="U41" s="2">
        <v>112</v>
      </c>
      <c r="V41" s="10">
        <f t="shared" si="6"/>
        <v>0.112</v>
      </c>
      <c r="W41" s="14"/>
      <c r="X41" s="2">
        <v>92</v>
      </c>
      <c r="Y41" s="10">
        <f t="shared" si="7"/>
        <v>9.2462311557788945E-2</v>
      </c>
      <c r="Z41" s="14"/>
    </row>
    <row r="42" spans="1:26" x14ac:dyDescent="0.2">
      <c r="A42" s="15"/>
      <c r="B42" s="1" t="s">
        <v>20</v>
      </c>
      <c r="C42" s="2">
        <v>11600</v>
      </c>
      <c r="D42" s="5">
        <f t="shared" si="0"/>
        <v>7.567652201142977E-2</v>
      </c>
      <c r="E42" s="14"/>
      <c r="F42" s="2">
        <v>12481</v>
      </c>
      <c r="G42" s="5">
        <f t="shared" si="1"/>
        <v>8.1860873899754702E-2</v>
      </c>
      <c r="H42" s="14"/>
      <c r="I42" s="2">
        <v>16604</v>
      </c>
      <c r="J42" s="5">
        <f t="shared" si="2"/>
        <v>0.1083218078860155</v>
      </c>
      <c r="K42" s="14"/>
      <c r="L42" s="2">
        <v>13758</v>
      </c>
      <c r="M42" s="5">
        <f t="shared" si="3"/>
        <v>9.0236511746881271E-2</v>
      </c>
      <c r="N42" s="14"/>
      <c r="O42" s="2">
        <v>84</v>
      </c>
      <c r="P42" s="10">
        <f t="shared" si="4"/>
        <v>8.4000000000000005E-2</v>
      </c>
      <c r="Q42" s="14"/>
      <c r="R42" s="2">
        <v>90</v>
      </c>
      <c r="S42" s="10">
        <f t="shared" si="5"/>
        <v>9.0452261306532666E-2</v>
      </c>
      <c r="T42" s="14"/>
      <c r="U42" s="2">
        <v>95</v>
      </c>
      <c r="V42" s="10">
        <f t="shared" si="6"/>
        <v>9.5000000000000001E-2</v>
      </c>
      <c r="W42" s="14"/>
      <c r="X42" s="2">
        <v>88</v>
      </c>
      <c r="Y42" s="10">
        <f t="shared" si="7"/>
        <v>8.8442211055276387E-2</v>
      </c>
      <c r="Z42" s="14"/>
    </row>
    <row r="43" spans="1:26" x14ac:dyDescent="0.2">
      <c r="A43" s="15"/>
      <c r="B43" s="1" t="s">
        <v>21</v>
      </c>
      <c r="C43" s="2">
        <v>8111</v>
      </c>
      <c r="D43" s="5">
        <f t="shared" si="0"/>
        <v>5.2914850865060932E-2</v>
      </c>
      <c r="E43" s="14"/>
      <c r="F43" s="2">
        <v>11264</v>
      </c>
      <c r="G43" s="5">
        <f t="shared" si="1"/>
        <v>7.3878766413495472E-2</v>
      </c>
      <c r="H43" s="14"/>
      <c r="I43" s="2">
        <v>12183</v>
      </c>
      <c r="J43" s="5">
        <f t="shared" si="2"/>
        <v>7.9479919626314552E-2</v>
      </c>
      <c r="K43" s="14"/>
      <c r="L43" s="2">
        <v>12684</v>
      </c>
      <c r="M43" s="5">
        <f t="shared" si="3"/>
        <v>8.3192318287355876E-2</v>
      </c>
      <c r="N43" s="14"/>
      <c r="O43" s="2">
        <v>42</v>
      </c>
      <c r="P43" s="10">
        <f t="shared" si="4"/>
        <v>4.2000000000000003E-2</v>
      </c>
      <c r="Q43" s="14"/>
      <c r="R43" s="2">
        <v>62</v>
      </c>
      <c r="S43" s="10">
        <f t="shared" si="5"/>
        <v>6.2311557788944726E-2</v>
      </c>
      <c r="T43" s="14"/>
      <c r="U43" s="2">
        <v>80</v>
      </c>
      <c r="V43" s="10">
        <f t="shared" si="6"/>
        <v>0.08</v>
      </c>
      <c r="W43" s="14"/>
      <c r="X43" s="2">
        <v>83</v>
      </c>
      <c r="Y43" s="10">
        <f t="shared" si="7"/>
        <v>8.3417085427135676E-2</v>
      </c>
      <c r="Z43" s="14"/>
    </row>
    <row r="44" spans="1:26" x14ac:dyDescent="0.2">
      <c r="A44" s="15"/>
      <c r="B44" s="1" t="s">
        <v>22</v>
      </c>
      <c r="C44" s="2">
        <v>5492</v>
      </c>
      <c r="D44" s="5">
        <f t="shared" si="0"/>
        <v>3.5828918869549337E-2</v>
      </c>
      <c r="E44" s="14"/>
      <c r="F44" s="2">
        <v>9593</v>
      </c>
      <c r="G44" s="5">
        <f t="shared" si="1"/>
        <v>6.2918945863340028E-2</v>
      </c>
      <c r="H44" s="14"/>
      <c r="I44" s="2">
        <v>8475</v>
      </c>
      <c r="J44" s="5">
        <f t="shared" si="2"/>
        <v>5.5289527935074766E-2</v>
      </c>
      <c r="K44" s="14"/>
      <c r="L44" s="2">
        <v>11278</v>
      </c>
      <c r="M44" s="5">
        <f t="shared" si="3"/>
        <v>7.3970590164364511E-2</v>
      </c>
      <c r="N44" s="14"/>
      <c r="O44" s="2">
        <v>37</v>
      </c>
      <c r="P44" s="10">
        <f t="shared" si="4"/>
        <v>3.6999999999999998E-2</v>
      </c>
      <c r="Q44" s="14"/>
      <c r="R44" s="2">
        <v>61</v>
      </c>
      <c r="S44" s="10">
        <f t="shared" si="5"/>
        <v>6.1306532663316586E-2</v>
      </c>
      <c r="T44" s="14"/>
      <c r="U44" s="2">
        <v>57</v>
      </c>
      <c r="V44" s="10">
        <f t="shared" si="6"/>
        <v>5.7000000000000002E-2</v>
      </c>
      <c r="W44" s="14"/>
      <c r="X44" s="2">
        <v>72</v>
      </c>
      <c r="Y44" s="10">
        <f t="shared" si="7"/>
        <v>7.2361809045226128E-2</v>
      </c>
      <c r="Z44" s="14"/>
    </row>
    <row r="45" spans="1:26" x14ac:dyDescent="0.2">
      <c r="A45" s="15"/>
      <c r="B45" s="1" t="s">
        <v>23</v>
      </c>
      <c r="C45" s="2">
        <v>3881</v>
      </c>
      <c r="D45" s="5">
        <f t="shared" si="0"/>
        <v>2.5319015683306804E-2</v>
      </c>
      <c r="E45" s="14"/>
      <c r="F45" s="2">
        <v>8340</v>
      </c>
      <c r="G45" s="5">
        <f t="shared" si="1"/>
        <v>5.4700720160560386E-2</v>
      </c>
      <c r="H45" s="14"/>
      <c r="I45" s="2">
        <v>5778</v>
      </c>
      <c r="J45" s="5">
        <f t="shared" si="2"/>
        <v>3.7694736567417342E-2</v>
      </c>
      <c r="K45" s="14"/>
      <c r="L45" s="2">
        <v>9891</v>
      </c>
      <c r="M45" s="5">
        <f t="shared" si="3"/>
        <v>6.4873479988981145E-2</v>
      </c>
      <c r="N45" s="14"/>
      <c r="O45" s="2">
        <v>23</v>
      </c>
      <c r="P45" s="10">
        <f t="shared" si="4"/>
        <v>2.3E-2</v>
      </c>
      <c r="Q45" s="14"/>
      <c r="R45" s="2">
        <v>54</v>
      </c>
      <c r="S45" s="10">
        <f t="shared" si="5"/>
        <v>5.4271356783919596E-2</v>
      </c>
      <c r="T45" s="14"/>
      <c r="U45" s="2">
        <v>38</v>
      </c>
      <c r="V45" s="10">
        <f t="shared" si="6"/>
        <v>3.7999999999999999E-2</v>
      </c>
      <c r="W45" s="14"/>
      <c r="X45" s="2">
        <v>57</v>
      </c>
      <c r="Y45" s="10">
        <f t="shared" si="7"/>
        <v>5.7286432160804021E-2</v>
      </c>
      <c r="Z45" s="14"/>
    </row>
    <row r="46" spans="1:26" x14ac:dyDescent="0.2">
      <c r="A46" s="15"/>
      <c r="B46" s="1" t="s">
        <v>24</v>
      </c>
      <c r="C46" s="2">
        <v>2570</v>
      </c>
      <c r="D46" s="5">
        <f t="shared" si="0"/>
        <v>1.6766263928394354E-2</v>
      </c>
      <c r="E46" s="14"/>
      <c r="F46" s="2">
        <v>7096</v>
      </c>
      <c r="G46" s="5">
        <f t="shared" si="1"/>
        <v>4.6541524011910855E-2</v>
      </c>
      <c r="H46" s="14"/>
      <c r="I46" s="2">
        <v>4007</v>
      </c>
      <c r="J46" s="5">
        <f t="shared" si="2"/>
        <v>2.6141019284465435E-2</v>
      </c>
      <c r="K46" s="14"/>
      <c r="L46" s="2">
        <v>8524</v>
      </c>
      <c r="M46" s="5">
        <f t="shared" si="3"/>
        <v>5.5907546600553568E-2</v>
      </c>
      <c r="N46" s="14"/>
      <c r="O46" s="2">
        <v>13</v>
      </c>
      <c r="P46" s="10">
        <f t="shared" si="4"/>
        <v>1.2999999999999999E-2</v>
      </c>
      <c r="Q46" s="14"/>
      <c r="R46" s="2">
        <v>51</v>
      </c>
      <c r="S46" s="10">
        <f t="shared" si="5"/>
        <v>5.1256281407035177E-2</v>
      </c>
      <c r="T46" s="14"/>
      <c r="U46" s="2">
        <v>21</v>
      </c>
      <c r="V46" s="10">
        <f t="shared" si="6"/>
        <v>2.1000000000000001E-2</v>
      </c>
      <c r="W46" s="14"/>
      <c r="X46" s="2">
        <v>57</v>
      </c>
      <c r="Y46" s="10">
        <f t="shared" si="7"/>
        <v>5.7286432160804021E-2</v>
      </c>
      <c r="Z46" s="14"/>
    </row>
    <row r="47" spans="1:26" x14ac:dyDescent="0.2">
      <c r="A47" s="15"/>
      <c r="B47" s="1" t="s">
        <v>25</v>
      </c>
      <c r="C47" s="2">
        <v>1857</v>
      </c>
      <c r="D47" s="5">
        <f t="shared" si="0"/>
        <v>1.2114767359933196E-2</v>
      </c>
      <c r="E47" s="14"/>
      <c r="F47" s="2">
        <v>5954</v>
      </c>
      <c r="G47" s="5">
        <f t="shared" si="1"/>
        <v>3.9051329476735799E-2</v>
      </c>
      <c r="H47" s="14"/>
      <c r="I47" s="2">
        <v>2776</v>
      </c>
      <c r="J47" s="5">
        <f t="shared" si="2"/>
        <v>1.8110174577907676E-2</v>
      </c>
      <c r="K47" s="14"/>
      <c r="L47" s="2">
        <v>7384</v>
      </c>
      <c r="M47" s="5">
        <f t="shared" si="3"/>
        <v>4.8430469744074091E-2</v>
      </c>
      <c r="N47" s="14"/>
      <c r="O47" s="2">
        <v>9</v>
      </c>
      <c r="P47" s="10">
        <f t="shared" si="4"/>
        <v>8.9999999999999993E-3</v>
      </c>
      <c r="Q47" s="14"/>
      <c r="R47" s="2">
        <v>28</v>
      </c>
      <c r="S47" s="10">
        <f t="shared" si="5"/>
        <v>2.8140703517587941E-2</v>
      </c>
      <c r="T47" s="14"/>
      <c r="U47" s="2">
        <v>12</v>
      </c>
      <c r="V47" s="10">
        <f t="shared" si="6"/>
        <v>1.2E-2</v>
      </c>
      <c r="W47" s="14"/>
      <c r="X47" s="2">
        <v>39</v>
      </c>
      <c r="Y47" s="10">
        <f t="shared" si="7"/>
        <v>3.9195979899497489E-2</v>
      </c>
      <c r="Z47" s="14"/>
    </row>
    <row r="48" spans="1:26" x14ac:dyDescent="0.2">
      <c r="A48" s="15"/>
      <c r="B48" s="1" t="s">
        <v>26</v>
      </c>
      <c r="C48" s="2">
        <v>4926</v>
      </c>
      <c r="D48" s="5">
        <f t="shared" si="0"/>
        <v>3.2136426502439919E-2</v>
      </c>
      <c r="E48" s="14"/>
      <c r="F48" s="2">
        <v>27809</v>
      </c>
      <c r="G48" s="5">
        <f t="shared" si="1"/>
        <v>0.18239476342266472</v>
      </c>
      <c r="H48" s="14"/>
      <c r="I48" s="2">
        <v>7405</v>
      </c>
      <c r="J48" s="5">
        <f t="shared" si="2"/>
        <v>4.8309021163330808E-2</v>
      </c>
      <c r="K48" s="14"/>
      <c r="L48" s="2">
        <v>36278</v>
      </c>
      <c r="M48" s="5">
        <f t="shared" si="3"/>
        <v>0.2379415738590899</v>
      </c>
      <c r="N48" s="14"/>
      <c r="O48" s="2">
        <v>32</v>
      </c>
      <c r="P48" s="10">
        <f t="shared" si="4"/>
        <v>3.2000000000000001E-2</v>
      </c>
      <c r="Q48" s="14"/>
      <c r="R48" s="2">
        <v>142</v>
      </c>
      <c r="S48" s="10">
        <f t="shared" si="5"/>
        <v>0.14271356783919598</v>
      </c>
      <c r="T48" s="14"/>
      <c r="U48" s="2">
        <v>44</v>
      </c>
      <c r="V48" s="10">
        <f t="shared" si="6"/>
        <v>4.3999999999999997E-2</v>
      </c>
      <c r="W48" s="14"/>
      <c r="X48" s="2">
        <v>191</v>
      </c>
      <c r="Y48" s="10">
        <f t="shared" si="7"/>
        <v>0.19195979899497487</v>
      </c>
      <c r="Z48" s="14"/>
    </row>
    <row r="49" spans="12:19" x14ac:dyDescent="0.2">
      <c r="L49" s="4"/>
      <c r="M49" s="4"/>
    </row>
    <row r="50" spans="12:19" x14ac:dyDescent="0.2">
      <c r="R50" s="4"/>
      <c r="S50" s="4"/>
    </row>
    <row r="51" spans="12:19" x14ac:dyDescent="0.2">
      <c r="R51" s="4"/>
      <c r="S51" s="4"/>
    </row>
    <row r="52" spans="12:19" x14ac:dyDescent="0.2">
      <c r="R52" s="4"/>
      <c r="S52" s="4"/>
    </row>
    <row r="53" spans="12:19" x14ac:dyDescent="0.2">
      <c r="R53" s="4"/>
      <c r="S53" s="4"/>
    </row>
    <row r="54" spans="12:19" x14ac:dyDescent="0.2">
      <c r="R54" s="4"/>
      <c r="S54" s="4"/>
    </row>
    <row r="55" spans="12:19" x14ac:dyDescent="0.2">
      <c r="R55" s="4"/>
      <c r="S55" s="4"/>
    </row>
    <row r="56" spans="12:19" x14ac:dyDescent="0.2">
      <c r="R56" s="4"/>
      <c r="S56" s="4"/>
    </row>
    <row r="57" spans="12:19" x14ac:dyDescent="0.2">
      <c r="R57" s="4"/>
      <c r="S57" s="4"/>
    </row>
    <row r="58" spans="12:19" x14ac:dyDescent="0.2">
      <c r="R58" s="4"/>
      <c r="S58" s="4"/>
    </row>
    <row r="59" spans="12:19" x14ac:dyDescent="0.2">
      <c r="R59" s="4"/>
      <c r="S59" s="4"/>
    </row>
    <row r="60" spans="12:19" x14ac:dyDescent="0.2">
      <c r="R60" s="4"/>
      <c r="S60" s="4"/>
    </row>
    <row r="61" spans="12:19" x14ac:dyDescent="0.2">
      <c r="R61" s="4"/>
      <c r="S61" s="4"/>
    </row>
    <row r="62" spans="12:19" x14ac:dyDescent="0.2">
      <c r="R62" s="4"/>
      <c r="S62" s="4"/>
    </row>
    <row r="63" spans="12:19" x14ac:dyDescent="0.2">
      <c r="R63" s="4"/>
      <c r="S63" s="4"/>
    </row>
    <row r="64" spans="12:19" x14ac:dyDescent="0.2">
      <c r="R64" s="4"/>
      <c r="S64" s="4"/>
    </row>
    <row r="65" spans="18:19" x14ac:dyDescent="0.2">
      <c r="R65" s="4"/>
      <c r="S65" s="4"/>
    </row>
    <row r="66" spans="18:19" x14ac:dyDescent="0.2">
      <c r="R66" s="4"/>
      <c r="S66" s="4"/>
    </row>
    <row r="67" spans="18:19" x14ac:dyDescent="0.2">
      <c r="R67" s="4"/>
      <c r="S67" s="4"/>
    </row>
    <row r="68" spans="18:19" x14ac:dyDescent="0.2">
      <c r="R68" s="4"/>
      <c r="S68" s="4"/>
    </row>
    <row r="69" spans="18:19" x14ac:dyDescent="0.2">
      <c r="R69" s="4"/>
      <c r="S69" s="4"/>
    </row>
    <row r="70" spans="18:19" x14ac:dyDescent="0.2">
      <c r="R70" s="4"/>
      <c r="S70" s="4"/>
    </row>
    <row r="71" spans="18:19" x14ac:dyDescent="0.2">
      <c r="R71" s="4"/>
      <c r="S71" s="4"/>
    </row>
    <row r="72" spans="18:19" x14ac:dyDescent="0.2">
      <c r="R72" s="4"/>
      <c r="S72" s="4"/>
    </row>
    <row r="73" spans="18:19" x14ac:dyDescent="0.2">
      <c r="R73" s="4"/>
      <c r="S73" s="4"/>
    </row>
    <row r="74" spans="18:19" x14ac:dyDescent="0.2">
      <c r="R74" s="4"/>
      <c r="S74" s="4"/>
    </row>
    <row r="75" spans="18:19" x14ac:dyDescent="0.2">
      <c r="R75" s="4"/>
      <c r="S75" s="4"/>
    </row>
    <row r="76" spans="18:19" x14ac:dyDescent="0.2">
      <c r="R76" s="4"/>
      <c r="S76" s="4"/>
    </row>
    <row r="77" spans="18:19" x14ac:dyDescent="0.2">
      <c r="R77" s="4"/>
      <c r="S77" s="4"/>
    </row>
    <row r="78" spans="18:19" x14ac:dyDescent="0.2">
      <c r="R78" s="4"/>
      <c r="S78" s="4"/>
    </row>
    <row r="79" spans="18:19" x14ac:dyDescent="0.2">
      <c r="R79" s="4"/>
      <c r="S79" s="4"/>
    </row>
    <row r="80" spans="18:19" x14ac:dyDescent="0.2">
      <c r="R80" s="4"/>
      <c r="S80" s="4"/>
    </row>
    <row r="81" spans="18:19" x14ac:dyDescent="0.2">
      <c r="R81" s="4"/>
      <c r="S81" s="4"/>
    </row>
    <row r="82" spans="18:19" x14ac:dyDescent="0.2">
      <c r="R82" s="4"/>
      <c r="S82" s="4"/>
    </row>
    <row r="83" spans="18:19" x14ac:dyDescent="0.2">
      <c r="R83" s="4"/>
      <c r="S83" s="4"/>
    </row>
    <row r="84" spans="18:19" x14ac:dyDescent="0.2">
      <c r="R84" s="4"/>
      <c r="S84" s="4"/>
    </row>
    <row r="85" spans="18:19" x14ac:dyDescent="0.2">
      <c r="R85" s="4"/>
      <c r="S85" s="4"/>
    </row>
    <row r="86" spans="18:19" x14ac:dyDescent="0.2">
      <c r="R86" s="4"/>
      <c r="S86" s="4"/>
    </row>
    <row r="87" spans="18:19" x14ac:dyDescent="0.2">
      <c r="R87" s="4"/>
      <c r="S87" s="4"/>
    </row>
    <row r="88" spans="18:19" x14ac:dyDescent="0.2">
      <c r="R88" s="4"/>
      <c r="S88" s="4"/>
    </row>
    <row r="89" spans="18:19" x14ac:dyDescent="0.2">
      <c r="R89" s="4"/>
      <c r="S89" s="4"/>
    </row>
    <row r="90" spans="18:19" x14ac:dyDescent="0.2">
      <c r="R90" s="4"/>
      <c r="S90" s="4"/>
    </row>
    <row r="91" spans="18:19" x14ac:dyDescent="0.2">
      <c r="R91" s="4"/>
      <c r="S91" s="4"/>
    </row>
    <row r="92" spans="18:19" x14ac:dyDescent="0.2">
      <c r="R92" s="4"/>
      <c r="S92" s="4"/>
    </row>
    <row r="93" spans="18:19" x14ac:dyDescent="0.2">
      <c r="R93" s="4"/>
      <c r="S93" s="4"/>
    </row>
  </sheetData>
  <mergeCells count="40">
    <mergeCell ref="A3:B3"/>
    <mergeCell ref="C3:E3"/>
    <mergeCell ref="F3:H3"/>
    <mergeCell ref="A1:B1"/>
    <mergeCell ref="A2:B2"/>
    <mergeCell ref="C2:E2"/>
    <mergeCell ref="F2:H2"/>
    <mergeCell ref="A4:B4"/>
    <mergeCell ref="C4:E4"/>
    <mergeCell ref="F4:H4"/>
    <mergeCell ref="A5:A26"/>
    <mergeCell ref="A27:A48"/>
    <mergeCell ref="E39:E48"/>
    <mergeCell ref="H39:H48"/>
    <mergeCell ref="R2:T2"/>
    <mergeCell ref="O2:Q2"/>
    <mergeCell ref="K39:K48"/>
    <mergeCell ref="N39:N48"/>
    <mergeCell ref="I2:K2"/>
    <mergeCell ref="L2:N2"/>
    <mergeCell ref="I3:K3"/>
    <mergeCell ref="L3:N3"/>
    <mergeCell ref="I4:K4"/>
    <mergeCell ref="L4:N4"/>
    <mergeCell ref="C1:N1"/>
    <mergeCell ref="O1:Z1"/>
    <mergeCell ref="Q39:Q48"/>
    <mergeCell ref="T39:T48"/>
    <mergeCell ref="U2:W2"/>
    <mergeCell ref="X2:Z2"/>
    <mergeCell ref="U3:W3"/>
    <mergeCell ref="X3:Z3"/>
    <mergeCell ref="U4:W4"/>
    <mergeCell ref="X4:Z4"/>
    <mergeCell ref="W39:W48"/>
    <mergeCell ref="Z39:Z48"/>
    <mergeCell ref="R4:T4"/>
    <mergeCell ref="O4:Q4"/>
    <mergeCell ref="R3:T3"/>
    <mergeCell ref="O3:Q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opLeftCell="M16" workbookViewId="0">
      <selection activeCell="Z39" sqref="Z39:Z48"/>
    </sheetView>
  </sheetViews>
  <sheetFormatPr baseColWidth="10" defaultRowHeight="16" x14ac:dyDescent="0.2"/>
  <cols>
    <col min="1" max="1" width="14" customWidth="1"/>
    <col min="2" max="2" width="17.1640625" customWidth="1"/>
  </cols>
  <sheetData>
    <row r="1" spans="1:26" ht="49" customHeight="1" x14ac:dyDescent="0.2">
      <c r="A1" s="17" t="s">
        <v>0</v>
      </c>
      <c r="B1" s="17"/>
      <c r="C1" s="17" t="s">
        <v>51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69625</v>
      </c>
      <c r="D3" s="16"/>
      <c r="E3" s="16"/>
      <c r="F3" s="16">
        <v>69310</v>
      </c>
      <c r="G3" s="16"/>
      <c r="H3" s="16"/>
      <c r="I3" s="16">
        <v>69625</v>
      </c>
      <c r="J3" s="16"/>
      <c r="K3" s="16"/>
      <c r="L3" s="16">
        <v>69310</v>
      </c>
      <c r="M3" s="16"/>
      <c r="N3" s="16"/>
      <c r="O3" s="16">
        <v>999</v>
      </c>
      <c r="P3" s="16"/>
      <c r="Q3" s="16"/>
      <c r="R3" s="16">
        <v>996</v>
      </c>
      <c r="S3" s="16"/>
      <c r="T3" s="16"/>
      <c r="U3" s="16">
        <v>999</v>
      </c>
      <c r="V3" s="16"/>
      <c r="W3" s="16"/>
      <c r="X3" s="16">
        <v>996</v>
      </c>
      <c r="Y3" s="16"/>
      <c r="Z3" s="16"/>
    </row>
    <row r="4" spans="1:26" x14ac:dyDescent="0.2">
      <c r="A4" s="15" t="s">
        <v>3</v>
      </c>
      <c r="B4" s="15"/>
      <c r="C4" s="16">
        <v>346</v>
      </c>
      <c r="D4" s="16"/>
      <c r="E4" s="16"/>
      <c r="F4" s="16">
        <v>344</v>
      </c>
      <c r="G4" s="16"/>
      <c r="H4" s="16"/>
      <c r="I4" s="16">
        <v>346</v>
      </c>
      <c r="J4" s="16"/>
      <c r="K4" s="16"/>
      <c r="L4" s="16">
        <v>344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1589</v>
      </c>
      <c r="D5" s="5">
        <f>C5/69625</f>
        <v>2.2822262118491921E-2</v>
      </c>
      <c r="E5" s="5"/>
      <c r="F5" s="2">
        <v>12045</v>
      </c>
      <c r="G5" s="5">
        <f>F5/69310</f>
        <v>0.17378444668878951</v>
      </c>
      <c r="H5" s="5"/>
      <c r="I5" s="2">
        <v>666</v>
      </c>
      <c r="J5" s="5">
        <f>I5/69625</f>
        <v>9.5655296229802522E-3</v>
      </c>
      <c r="K5" s="5"/>
      <c r="L5" s="2">
        <v>9203</v>
      </c>
      <c r="M5" s="5">
        <f>L5/69310</f>
        <v>0.13278026258837108</v>
      </c>
      <c r="N5" s="5"/>
      <c r="O5" s="2">
        <v>31</v>
      </c>
      <c r="P5" s="5">
        <f>O5/999</f>
        <v>3.1031031031031032E-2</v>
      </c>
      <c r="Q5" s="5"/>
      <c r="R5" s="2">
        <v>237</v>
      </c>
      <c r="S5" s="5">
        <f>R5/996</f>
        <v>0.23795180722891565</v>
      </c>
      <c r="T5" s="5"/>
      <c r="U5" s="2">
        <v>10</v>
      </c>
      <c r="V5" s="5">
        <f>U5/999</f>
        <v>1.001001001001001E-2</v>
      </c>
      <c r="W5" s="5"/>
      <c r="X5" s="2">
        <v>187</v>
      </c>
      <c r="Y5" s="5">
        <f>X5/996</f>
        <v>0.18775100401606426</v>
      </c>
      <c r="Z5" s="5"/>
    </row>
    <row r="6" spans="1:26" x14ac:dyDescent="0.2">
      <c r="A6" s="15"/>
      <c r="B6" s="1" t="s">
        <v>6</v>
      </c>
      <c r="C6" s="2">
        <v>1023</v>
      </c>
      <c r="D6" s="5">
        <f t="shared" ref="D6:D48" si="0">C6/69625</f>
        <v>1.4692998204667863E-2</v>
      </c>
      <c r="E6" s="5"/>
      <c r="F6" s="2">
        <v>3123</v>
      </c>
      <c r="G6" s="5">
        <f t="shared" ref="G6:G48" si="1">F6/69310</f>
        <v>4.5058433126532967E-2</v>
      </c>
      <c r="H6" s="5"/>
      <c r="I6" s="2">
        <v>416</v>
      </c>
      <c r="J6" s="5">
        <f t="shared" ref="J6:J48" si="2">I6/69625</f>
        <v>5.9748653500897664E-3</v>
      </c>
      <c r="K6" s="5"/>
      <c r="L6" s="2">
        <v>2346</v>
      </c>
      <c r="M6" s="5">
        <f t="shared" ref="M6:M48" si="3">L6/69310</f>
        <v>3.3847929591689509E-2</v>
      </c>
      <c r="N6" s="5"/>
      <c r="O6" s="2">
        <v>12</v>
      </c>
      <c r="P6" s="5">
        <f t="shared" ref="P6:P48" si="4">O6/999</f>
        <v>1.2012012012012012E-2</v>
      </c>
      <c r="Q6" s="5"/>
      <c r="R6" s="2">
        <v>50</v>
      </c>
      <c r="S6" s="5">
        <f t="shared" ref="S6:S48" si="5">R6/996</f>
        <v>5.0200803212851405E-2</v>
      </c>
      <c r="T6" s="5"/>
      <c r="U6" s="2">
        <v>9</v>
      </c>
      <c r="V6" s="5">
        <f t="shared" ref="V6:V48" si="6">U6/999</f>
        <v>9.0090090090090089E-3</v>
      </c>
      <c r="W6" s="5"/>
      <c r="X6" s="2">
        <v>37</v>
      </c>
      <c r="Y6" s="5">
        <f t="shared" ref="Y6:Y48" si="7">X6/996</f>
        <v>3.7148594377510037E-2</v>
      </c>
      <c r="Z6" s="5"/>
    </row>
    <row r="7" spans="1:26" x14ac:dyDescent="0.2">
      <c r="A7" s="15"/>
      <c r="B7" s="1" t="s">
        <v>7</v>
      </c>
      <c r="C7" s="2">
        <v>1464</v>
      </c>
      <c r="D7" s="5">
        <f t="shared" si="0"/>
        <v>2.102692998204668E-2</v>
      </c>
      <c r="E7" s="5"/>
      <c r="F7" s="2">
        <v>3873</v>
      </c>
      <c r="G7" s="5">
        <f t="shared" si="1"/>
        <v>5.5879382484489974E-2</v>
      </c>
      <c r="H7" s="5"/>
      <c r="I7" s="2">
        <v>791</v>
      </c>
      <c r="J7" s="5">
        <f t="shared" si="2"/>
        <v>1.1360861759425493E-2</v>
      </c>
      <c r="K7" s="5"/>
      <c r="L7" s="2">
        <v>2976</v>
      </c>
      <c r="M7" s="5">
        <f t="shared" si="3"/>
        <v>4.2937527052373393E-2</v>
      </c>
      <c r="N7" s="5"/>
      <c r="O7" s="2">
        <v>17</v>
      </c>
      <c r="P7" s="5">
        <f t="shared" si="4"/>
        <v>1.7017017017017019E-2</v>
      </c>
      <c r="Q7" s="5"/>
      <c r="R7" s="2">
        <v>58</v>
      </c>
      <c r="S7" s="5">
        <f t="shared" si="5"/>
        <v>5.8232931726907633E-2</v>
      </c>
      <c r="T7" s="5"/>
      <c r="U7" s="2">
        <v>11</v>
      </c>
      <c r="V7" s="5">
        <f t="shared" si="6"/>
        <v>1.1011011011011011E-2</v>
      </c>
      <c r="W7" s="5"/>
      <c r="X7" s="2">
        <v>51</v>
      </c>
      <c r="Y7" s="5">
        <f t="shared" si="7"/>
        <v>5.1204819277108432E-2</v>
      </c>
      <c r="Z7" s="5"/>
    </row>
    <row r="8" spans="1:26" x14ac:dyDescent="0.2">
      <c r="A8" s="15"/>
      <c r="B8" s="1" t="s">
        <v>8</v>
      </c>
      <c r="C8" s="2">
        <v>2173</v>
      </c>
      <c r="D8" s="5">
        <f t="shared" si="0"/>
        <v>3.1210053859964094E-2</v>
      </c>
      <c r="E8" s="5"/>
      <c r="F8" s="2">
        <v>4458</v>
      </c>
      <c r="G8" s="5">
        <f t="shared" si="1"/>
        <v>6.431972298369644E-2</v>
      </c>
      <c r="H8" s="5"/>
      <c r="I8" s="2">
        <v>1164</v>
      </c>
      <c r="J8" s="5">
        <f t="shared" si="2"/>
        <v>1.6718132854578096E-2</v>
      </c>
      <c r="K8" s="5"/>
      <c r="L8" s="2">
        <v>3489</v>
      </c>
      <c r="M8" s="5">
        <f t="shared" si="3"/>
        <v>5.0339056413215989E-2</v>
      </c>
      <c r="N8" s="5"/>
      <c r="O8" s="2">
        <v>27</v>
      </c>
      <c r="P8" s="5">
        <f t="shared" si="4"/>
        <v>2.7027027027027029E-2</v>
      </c>
      <c r="Q8" s="5"/>
      <c r="R8" s="2">
        <v>78</v>
      </c>
      <c r="S8" s="5">
        <f t="shared" si="5"/>
        <v>7.8313253012048195E-2</v>
      </c>
      <c r="T8" s="5"/>
      <c r="U8" s="2">
        <v>18</v>
      </c>
      <c r="V8" s="5">
        <f t="shared" si="6"/>
        <v>1.8018018018018018E-2</v>
      </c>
      <c r="W8" s="5"/>
      <c r="X8" s="2">
        <v>62</v>
      </c>
      <c r="Y8" s="5">
        <f t="shared" si="7"/>
        <v>6.224899598393574E-2</v>
      </c>
      <c r="Z8" s="5"/>
    </row>
    <row r="9" spans="1:26" x14ac:dyDescent="0.2">
      <c r="A9" s="15"/>
      <c r="B9" s="1" t="s">
        <v>9</v>
      </c>
      <c r="C9" s="2">
        <v>3213</v>
      </c>
      <c r="D9" s="5">
        <f t="shared" si="0"/>
        <v>4.6147217235188512E-2</v>
      </c>
      <c r="E9" s="5"/>
      <c r="F9" s="2">
        <v>5164</v>
      </c>
      <c r="G9" s="5">
        <f t="shared" si="1"/>
        <v>7.4505843312653294E-2</v>
      </c>
      <c r="H9" s="5"/>
      <c r="I9" s="2">
        <v>1728</v>
      </c>
      <c r="J9" s="5">
        <f t="shared" si="2"/>
        <v>2.4818671454219031E-2</v>
      </c>
      <c r="K9" s="5"/>
      <c r="L9" s="2">
        <v>4154</v>
      </c>
      <c r="M9" s="5">
        <f t="shared" si="3"/>
        <v>5.9933631510604532E-2</v>
      </c>
      <c r="N9" s="5"/>
      <c r="O9" s="2">
        <v>53</v>
      </c>
      <c r="P9" s="5">
        <f t="shared" si="4"/>
        <v>5.3053053053053051E-2</v>
      </c>
      <c r="Q9" s="5"/>
      <c r="R9" s="2">
        <v>77</v>
      </c>
      <c r="S9" s="5">
        <f t="shared" si="5"/>
        <v>7.7309236947791168E-2</v>
      </c>
      <c r="T9" s="5"/>
      <c r="U9" s="2">
        <v>28</v>
      </c>
      <c r="V9" s="5">
        <f t="shared" si="6"/>
        <v>2.8028028028028028E-2</v>
      </c>
      <c r="W9" s="5"/>
      <c r="X9" s="2">
        <v>80</v>
      </c>
      <c r="Y9" s="5">
        <f t="shared" si="7"/>
        <v>8.0321285140562249E-2</v>
      </c>
      <c r="Z9" s="5"/>
    </row>
    <row r="10" spans="1:26" x14ac:dyDescent="0.2">
      <c r="A10" s="15"/>
      <c r="B10" s="1" t="s">
        <v>10</v>
      </c>
      <c r="C10" s="2">
        <v>4510</v>
      </c>
      <c r="D10" s="5">
        <f t="shared" si="0"/>
        <v>6.4775583482944349E-2</v>
      </c>
      <c r="E10" s="5"/>
      <c r="F10" s="2">
        <v>5877</v>
      </c>
      <c r="G10" s="5">
        <f t="shared" si="1"/>
        <v>8.479295916895109E-2</v>
      </c>
      <c r="H10" s="5"/>
      <c r="I10" s="2">
        <v>2417</v>
      </c>
      <c r="J10" s="5">
        <f t="shared" si="2"/>
        <v>3.4714542190305203E-2</v>
      </c>
      <c r="K10" s="5"/>
      <c r="L10" s="2">
        <v>4789</v>
      </c>
      <c r="M10" s="5">
        <f t="shared" si="3"/>
        <v>6.9095368633674797E-2</v>
      </c>
      <c r="N10" s="5"/>
      <c r="O10" s="2">
        <v>77</v>
      </c>
      <c r="P10" s="5">
        <f t="shared" si="4"/>
        <v>7.7077077077077075E-2</v>
      </c>
      <c r="Q10" s="5"/>
      <c r="R10" s="2">
        <v>87</v>
      </c>
      <c r="S10" s="5">
        <f t="shared" si="5"/>
        <v>8.7349397590361449E-2</v>
      </c>
      <c r="T10" s="5"/>
      <c r="U10" s="2">
        <v>42</v>
      </c>
      <c r="V10" s="5">
        <f t="shared" si="6"/>
        <v>4.2042042042042045E-2</v>
      </c>
      <c r="W10" s="5"/>
      <c r="X10" s="2">
        <v>73</v>
      </c>
      <c r="Y10" s="5">
        <f t="shared" si="7"/>
        <v>7.3293172690763048E-2</v>
      </c>
      <c r="Z10" s="5"/>
    </row>
    <row r="11" spans="1:26" x14ac:dyDescent="0.2">
      <c r="A11" s="15"/>
      <c r="B11" s="1" t="s">
        <v>11</v>
      </c>
      <c r="C11" s="2">
        <v>6459</v>
      </c>
      <c r="D11" s="5">
        <f t="shared" si="0"/>
        <v>9.2768402154398563E-2</v>
      </c>
      <c r="E11" s="5"/>
      <c r="F11" s="2">
        <v>6577</v>
      </c>
      <c r="G11" s="5">
        <f t="shared" si="1"/>
        <v>9.4892511903044291E-2</v>
      </c>
      <c r="H11" s="5"/>
      <c r="I11" s="2">
        <v>3916</v>
      </c>
      <c r="J11" s="5">
        <f t="shared" si="2"/>
        <v>5.6244165170556554E-2</v>
      </c>
      <c r="K11" s="5"/>
      <c r="L11" s="2">
        <v>5708</v>
      </c>
      <c r="M11" s="5">
        <f t="shared" si="3"/>
        <v>8.2354638580291448E-2</v>
      </c>
      <c r="N11" s="5"/>
      <c r="O11" s="2">
        <v>77</v>
      </c>
      <c r="P11" s="5">
        <f t="shared" si="4"/>
        <v>7.7077077077077075E-2</v>
      </c>
      <c r="Q11" s="5"/>
      <c r="R11" s="2">
        <v>91</v>
      </c>
      <c r="S11" s="5">
        <f t="shared" si="5"/>
        <v>9.1365461847389556E-2</v>
      </c>
      <c r="T11" s="5"/>
      <c r="U11" s="2">
        <v>67</v>
      </c>
      <c r="V11" s="5">
        <f t="shared" si="6"/>
        <v>6.7067067067067068E-2</v>
      </c>
      <c r="W11" s="5"/>
      <c r="X11" s="2">
        <v>84</v>
      </c>
      <c r="Y11" s="5">
        <f t="shared" si="7"/>
        <v>8.4337349397590355E-2</v>
      </c>
      <c r="Z11" s="5"/>
    </row>
    <row r="12" spans="1:26" x14ac:dyDescent="0.2">
      <c r="A12" s="15"/>
      <c r="B12" s="1" t="s">
        <v>12</v>
      </c>
      <c r="C12" s="2">
        <v>8487</v>
      </c>
      <c r="D12" s="5">
        <f t="shared" si="0"/>
        <v>0.12189587073608618</v>
      </c>
      <c r="E12" s="5"/>
      <c r="F12" s="2">
        <v>6893</v>
      </c>
      <c r="G12" s="5">
        <f t="shared" si="1"/>
        <v>9.9451738565863507E-2</v>
      </c>
      <c r="H12" s="5"/>
      <c r="I12" s="2">
        <v>5772</v>
      </c>
      <c r="J12" s="5">
        <f t="shared" si="2"/>
        <v>8.2901256732495515E-2</v>
      </c>
      <c r="K12" s="5"/>
      <c r="L12" s="2">
        <v>6411</v>
      </c>
      <c r="M12" s="5">
        <f t="shared" si="3"/>
        <v>9.2497475111816482E-2</v>
      </c>
      <c r="N12" s="5"/>
      <c r="O12" s="2">
        <v>127</v>
      </c>
      <c r="P12" s="5">
        <f t="shared" si="4"/>
        <v>0.12712712712712712</v>
      </c>
      <c r="Q12" s="5"/>
      <c r="R12" s="2">
        <v>93</v>
      </c>
      <c r="S12" s="5">
        <f t="shared" si="5"/>
        <v>9.337349397590361E-2</v>
      </c>
      <c r="T12" s="5"/>
      <c r="U12" s="2">
        <v>76</v>
      </c>
      <c r="V12" s="5">
        <f t="shared" si="6"/>
        <v>7.6076076076076082E-2</v>
      </c>
      <c r="W12" s="5"/>
      <c r="X12" s="2">
        <v>99</v>
      </c>
      <c r="Y12" s="5">
        <f t="shared" si="7"/>
        <v>9.9397590361445784E-2</v>
      </c>
      <c r="Z12" s="5"/>
    </row>
    <row r="13" spans="1:26" x14ac:dyDescent="0.2">
      <c r="A13" s="15"/>
      <c r="B13" s="1" t="s">
        <v>13</v>
      </c>
      <c r="C13" s="2">
        <v>10322</v>
      </c>
      <c r="D13" s="5">
        <f t="shared" si="0"/>
        <v>0.14825134649910232</v>
      </c>
      <c r="E13" s="5"/>
      <c r="F13" s="2">
        <v>6717</v>
      </c>
      <c r="G13" s="5">
        <f t="shared" si="1"/>
        <v>9.6912422449862937E-2</v>
      </c>
      <c r="H13" s="5"/>
      <c r="I13" s="2">
        <v>8247</v>
      </c>
      <c r="J13" s="5">
        <f t="shared" si="2"/>
        <v>0.11844883303411131</v>
      </c>
      <c r="K13" s="5"/>
      <c r="L13" s="2">
        <v>7026</v>
      </c>
      <c r="M13" s="5">
        <f t="shared" si="3"/>
        <v>0.10137065358534122</v>
      </c>
      <c r="N13" s="5"/>
      <c r="O13" s="2">
        <v>148</v>
      </c>
      <c r="P13" s="5">
        <f t="shared" si="4"/>
        <v>0.14814814814814814</v>
      </c>
      <c r="Q13" s="5"/>
      <c r="R13" s="2">
        <v>83</v>
      </c>
      <c r="S13" s="5">
        <f t="shared" si="5"/>
        <v>8.3333333333333329E-2</v>
      </c>
      <c r="T13" s="5"/>
      <c r="U13" s="2">
        <v>120</v>
      </c>
      <c r="V13" s="5">
        <f t="shared" si="6"/>
        <v>0.12012012012012012</v>
      </c>
      <c r="W13" s="5"/>
      <c r="X13" s="2">
        <v>86</v>
      </c>
      <c r="Y13" s="5">
        <f t="shared" si="7"/>
        <v>8.6345381526104423E-2</v>
      </c>
      <c r="Z13" s="5"/>
    </row>
    <row r="14" spans="1:26" x14ac:dyDescent="0.2">
      <c r="A14" s="15"/>
      <c r="B14" s="1" t="s">
        <v>14</v>
      </c>
      <c r="C14" s="2">
        <v>10882</v>
      </c>
      <c r="D14" s="5">
        <f t="shared" si="0"/>
        <v>0.15629443447037702</v>
      </c>
      <c r="E14" s="5"/>
      <c r="F14" s="2">
        <v>5736</v>
      </c>
      <c r="G14" s="5">
        <f t="shared" si="1"/>
        <v>8.2758620689655171E-2</v>
      </c>
      <c r="H14" s="5"/>
      <c r="I14" s="2">
        <v>11468</v>
      </c>
      <c r="J14" s="5">
        <f t="shared" si="2"/>
        <v>0.16471095152603232</v>
      </c>
      <c r="K14" s="5"/>
      <c r="L14" s="2">
        <v>7454</v>
      </c>
      <c r="M14" s="5">
        <f t="shared" si="3"/>
        <v>0.10754580868561535</v>
      </c>
      <c r="N14" s="5"/>
      <c r="O14" s="2">
        <v>162</v>
      </c>
      <c r="P14" s="5">
        <f t="shared" si="4"/>
        <v>0.16216216216216217</v>
      </c>
      <c r="Q14" s="5"/>
      <c r="R14" s="2">
        <v>59</v>
      </c>
      <c r="S14" s="5">
        <f t="shared" si="5"/>
        <v>5.923694779116466E-2</v>
      </c>
      <c r="T14" s="5"/>
      <c r="U14" s="2">
        <v>166</v>
      </c>
      <c r="V14" s="5">
        <f t="shared" si="6"/>
        <v>0.16616616616616617</v>
      </c>
      <c r="W14" s="5"/>
      <c r="X14" s="2">
        <v>75</v>
      </c>
      <c r="Y14" s="5">
        <f t="shared" si="7"/>
        <v>7.5301204819277115E-2</v>
      </c>
      <c r="Z14" s="5"/>
    </row>
    <row r="15" spans="1:26" x14ac:dyDescent="0.2">
      <c r="A15" s="15"/>
      <c r="B15" s="1" t="s">
        <v>15</v>
      </c>
      <c r="C15" s="2">
        <v>8694</v>
      </c>
      <c r="D15" s="5">
        <f t="shared" si="0"/>
        <v>0.1248689407540395</v>
      </c>
      <c r="E15" s="5"/>
      <c r="F15" s="2">
        <v>3846</v>
      </c>
      <c r="G15" s="5">
        <f t="shared" si="1"/>
        <v>5.5489828307603517E-2</v>
      </c>
      <c r="H15" s="5"/>
      <c r="I15" s="2">
        <v>12413</v>
      </c>
      <c r="J15" s="5">
        <f t="shared" si="2"/>
        <v>0.17828366247755834</v>
      </c>
      <c r="K15" s="5"/>
      <c r="L15" s="2">
        <v>6031</v>
      </c>
      <c r="M15" s="5">
        <f t="shared" si="3"/>
        <v>8.7014860770451591E-2</v>
      </c>
      <c r="N15" s="5"/>
      <c r="O15" s="2">
        <v>126</v>
      </c>
      <c r="P15" s="5">
        <f t="shared" si="4"/>
        <v>0.12612612612612611</v>
      </c>
      <c r="Q15" s="5"/>
      <c r="R15" s="2">
        <v>34</v>
      </c>
      <c r="S15" s="5">
        <f t="shared" si="5"/>
        <v>3.4136546184738957E-2</v>
      </c>
      <c r="T15" s="5"/>
      <c r="U15" s="2">
        <v>169</v>
      </c>
      <c r="V15" s="5">
        <f t="shared" si="6"/>
        <v>0.16916916916916916</v>
      </c>
      <c r="W15" s="5"/>
      <c r="X15" s="2">
        <v>59</v>
      </c>
      <c r="Y15" s="5">
        <f t="shared" si="7"/>
        <v>5.923694779116466E-2</v>
      </c>
      <c r="Z15" s="5"/>
    </row>
    <row r="16" spans="1:26" x14ac:dyDescent="0.2">
      <c r="A16" s="15"/>
      <c r="B16" s="1" t="s">
        <v>16</v>
      </c>
      <c r="C16" s="2">
        <v>5702</v>
      </c>
      <c r="D16" s="5">
        <f t="shared" si="0"/>
        <v>8.1895870736086174E-2</v>
      </c>
      <c r="E16" s="5"/>
      <c r="F16" s="2">
        <v>2635</v>
      </c>
      <c r="G16" s="5">
        <f t="shared" si="1"/>
        <v>3.8017602077622274E-2</v>
      </c>
      <c r="H16" s="5"/>
      <c r="I16" s="2">
        <v>11052</v>
      </c>
      <c r="J16" s="5">
        <f t="shared" si="2"/>
        <v>0.15873608617594254</v>
      </c>
      <c r="K16" s="5"/>
      <c r="L16" s="2">
        <v>5116</v>
      </c>
      <c r="M16" s="5">
        <f t="shared" si="3"/>
        <v>7.3813302553744048E-2</v>
      </c>
      <c r="N16" s="5"/>
      <c r="O16" s="2">
        <v>82</v>
      </c>
      <c r="P16" s="5">
        <f t="shared" si="4"/>
        <v>8.2082082082082078E-2</v>
      </c>
      <c r="Q16" s="5"/>
      <c r="R16" s="2">
        <v>30</v>
      </c>
      <c r="S16" s="5">
        <f t="shared" si="5"/>
        <v>3.0120481927710843E-2</v>
      </c>
      <c r="T16" s="5"/>
      <c r="U16" s="2">
        <v>167</v>
      </c>
      <c r="V16" s="5">
        <f t="shared" si="6"/>
        <v>0.16716716716716717</v>
      </c>
      <c r="W16" s="5"/>
      <c r="X16" s="2">
        <v>64</v>
      </c>
      <c r="Y16" s="5">
        <f t="shared" si="7"/>
        <v>6.4257028112449793E-2</v>
      </c>
      <c r="Z16" s="5"/>
    </row>
    <row r="17" spans="1:26" x14ac:dyDescent="0.2">
      <c r="A17" s="15"/>
      <c r="B17" s="1" t="s">
        <v>17</v>
      </c>
      <c r="C17" s="2">
        <v>2645</v>
      </c>
      <c r="D17" s="5">
        <f t="shared" si="0"/>
        <v>3.7989228007181332E-2</v>
      </c>
      <c r="E17" s="5"/>
      <c r="F17" s="2">
        <v>1243</v>
      </c>
      <c r="G17" s="5">
        <f t="shared" si="1"/>
        <v>1.7933920069254077E-2</v>
      </c>
      <c r="H17" s="5"/>
      <c r="I17" s="2">
        <v>4865</v>
      </c>
      <c r="J17" s="5">
        <f t="shared" si="2"/>
        <v>6.9874326750448829E-2</v>
      </c>
      <c r="K17" s="5"/>
      <c r="L17" s="2">
        <v>2360</v>
      </c>
      <c r="M17" s="5">
        <f t="shared" si="3"/>
        <v>3.4049920646371377E-2</v>
      </c>
      <c r="N17" s="5"/>
      <c r="O17" s="2">
        <v>30</v>
      </c>
      <c r="P17" s="5">
        <f t="shared" si="4"/>
        <v>3.003003003003003E-2</v>
      </c>
      <c r="Q17" s="5"/>
      <c r="R17" s="2">
        <v>11</v>
      </c>
      <c r="S17" s="5">
        <f t="shared" si="5"/>
        <v>1.104417670682731E-2</v>
      </c>
      <c r="T17" s="5"/>
      <c r="U17" s="2">
        <v>60</v>
      </c>
      <c r="V17" s="5">
        <f t="shared" si="6"/>
        <v>6.006006006006006E-2</v>
      </c>
      <c r="W17" s="5"/>
      <c r="X17" s="2">
        <v>20</v>
      </c>
      <c r="Y17" s="5">
        <f t="shared" si="7"/>
        <v>2.0080321285140562E-2</v>
      </c>
      <c r="Z17" s="5"/>
    </row>
    <row r="18" spans="1:26" x14ac:dyDescent="0.2">
      <c r="A18" s="15"/>
      <c r="B18" s="1" t="s">
        <v>18</v>
      </c>
      <c r="C18" s="2">
        <v>1297</v>
      </c>
      <c r="D18" s="5">
        <f t="shared" si="0"/>
        <v>1.8628366247755834E-2</v>
      </c>
      <c r="E18" s="5"/>
      <c r="F18" s="2">
        <v>612</v>
      </c>
      <c r="G18" s="5">
        <f t="shared" si="1"/>
        <v>8.8298946760929156E-3</v>
      </c>
      <c r="H18" s="5"/>
      <c r="I18" s="2">
        <v>2311</v>
      </c>
      <c r="J18" s="5">
        <f t="shared" si="2"/>
        <v>3.3192100538599639E-2</v>
      </c>
      <c r="K18" s="5"/>
      <c r="L18" s="2">
        <v>1112</v>
      </c>
      <c r="M18" s="5">
        <f t="shared" si="3"/>
        <v>1.604386091473092E-2</v>
      </c>
      <c r="N18" s="5"/>
      <c r="O18" s="2">
        <v>11</v>
      </c>
      <c r="P18" s="5">
        <f t="shared" si="4"/>
        <v>1.1011011011011011E-2</v>
      </c>
      <c r="Q18" s="5"/>
      <c r="R18" s="2">
        <v>3</v>
      </c>
      <c r="S18" s="5">
        <f t="shared" si="5"/>
        <v>3.0120481927710845E-3</v>
      </c>
      <c r="T18" s="5"/>
      <c r="U18" s="2">
        <v>29</v>
      </c>
      <c r="V18" s="5">
        <f t="shared" si="6"/>
        <v>2.9029029029029031E-2</v>
      </c>
      <c r="W18" s="5"/>
      <c r="X18" s="2">
        <v>10</v>
      </c>
      <c r="Y18" s="5">
        <f t="shared" si="7"/>
        <v>1.0040160642570281E-2</v>
      </c>
      <c r="Z18" s="5"/>
    </row>
    <row r="19" spans="1:26" x14ac:dyDescent="0.2">
      <c r="A19" s="15"/>
      <c r="B19" s="1" t="s">
        <v>19</v>
      </c>
      <c r="C19" s="2">
        <v>594</v>
      </c>
      <c r="D19" s="5">
        <f t="shared" si="0"/>
        <v>8.5314183123877917E-3</v>
      </c>
      <c r="E19" s="5"/>
      <c r="F19" s="2">
        <v>287</v>
      </c>
      <c r="G19" s="5">
        <f t="shared" si="1"/>
        <v>4.1408166209782136E-3</v>
      </c>
      <c r="H19" s="5"/>
      <c r="I19" s="2">
        <v>1255</v>
      </c>
      <c r="J19" s="5">
        <f t="shared" si="2"/>
        <v>1.8025134649910235E-2</v>
      </c>
      <c r="K19" s="5"/>
      <c r="L19" s="2">
        <v>621</v>
      </c>
      <c r="M19" s="5">
        <f t="shared" si="3"/>
        <v>8.9597460683884002E-3</v>
      </c>
      <c r="N19" s="5"/>
      <c r="O19" s="2">
        <v>3</v>
      </c>
      <c r="P19" s="5">
        <f t="shared" si="4"/>
        <v>3.003003003003003E-3</v>
      </c>
      <c r="Q19" s="5"/>
      <c r="R19" s="2">
        <v>0</v>
      </c>
      <c r="S19" s="5">
        <f t="shared" si="5"/>
        <v>0</v>
      </c>
      <c r="T19" s="5"/>
      <c r="U19" s="2">
        <v>8</v>
      </c>
      <c r="V19" s="5">
        <f t="shared" si="6"/>
        <v>8.0080080080080079E-3</v>
      </c>
      <c r="W19" s="5"/>
      <c r="X19" s="2">
        <v>4</v>
      </c>
      <c r="Y19" s="5">
        <f t="shared" si="7"/>
        <v>4.0160642570281121E-3</v>
      </c>
      <c r="Z19" s="5"/>
    </row>
    <row r="20" spans="1:26" x14ac:dyDescent="0.2">
      <c r="A20" s="15"/>
      <c r="B20" s="1" t="s">
        <v>20</v>
      </c>
      <c r="C20" s="2">
        <v>255</v>
      </c>
      <c r="D20" s="5">
        <f t="shared" si="0"/>
        <v>3.6624775583482946E-3</v>
      </c>
      <c r="E20" s="5"/>
      <c r="F20" s="2">
        <v>117</v>
      </c>
      <c r="G20" s="5">
        <f t="shared" si="1"/>
        <v>1.6880680998412928E-3</v>
      </c>
      <c r="H20" s="5"/>
      <c r="I20" s="2">
        <v>588</v>
      </c>
      <c r="J20" s="5">
        <f t="shared" si="2"/>
        <v>8.4452423698384207E-3</v>
      </c>
      <c r="K20" s="5"/>
      <c r="L20" s="2">
        <v>285</v>
      </c>
      <c r="M20" s="5">
        <f t="shared" si="3"/>
        <v>4.1119607560236617E-3</v>
      </c>
      <c r="N20" s="5"/>
      <c r="O20" s="2">
        <v>7</v>
      </c>
      <c r="P20" s="5">
        <f t="shared" si="4"/>
        <v>7.0070070070070069E-3</v>
      </c>
      <c r="Q20" s="5"/>
      <c r="R20" s="2">
        <v>3</v>
      </c>
      <c r="S20" s="5">
        <f t="shared" si="5"/>
        <v>3.0120481927710845E-3</v>
      </c>
      <c r="T20" s="5"/>
      <c r="U20" s="2">
        <v>6</v>
      </c>
      <c r="V20" s="5">
        <f t="shared" si="6"/>
        <v>6.006006006006006E-3</v>
      </c>
      <c r="W20" s="5"/>
      <c r="X20" s="2">
        <v>2</v>
      </c>
      <c r="Y20" s="5">
        <f t="shared" si="7"/>
        <v>2.008032128514056E-3</v>
      </c>
      <c r="Z20" s="5"/>
    </row>
    <row r="21" spans="1:26" x14ac:dyDescent="0.2">
      <c r="A21" s="15"/>
      <c r="B21" s="1" t="s">
        <v>21</v>
      </c>
      <c r="C21" s="2">
        <v>159</v>
      </c>
      <c r="D21" s="5">
        <f t="shared" si="0"/>
        <v>2.2836624775583484E-3</v>
      </c>
      <c r="E21" s="5"/>
      <c r="F21" s="2">
        <v>52</v>
      </c>
      <c r="G21" s="5">
        <f t="shared" si="1"/>
        <v>7.502524888183523E-4</v>
      </c>
      <c r="H21" s="5"/>
      <c r="I21" s="2">
        <v>277</v>
      </c>
      <c r="J21" s="5">
        <f t="shared" si="2"/>
        <v>3.9784560143626569E-3</v>
      </c>
      <c r="K21" s="5"/>
      <c r="L21" s="2">
        <v>118</v>
      </c>
      <c r="M21" s="5">
        <f t="shared" si="3"/>
        <v>1.7024960323185688E-3</v>
      </c>
      <c r="N21" s="5"/>
      <c r="O21" s="2">
        <v>5</v>
      </c>
      <c r="P21" s="5">
        <f t="shared" si="4"/>
        <v>5.005005005005005E-3</v>
      </c>
      <c r="Q21" s="5"/>
      <c r="R21" s="2">
        <v>1</v>
      </c>
      <c r="S21" s="5">
        <f t="shared" si="5"/>
        <v>1.004016064257028E-3</v>
      </c>
      <c r="T21" s="5"/>
      <c r="U21" s="2">
        <v>5</v>
      </c>
      <c r="V21" s="5">
        <f t="shared" si="6"/>
        <v>5.005005005005005E-3</v>
      </c>
      <c r="W21" s="5"/>
      <c r="X21" s="2">
        <v>0</v>
      </c>
      <c r="Y21" s="5">
        <f t="shared" si="7"/>
        <v>0</v>
      </c>
      <c r="Z21" s="5"/>
    </row>
    <row r="22" spans="1:26" x14ac:dyDescent="0.2">
      <c r="A22" s="15"/>
      <c r="B22" s="1" t="s">
        <v>22</v>
      </c>
      <c r="C22" s="2">
        <v>71</v>
      </c>
      <c r="D22" s="5">
        <f t="shared" si="0"/>
        <v>1.0197486535008977E-3</v>
      </c>
      <c r="E22" s="5"/>
      <c r="F22" s="2">
        <v>26</v>
      </c>
      <c r="G22" s="5">
        <f t="shared" si="1"/>
        <v>3.7512624440917615E-4</v>
      </c>
      <c r="H22" s="5"/>
      <c r="I22" s="2">
        <v>137</v>
      </c>
      <c r="J22" s="5">
        <f t="shared" si="2"/>
        <v>1.9676840215439857E-3</v>
      </c>
      <c r="K22" s="5"/>
      <c r="L22" s="2">
        <v>59</v>
      </c>
      <c r="M22" s="5">
        <f t="shared" si="3"/>
        <v>8.5124801615928439E-4</v>
      </c>
      <c r="N22" s="5"/>
      <c r="O22" s="2">
        <v>2</v>
      </c>
      <c r="P22" s="5">
        <f t="shared" si="4"/>
        <v>2.002002002002002E-3</v>
      </c>
      <c r="Q22" s="5"/>
      <c r="R22" s="2">
        <v>0</v>
      </c>
      <c r="S22" s="5">
        <f t="shared" si="5"/>
        <v>0</v>
      </c>
      <c r="T22" s="5"/>
      <c r="U22" s="2">
        <v>3</v>
      </c>
      <c r="V22" s="5">
        <f t="shared" si="6"/>
        <v>3.003003003003003E-3</v>
      </c>
      <c r="W22" s="5"/>
      <c r="X22" s="2">
        <v>0</v>
      </c>
      <c r="Y22" s="5">
        <f t="shared" si="7"/>
        <v>0</v>
      </c>
      <c r="Z22" s="5"/>
    </row>
    <row r="23" spans="1:26" x14ac:dyDescent="0.2">
      <c r="A23" s="15"/>
      <c r="B23" s="1" t="s">
        <v>23</v>
      </c>
      <c r="C23" s="2">
        <v>40</v>
      </c>
      <c r="D23" s="5">
        <f t="shared" si="0"/>
        <v>5.7450628366247753E-4</v>
      </c>
      <c r="E23" s="5"/>
      <c r="F23" s="2">
        <v>13</v>
      </c>
      <c r="G23" s="5">
        <f t="shared" si="1"/>
        <v>1.8756312220458808E-4</v>
      </c>
      <c r="H23" s="5"/>
      <c r="I23" s="2">
        <v>62</v>
      </c>
      <c r="J23" s="5">
        <f t="shared" si="2"/>
        <v>8.9048473967684027E-4</v>
      </c>
      <c r="K23" s="5"/>
      <c r="L23" s="2">
        <v>25</v>
      </c>
      <c r="M23" s="5">
        <f t="shared" si="3"/>
        <v>3.6069831193190019E-4</v>
      </c>
      <c r="N23" s="5"/>
      <c r="O23" s="2">
        <v>1</v>
      </c>
      <c r="P23" s="5">
        <f t="shared" si="4"/>
        <v>1.001001001001001E-3</v>
      </c>
      <c r="Q23" s="5"/>
      <c r="R23" s="2">
        <v>0</v>
      </c>
      <c r="S23" s="5">
        <f t="shared" si="5"/>
        <v>0</v>
      </c>
      <c r="T23" s="5"/>
      <c r="U23" s="2">
        <v>4</v>
      </c>
      <c r="V23" s="5">
        <f t="shared" si="6"/>
        <v>4.004004004004004E-3</v>
      </c>
      <c r="W23" s="5"/>
      <c r="X23" s="2">
        <v>2</v>
      </c>
      <c r="Y23" s="5">
        <f t="shared" si="7"/>
        <v>2.008032128514056E-3</v>
      </c>
      <c r="Z23" s="5"/>
    </row>
    <row r="24" spans="1:26" x14ac:dyDescent="0.2">
      <c r="A24" s="15"/>
      <c r="B24" s="1" t="s">
        <v>24</v>
      </c>
      <c r="C24" s="2">
        <v>24</v>
      </c>
      <c r="D24" s="5">
        <f t="shared" si="0"/>
        <v>3.4470377019748654E-4</v>
      </c>
      <c r="E24" s="5"/>
      <c r="F24" s="2">
        <v>9</v>
      </c>
      <c r="G24" s="5">
        <f t="shared" si="1"/>
        <v>1.2985139229548405E-4</v>
      </c>
      <c r="H24" s="5"/>
      <c r="I24" s="2">
        <v>43</v>
      </c>
      <c r="J24" s="5">
        <f t="shared" si="2"/>
        <v>6.1759425493716335E-4</v>
      </c>
      <c r="K24" s="5"/>
      <c r="L24" s="2">
        <v>14</v>
      </c>
      <c r="M24" s="5">
        <f t="shared" si="3"/>
        <v>2.019910546818641E-4</v>
      </c>
      <c r="N24" s="5"/>
      <c r="O24" s="2">
        <v>0</v>
      </c>
      <c r="P24" s="5">
        <f t="shared" si="4"/>
        <v>0</v>
      </c>
      <c r="Q24" s="5"/>
      <c r="R24" s="2">
        <v>0</v>
      </c>
      <c r="S24" s="5">
        <f t="shared" si="5"/>
        <v>0</v>
      </c>
      <c r="T24" s="5"/>
      <c r="U24" s="2">
        <v>0</v>
      </c>
      <c r="V24" s="5">
        <f t="shared" si="6"/>
        <v>0</v>
      </c>
      <c r="W24" s="5"/>
      <c r="X24" s="2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2">
        <v>12</v>
      </c>
      <c r="D25" s="5">
        <f t="shared" si="0"/>
        <v>1.7235188509874327E-4</v>
      </c>
      <c r="E25" s="5"/>
      <c r="F25" s="2">
        <v>2</v>
      </c>
      <c r="G25" s="5">
        <f t="shared" si="1"/>
        <v>2.8855864954552014E-5</v>
      </c>
      <c r="H25" s="5"/>
      <c r="I25" s="2">
        <v>17</v>
      </c>
      <c r="J25" s="5">
        <f t="shared" si="2"/>
        <v>2.4416517055655295E-4</v>
      </c>
      <c r="K25" s="5"/>
      <c r="L25" s="2">
        <v>6</v>
      </c>
      <c r="M25" s="5">
        <f t="shared" si="3"/>
        <v>8.6567594863656041E-5</v>
      </c>
      <c r="N25" s="5"/>
      <c r="O25" s="2">
        <v>0</v>
      </c>
      <c r="P25" s="5">
        <f t="shared" si="4"/>
        <v>0</v>
      </c>
      <c r="Q25" s="5"/>
      <c r="R25" s="2">
        <v>0</v>
      </c>
      <c r="S25" s="5">
        <f t="shared" si="5"/>
        <v>0</v>
      </c>
      <c r="T25" s="5"/>
      <c r="U25" s="2">
        <v>0</v>
      </c>
      <c r="V25" s="5">
        <f t="shared" si="6"/>
        <v>0</v>
      </c>
      <c r="W25" s="5"/>
      <c r="X25" s="2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2">
        <v>10</v>
      </c>
      <c r="D26" s="5">
        <f t="shared" si="0"/>
        <v>1.4362657091561938E-4</v>
      </c>
      <c r="E26" s="5"/>
      <c r="F26" s="2">
        <v>5</v>
      </c>
      <c r="G26" s="5">
        <f t="shared" si="1"/>
        <v>7.2139662386380034E-5</v>
      </c>
      <c r="H26" s="5"/>
      <c r="I26" s="2">
        <v>20</v>
      </c>
      <c r="J26" s="5">
        <f t="shared" si="2"/>
        <v>2.8725314183123877E-4</v>
      </c>
      <c r="K26" s="5"/>
      <c r="L26" s="2">
        <v>7</v>
      </c>
      <c r="M26" s="5">
        <f t="shared" si="3"/>
        <v>1.0099552734093205E-4</v>
      </c>
      <c r="N26" s="5"/>
      <c r="O26" s="2">
        <v>1</v>
      </c>
      <c r="P26" s="5">
        <f t="shared" si="4"/>
        <v>1.001001001001001E-3</v>
      </c>
      <c r="Q26" s="5"/>
      <c r="R26" s="2">
        <v>1</v>
      </c>
      <c r="S26" s="5">
        <f t="shared" si="5"/>
        <v>1.004016064257028E-3</v>
      </c>
      <c r="T26" s="5"/>
      <c r="U26" s="2">
        <v>1</v>
      </c>
      <c r="V26" s="5">
        <f t="shared" si="6"/>
        <v>1.001001001001001E-3</v>
      </c>
      <c r="W26" s="5"/>
      <c r="X26" s="2">
        <v>1</v>
      </c>
      <c r="Y26" s="5">
        <f t="shared" si="7"/>
        <v>1.004016064257028E-3</v>
      </c>
      <c r="Z26" s="5"/>
    </row>
    <row r="27" spans="1:26" x14ac:dyDescent="0.2">
      <c r="A27" s="15" t="s">
        <v>27</v>
      </c>
      <c r="B27" s="1" t="s">
        <v>5</v>
      </c>
      <c r="C27" s="2">
        <v>4</v>
      </c>
      <c r="D27" s="5">
        <f t="shared" si="0"/>
        <v>5.7450628366247755E-5</v>
      </c>
      <c r="E27" s="3"/>
      <c r="F27" s="2">
        <v>3</v>
      </c>
      <c r="G27" s="5">
        <f t="shared" si="1"/>
        <v>4.3283797431828021E-5</v>
      </c>
      <c r="H27" s="3"/>
      <c r="I27" s="2">
        <v>2</v>
      </c>
      <c r="J27" s="5">
        <f t="shared" si="2"/>
        <v>2.8725314183123877E-5</v>
      </c>
      <c r="K27" s="3"/>
      <c r="L27" s="2">
        <v>2</v>
      </c>
      <c r="M27" s="5">
        <f t="shared" si="3"/>
        <v>2.8855864954552014E-5</v>
      </c>
      <c r="N27" s="3"/>
      <c r="O27" s="2">
        <v>1</v>
      </c>
      <c r="P27" s="5">
        <f t="shared" si="4"/>
        <v>1.001001001001001E-3</v>
      </c>
      <c r="Q27" s="3"/>
      <c r="R27" s="2">
        <v>1</v>
      </c>
      <c r="S27" s="5">
        <f t="shared" si="5"/>
        <v>1.004016064257028E-3</v>
      </c>
      <c r="T27" s="3"/>
      <c r="U27" s="2">
        <v>0</v>
      </c>
      <c r="V27" s="5">
        <f t="shared" si="6"/>
        <v>0</v>
      </c>
      <c r="W27" s="3"/>
      <c r="X27" s="2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2">
        <v>11</v>
      </c>
      <c r="D28" s="5">
        <f t="shared" si="0"/>
        <v>1.5798922800718134E-4</v>
      </c>
      <c r="E28" s="3"/>
      <c r="F28" s="2">
        <v>10</v>
      </c>
      <c r="G28" s="5">
        <f t="shared" si="1"/>
        <v>1.4427932477276007E-4</v>
      </c>
      <c r="H28" s="3"/>
      <c r="I28" s="2">
        <v>1</v>
      </c>
      <c r="J28" s="5">
        <f t="shared" si="2"/>
        <v>1.4362657091561939E-5</v>
      </c>
      <c r="K28" s="3"/>
      <c r="L28" s="2">
        <v>1</v>
      </c>
      <c r="M28" s="5">
        <f t="shared" si="3"/>
        <v>1.4427932477276007E-5</v>
      </c>
      <c r="N28" s="3"/>
      <c r="O28" s="2">
        <v>1</v>
      </c>
      <c r="P28" s="5">
        <f t="shared" si="4"/>
        <v>1.001001001001001E-3</v>
      </c>
      <c r="Q28" s="3"/>
      <c r="R28" s="2">
        <v>1</v>
      </c>
      <c r="S28" s="5">
        <f t="shared" si="5"/>
        <v>1.004016064257028E-3</v>
      </c>
      <c r="T28" s="3"/>
      <c r="U28" s="2">
        <v>0</v>
      </c>
      <c r="V28" s="5">
        <f t="shared" si="6"/>
        <v>0</v>
      </c>
      <c r="W28" s="3"/>
      <c r="X28" s="2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2">
        <v>18</v>
      </c>
      <c r="D29" s="5">
        <f t="shared" si="0"/>
        <v>2.5852782764811491E-4</v>
      </c>
      <c r="E29" s="3"/>
      <c r="F29" s="2">
        <v>15</v>
      </c>
      <c r="G29" s="5">
        <f t="shared" si="1"/>
        <v>2.1641898715914009E-4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1</v>
      </c>
      <c r="P29" s="5">
        <f t="shared" si="4"/>
        <v>1.001001001001001E-3</v>
      </c>
      <c r="Q29" s="3"/>
      <c r="R29" s="2">
        <v>0</v>
      </c>
      <c r="S29" s="5">
        <f t="shared" si="5"/>
        <v>0</v>
      </c>
      <c r="T29" s="3"/>
      <c r="U29" s="2">
        <v>0</v>
      </c>
      <c r="V29" s="5">
        <f t="shared" si="6"/>
        <v>0</v>
      </c>
      <c r="W29" s="3"/>
      <c r="X29" s="2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2">
        <v>23</v>
      </c>
      <c r="D30" s="5">
        <f t="shared" si="0"/>
        <v>3.3034111310592458E-4</v>
      </c>
      <c r="E30" s="3"/>
      <c r="F30" s="2">
        <v>16</v>
      </c>
      <c r="G30" s="5">
        <f t="shared" si="1"/>
        <v>2.3084691963641611E-4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5">
        <f t="shared" si="4"/>
        <v>0</v>
      </c>
      <c r="Q30" s="3"/>
      <c r="R30" s="2">
        <v>0</v>
      </c>
      <c r="S30" s="5">
        <f t="shared" si="5"/>
        <v>0</v>
      </c>
      <c r="T30" s="3"/>
      <c r="U30" s="2">
        <v>0</v>
      </c>
      <c r="V30" s="5">
        <f t="shared" si="6"/>
        <v>0</v>
      </c>
      <c r="W30" s="3"/>
      <c r="X30" s="2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2">
        <v>58</v>
      </c>
      <c r="D31" s="5">
        <f t="shared" si="0"/>
        <v>8.3303411131059244E-4</v>
      </c>
      <c r="E31" s="3"/>
      <c r="F31" s="2">
        <v>33</v>
      </c>
      <c r="G31" s="5">
        <f t="shared" si="1"/>
        <v>4.7612177175010819E-4</v>
      </c>
      <c r="H31" s="3"/>
      <c r="I31" s="2">
        <v>1</v>
      </c>
      <c r="J31" s="5">
        <f t="shared" si="2"/>
        <v>1.4362657091561939E-5</v>
      </c>
      <c r="K31" s="3"/>
      <c r="L31" s="2">
        <v>1</v>
      </c>
      <c r="M31" s="5">
        <f t="shared" si="3"/>
        <v>1.4427932477276007E-5</v>
      </c>
      <c r="N31" s="3"/>
      <c r="O31" s="2">
        <v>1</v>
      </c>
      <c r="P31" s="5">
        <f t="shared" si="4"/>
        <v>1.001001001001001E-3</v>
      </c>
      <c r="Q31" s="3"/>
      <c r="R31" s="2">
        <v>1</v>
      </c>
      <c r="S31" s="5">
        <f t="shared" si="5"/>
        <v>1.004016064257028E-3</v>
      </c>
      <c r="T31" s="3"/>
      <c r="U31" s="2">
        <v>0</v>
      </c>
      <c r="V31" s="5">
        <f t="shared" si="6"/>
        <v>0</v>
      </c>
      <c r="W31" s="3"/>
      <c r="X31" s="2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2">
        <v>144</v>
      </c>
      <c r="D32" s="5">
        <f t="shared" si="0"/>
        <v>2.0682226211849192E-3</v>
      </c>
      <c r="E32" s="3"/>
      <c r="F32" s="2">
        <v>88</v>
      </c>
      <c r="G32" s="5">
        <f t="shared" si="1"/>
        <v>1.2696580580002885E-3</v>
      </c>
      <c r="H32" s="3"/>
      <c r="I32" s="2">
        <v>32</v>
      </c>
      <c r="J32" s="5">
        <f t="shared" si="2"/>
        <v>4.5960502692998204E-4</v>
      </c>
      <c r="K32" s="3"/>
      <c r="L32" s="2">
        <v>25</v>
      </c>
      <c r="M32" s="5">
        <f t="shared" si="3"/>
        <v>3.6069831193190019E-4</v>
      </c>
      <c r="N32" s="3"/>
      <c r="O32" s="2">
        <v>0</v>
      </c>
      <c r="P32" s="5">
        <f t="shared" si="4"/>
        <v>0</v>
      </c>
      <c r="Q32" s="3"/>
      <c r="R32" s="2">
        <v>1</v>
      </c>
      <c r="S32" s="5">
        <f t="shared" si="5"/>
        <v>1.004016064257028E-3</v>
      </c>
      <c r="T32" s="3"/>
      <c r="U32" s="2">
        <v>0</v>
      </c>
      <c r="V32" s="5">
        <f t="shared" si="6"/>
        <v>0</v>
      </c>
      <c r="W32" s="3"/>
      <c r="X32" s="2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2">
        <v>302</v>
      </c>
      <c r="D33" s="5">
        <f t="shared" si="0"/>
        <v>4.3375224416517056E-3</v>
      </c>
      <c r="E33" s="3"/>
      <c r="F33" s="2">
        <v>194</v>
      </c>
      <c r="G33" s="5">
        <f t="shared" si="1"/>
        <v>2.7990189005915453E-3</v>
      </c>
      <c r="H33" s="3"/>
      <c r="I33" s="2">
        <v>46</v>
      </c>
      <c r="J33" s="5">
        <f t="shared" si="2"/>
        <v>6.6068222621184917E-4</v>
      </c>
      <c r="K33" s="3"/>
      <c r="L33" s="2">
        <v>46</v>
      </c>
      <c r="M33" s="5">
        <f t="shared" si="3"/>
        <v>6.6368489395469629E-4</v>
      </c>
      <c r="N33" s="3"/>
      <c r="O33" s="2">
        <v>8</v>
      </c>
      <c r="P33" s="5">
        <f t="shared" si="4"/>
        <v>8.0080080080080079E-3</v>
      </c>
      <c r="Q33" s="3"/>
      <c r="R33" s="2">
        <v>5</v>
      </c>
      <c r="S33" s="5">
        <f t="shared" si="5"/>
        <v>5.0200803212851405E-3</v>
      </c>
      <c r="T33" s="3"/>
      <c r="U33" s="2">
        <v>3</v>
      </c>
      <c r="V33" s="5">
        <f t="shared" si="6"/>
        <v>3.003003003003003E-3</v>
      </c>
      <c r="W33" s="3"/>
      <c r="X33" s="2">
        <v>3</v>
      </c>
      <c r="Y33" s="5">
        <f t="shared" si="7"/>
        <v>3.0120481927710845E-3</v>
      </c>
      <c r="Z33" s="3"/>
    </row>
    <row r="34" spans="1:26" x14ac:dyDescent="0.2">
      <c r="A34" s="15"/>
      <c r="B34" s="1" t="s">
        <v>12</v>
      </c>
      <c r="C34" s="2">
        <v>599</v>
      </c>
      <c r="D34" s="5">
        <f t="shared" si="0"/>
        <v>8.6032315978456023E-3</v>
      </c>
      <c r="E34" s="3"/>
      <c r="F34" s="2">
        <v>318</v>
      </c>
      <c r="G34" s="5">
        <f t="shared" si="1"/>
        <v>4.5880825277737703E-3</v>
      </c>
      <c r="H34" s="3"/>
      <c r="I34" s="2">
        <v>44</v>
      </c>
      <c r="J34" s="5">
        <f t="shared" si="2"/>
        <v>6.3195691202872536E-4</v>
      </c>
      <c r="K34" s="3"/>
      <c r="L34" s="2">
        <v>28</v>
      </c>
      <c r="M34" s="5">
        <f t="shared" si="3"/>
        <v>4.0398210936372819E-4</v>
      </c>
      <c r="N34" s="3"/>
      <c r="O34" s="2">
        <v>8</v>
      </c>
      <c r="P34" s="5">
        <f t="shared" si="4"/>
        <v>8.0080080080080079E-3</v>
      </c>
      <c r="Q34" s="3"/>
      <c r="R34" s="2">
        <v>5</v>
      </c>
      <c r="S34" s="5">
        <f t="shared" si="5"/>
        <v>5.0200803212851405E-3</v>
      </c>
      <c r="T34" s="3"/>
      <c r="U34" s="2">
        <v>1</v>
      </c>
      <c r="V34" s="5">
        <f t="shared" si="6"/>
        <v>1.001001001001001E-3</v>
      </c>
      <c r="W34" s="3"/>
      <c r="X34" s="2">
        <v>1</v>
      </c>
      <c r="Y34" s="5">
        <f t="shared" si="7"/>
        <v>1.004016064257028E-3</v>
      </c>
      <c r="Z34" s="3"/>
    </row>
    <row r="35" spans="1:26" x14ac:dyDescent="0.2">
      <c r="A35" s="15"/>
      <c r="B35" s="1" t="s">
        <v>13</v>
      </c>
      <c r="C35" s="2">
        <v>1335</v>
      </c>
      <c r="D35" s="5">
        <f t="shared" si="0"/>
        <v>1.9174147217235187E-2</v>
      </c>
      <c r="E35" s="3"/>
      <c r="F35" s="2">
        <v>664</v>
      </c>
      <c r="G35" s="5">
        <f t="shared" si="1"/>
        <v>9.5801471649112676E-3</v>
      </c>
      <c r="H35" s="3"/>
      <c r="I35" s="2">
        <v>128</v>
      </c>
      <c r="J35" s="5">
        <f t="shared" si="2"/>
        <v>1.8384201077199281E-3</v>
      </c>
      <c r="K35" s="3"/>
      <c r="L35" s="2">
        <v>88</v>
      </c>
      <c r="M35" s="5">
        <f t="shared" si="3"/>
        <v>1.2696580580002885E-3</v>
      </c>
      <c r="N35" s="3"/>
      <c r="O35" s="2">
        <v>23</v>
      </c>
      <c r="P35" s="5">
        <f t="shared" si="4"/>
        <v>2.3023023023023025E-2</v>
      </c>
      <c r="Q35" s="3"/>
      <c r="R35" s="2">
        <v>15</v>
      </c>
      <c r="S35" s="5">
        <f t="shared" si="5"/>
        <v>1.5060240963855422E-2</v>
      </c>
      <c r="T35" s="3"/>
      <c r="U35" s="2">
        <v>3</v>
      </c>
      <c r="V35" s="5">
        <f t="shared" si="6"/>
        <v>3.003003003003003E-3</v>
      </c>
      <c r="W35" s="3"/>
      <c r="X35" s="2">
        <v>3</v>
      </c>
      <c r="Y35" s="5">
        <f t="shared" si="7"/>
        <v>3.0120481927710845E-3</v>
      </c>
      <c r="Z35" s="3"/>
    </row>
    <row r="36" spans="1:26" x14ac:dyDescent="0.2">
      <c r="A36" s="15"/>
      <c r="B36" s="1" t="s">
        <v>14</v>
      </c>
      <c r="C36" s="2">
        <v>3072</v>
      </c>
      <c r="D36" s="5">
        <f t="shared" si="0"/>
        <v>4.4122082585278277E-2</v>
      </c>
      <c r="E36" s="3"/>
      <c r="F36" s="2">
        <v>1493</v>
      </c>
      <c r="G36" s="5">
        <f t="shared" si="1"/>
        <v>2.1540903188573077E-2</v>
      </c>
      <c r="H36" s="3"/>
      <c r="I36" s="2">
        <v>327</v>
      </c>
      <c r="J36" s="5">
        <f t="shared" si="2"/>
        <v>4.6965888689407542E-3</v>
      </c>
      <c r="K36" s="3"/>
      <c r="L36" s="2">
        <v>182</v>
      </c>
      <c r="M36" s="5">
        <f t="shared" si="3"/>
        <v>2.6258837108642332E-3</v>
      </c>
      <c r="N36" s="3"/>
      <c r="O36" s="2">
        <v>40</v>
      </c>
      <c r="P36" s="5">
        <f t="shared" si="4"/>
        <v>4.004004004004004E-2</v>
      </c>
      <c r="Q36" s="3"/>
      <c r="R36" s="2">
        <v>25</v>
      </c>
      <c r="S36" s="5">
        <f t="shared" si="5"/>
        <v>2.5100401606425703E-2</v>
      </c>
      <c r="T36" s="3"/>
      <c r="U36" s="2">
        <v>4</v>
      </c>
      <c r="V36" s="5">
        <f t="shared" si="6"/>
        <v>4.004004004004004E-3</v>
      </c>
      <c r="W36" s="3"/>
      <c r="X36" s="2">
        <v>3</v>
      </c>
      <c r="Y36" s="5">
        <f t="shared" si="7"/>
        <v>3.0120481927710845E-3</v>
      </c>
      <c r="Z36" s="3"/>
    </row>
    <row r="37" spans="1:26" x14ac:dyDescent="0.2">
      <c r="A37" s="15"/>
      <c r="B37" s="1" t="s">
        <v>15</v>
      </c>
      <c r="C37" s="2">
        <v>6559</v>
      </c>
      <c r="D37" s="5">
        <f t="shared" si="0"/>
        <v>9.4204667863554761E-2</v>
      </c>
      <c r="E37" s="3"/>
      <c r="F37" s="2">
        <v>3124</v>
      </c>
      <c r="G37" s="5">
        <f t="shared" si="1"/>
        <v>4.5072861059010247E-2</v>
      </c>
      <c r="H37" s="3"/>
      <c r="I37" s="2">
        <v>1124</v>
      </c>
      <c r="J37" s="5">
        <f t="shared" si="2"/>
        <v>1.6143626570915618E-2</v>
      </c>
      <c r="K37" s="3"/>
      <c r="L37" s="2">
        <v>614</v>
      </c>
      <c r="M37" s="5">
        <f t="shared" si="3"/>
        <v>8.8587505410474675E-3</v>
      </c>
      <c r="N37" s="3"/>
      <c r="O37" s="2">
        <v>97</v>
      </c>
      <c r="P37" s="5">
        <f t="shared" si="4"/>
        <v>9.7097097097097101E-2</v>
      </c>
      <c r="Q37" s="3"/>
      <c r="R37" s="2">
        <v>55</v>
      </c>
      <c r="S37" s="5">
        <f t="shared" si="5"/>
        <v>5.5220883534136546E-2</v>
      </c>
      <c r="T37" s="3"/>
      <c r="U37" s="2">
        <v>12</v>
      </c>
      <c r="V37" s="5">
        <f t="shared" si="6"/>
        <v>1.2012012012012012E-2</v>
      </c>
      <c r="W37" s="3"/>
      <c r="X37" s="2">
        <v>6</v>
      </c>
      <c r="Y37" s="5">
        <f t="shared" si="7"/>
        <v>6.024096385542169E-3</v>
      </c>
      <c r="Z37" s="3"/>
    </row>
    <row r="38" spans="1:26" x14ac:dyDescent="0.2">
      <c r="A38" s="15"/>
      <c r="B38" s="1" t="s">
        <v>16</v>
      </c>
      <c r="C38" s="2">
        <v>10734</v>
      </c>
      <c r="D38" s="5">
        <f t="shared" si="0"/>
        <v>0.15416876122082585</v>
      </c>
      <c r="E38" s="3"/>
      <c r="F38" s="2">
        <v>5415</v>
      </c>
      <c r="G38" s="5">
        <f t="shared" si="1"/>
        <v>7.8127254364449575E-2</v>
      </c>
      <c r="H38" s="3"/>
      <c r="I38" s="2">
        <v>5411</v>
      </c>
      <c r="J38" s="5">
        <f t="shared" si="2"/>
        <v>7.7716337522441656E-2</v>
      </c>
      <c r="K38" s="3"/>
      <c r="L38" s="2">
        <v>2590</v>
      </c>
      <c r="M38" s="5">
        <f t="shared" si="3"/>
        <v>3.7368345116144855E-2</v>
      </c>
      <c r="N38" s="3"/>
      <c r="O38" s="2">
        <v>151</v>
      </c>
      <c r="P38" s="5">
        <f t="shared" si="4"/>
        <v>0.15115115115115116</v>
      </c>
      <c r="Q38" s="3"/>
      <c r="R38" s="2">
        <v>93</v>
      </c>
      <c r="S38" s="5">
        <f t="shared" si="5"/>
        <v>9.337349397590361E-2</v>
      </c>
      <c r="T38" s="3"/>
      <c r="U38" s="2">
        <v>100</v>
      </c>
      <c r="V38" s="5">
        <f t="shared" si="6"/>
        <v>0.10010010010010011</v>
      </c>
      <c r="W38" s="3"/>
      <c r="X38" s="2">
        <v>53</v>
      </c>
      <c r="Y38" s="5">
        <f t="shared" si="7"/>
        <v>5.3212851405622492E-2</v>
      </c>
      <c r="Z38" s="3"/>
    </row>
    <row r="39" spans="1:26" x14ac:dyDescent="0.2">
      <c r="A39" s="15"/>
      <c r="B39" s="1" t="s">
        <v>17</v>
      </c>
      <c r="C39" s="2">
        <v>10845</v>
      </c>
      <c r="D39" s="5">
        <f t="shared" si="0"/>
        <v>0.15576301615798924</v>
      </c>
      <c r="E39" s="14">
        <v>0.62939000000000001</v>
      </c>
      <c r="F39" s="2">
        <v>6276</v>
      </c>
      <c r="G39" s="5">
        <f t="shared" si="1"/>
        <v>9.0549704227384217E-2</v>
      </c>
      <c r="H39" s="14">
        <v>0.83591000000000004</v>
      </c>
      <c r="I39" s="2">
        <v>11343</v>
      </c>
      <c r="J39" s="5">
        <f t="shared" si="2"/>
        <v>0.16291561938958707</v>
      </c>
      <c r="K39" s="14">
        <v>0.89780000000000004</v>
      </c>
      <c r="L39" s="2">
        <v>5478</v>
      </c>
      <c r="M39" s="5">
        <f t="shared" si="3"/>
        <v>7.9036214110517963E-2</v>
      </c>
      <c r="N39" s="14">
        <v>0.94838999999999996</v>
      </c>
      <c r="O39" s="2">
        <v>162</v>
      </c>
      <c r="P39" s="5">
        <f t="shared" si="4"/>
        <v>0.16216216216216217</v>
      </c>
      <c r="Q39" s="14">
        <v>0.66866999999999999</v>
      </c>
      <c r="R39" s="2">
        <v>89</v>
      </c>
      <c r="S39" s="5">
        <f t="shared" si="5"/>
        <v>8.9357429718875503E-2</v>
      </c>
      <c r="T39" s="14">
        <v>0.79718999999999995</v>
      </c>
      <c r="U39" s="2">
        <v>174</v>
      </c>
      <c r="V39" s="5">
        <f t="shared" si="6"/>
        <v>0.17417417417417416</v>
      </c>
      <c r="W39" s="14">
        <v>0.87687999999999999</v>
      </c>
      <c r="X39" s="2">
        <v>103</v>
      </c>
      <c r="Y39" s="5">
        <f t="shared" si="7"/>
        <v>0.10341365461847389</v>
      </c>
      <c r="Z39" s="14">
        <v>0.93071999999999999</v>
      </c>
    </row>
    <row r="40" spans="1:26" x14ac:dyDescent="0.2">
      <c r="A40" s="15"/>
      <c r="B40" s="1" t="s">
        <v>18</v>
      </c>
      <c r="C40" s="2">
        <v>9318</v>
      </c>
      <c r="D40" s="5">
        <f t="shared" si="0"/>
        <v>0.13383123877917416</v>
      </c>
      <c r="E40" s="14"/>
      <c r="F40" s="2">
        <v>6474</v>
      </c>
      <c r="G40" s="5">
        <f t="shared" si="1"/>
        <v>9.3406434857884871E-2</v>
      </c>
      <c r="H40" s="14"/>
      <c r="I40" s="2">
        <v>12003</v>
      </c>
      <c r="J40" s="5">
        <f t="shared" si="2"/>
        <v>0.17239497307001794</v>
      </c>
      <c r="K40" s="14"/>
      <c r="L40" s="2">
        <v>6315</v>
      </c>
      <c r="M40" s="5">
        <f t="shared" si="3"/>
        <v>9.1112393593997976E-2</v>
      </c>
      <c r="N40" s="14"/>
      <c r="O40" s="2">
        <v>128</v>
      </c>
      <c r="P40" s="5">
        <f t="shared" si="4"/>
        <v>0.12812812812812813</v>
      </c>
      <c r="Q40" s="14"/>
      <c r="R40" s="2">
        <v>94</v>
      </c>
      <c r="S40" s="5">
        <f t="shared" si="5"/>
        <v>9.4377510040160636E-2</v>
      </c>
      <c r="T40" s="14"/>
      <c r="U40" s="2">
        <v>160</v>
      </c>
      <c r="V40" s="5">
        <f t="shared" si="6"/>
        <v>0.16016016016016016</v>
      </c>
      <c r="W40" s="14"/>
      <c r="X40" s="2">
        <v>99</v>
      </c>
      <c r="Y40" s="5">
        <f t="shared" si="7"/>
        <v>9.9397590361445784E-2</v>
      </c>
      <c r="Z40" s="14"/>
    </row>
    <row r="41" spans="1:26" x14ac:dyDescent="0.2">
      <c r="A41" s="15"/>
      <c r="B41" s="1" t="s">
        <v>19</v>
      </c>
      <c r="C41" s="2">
        <v>7200</v>
      </c>
      <c r="D41" s="5">
        <f t="shared" si="0"/>
        <v>0.10341113105924596</v>
      </c>
      <c r="E41" s="14"/>
      <c r="F41" s="2">
        <v>6071</v>
      </c>
      <c r="G41" s="5">
        <f t="shared" si="1"/>
        <v>8.7591978069542636E-2</v>
      </c>
      <c r="H41" s="14"/>
      <c r="I41" s="2">
        <v>10220</v>
      </c>
      <c r="J41" s="5">
        <f t="shared" si="2"/>
        <v>0.14678635547576302</v>
      </c>
      <c r="K41" s="14"/>
      <c r="L41" s="2">
        <v>6440</v>
      </c>
      <c r="M41" s="5">
        <f t="shared" si="3"/>
        <v>9.2915885153657479E-2</v>
      </c>
      <c r="N41" s="14"/>
      <c r="O41" s="2">
        <v>100</v>
      </c>
      <c r="P41" s="5">
        <f t="shared" si="4"/>
        <v>0.10010010010010011</v>
      </c>
      <c r="Q41" s="14"/>
      <c r="R41" s="2">
        <v>101</v>
      </c>
      <c r="S41" s="5">
        <f t="shared" si="5"/>
        <v>0.10140562248995984</v>
      </c>
      <c r="T41" s="14"/>
      <c r="U41" s="2">
        <v>140</v>
      </c>
      <c r="V41" s="5">
        <f t="shared" si="6"/>
        <v>0.14014014014014015</v>
      </c>
      <c r="W41" s="14"/>
      <c r="X41" s="2">
        <v>100</v>
      </c>
      <c r="Y41" s="5">
        <f t="shared" si="7"/>
        <v>0.10040160642570281</v>
      </c>
      <c r="Z41" s="14"/>
    </row>
    <row r="42" spans="1:26" x14ac:dyDescent="0.2">
      <c r="A42" s="15"/>
      <c r="B42" s="1" t="s">
        <v>20</v>
      </c>
      <c r="C42" s="2">
        <v>5313</v>
      </c>
      <c r="D42" s="5">
        <f t="shared" si="0"/>
        <v>7.6308797127468575E-2</v>
      </c>
      <c r="E42" s="14"/>
      <c r="F42" s="2">
        <v>5508</v>
      </c>
      <c r="G42" s="5">
        <f t="shared" si="1"/>
        <v>7.9469052084836247E-2</v>
      </c>
      <c r="H42" s="14"/>
      <c r="I42" s="2">
        <v>7764</v>
      </c>
      <c r="J42" s="5">
        <f t="shared" si="2"/>
        <v>0.1115116696588869</v>
      </c>
      <c r="K42" s="14"/>
      <c r="L42" s="2">
        <v>6027</v>
      </c>
      <c r="M42" s="5">
        <f t="shared" si="3"/>
        <v>8.6957149040542484E-2</v>
      </c>
      <c r="N42" s="14"/>
      <c r="O42" s="2">
        <v>69</v>
      </c>
      <c r="P42" s="5">
        <f t="shared" si="4"/>
        <v>6.9069069069069067E-2</v>
      </c>
      <c r="Q42" s="14"/>
      <c r="R42" s="2">
        <v>84</v>
      </c>
      <c r="S42" s="5">
        <f t="shared" si="5"/>
        <v>8.4337349397590355E-2</v>
      </c>
      <c r="T42" s="14"/>
      <c r="U42" s="2">
        <v>104</v>
      </c>
      <c r="V42" s="5">
        <f t="shared" si="6"/>
        <v>0.1041041041041041</v>
      </c>
      <c r="W42" s="14"/>
      <c r="X42" s="2">
        <v>96</v>
      </c>
      <c r="Y42" s="5">
        <f t="shared" si="7"/>
        <v>9.6385542168674704E-2</v>
      </c>
      <c r="Z42" s="14"/>
    </row>
    <row r="43" spans="1:26" x14ac:dyDescent="0.2">
      <c r="A43" s="15"/>
      <c r="B43" s="1" t="s">
        <v>21</v>
      </c>
      <c r="C43" s="2">
        <v>3916</v>
      </c>
      <c r="D43" s="5">
        <f t="shared" si="0"/>
        <v>5.6244165170556554E-2</v>
      </c>
      <c r="E43" s="14"/>
      <c r="F43" s="2">
        <v>5112</v>
      </c>
      <c r="G43" s="5">
        <f t="shared" si="1"/>
        <v>7.3755590823834941E-2</v>
      </c>
      <c r="H43" s="14"/>
      <c r="I43" s="2">
        <v>5845</v>
      </c>
      <c r="J43" s="5">
        <f t="shared" si="2"/>
        <v>8.394973070017954E-2</v>
      </c>
      <c r="K43" s="14"/>
      <c r="L43" s="2">
        <v>5619</v>
      </c>
      <c r="M43" s="5">
        <f t="shared" si="3"/>
        <v>8.1070552589813882E-2</v>
      </c>
      <c r="N43" s="14"/>
      <c r="O43" s="2">
        <v>46</v>
      </c>
      <c r="P43" s="5">
        <f t="shared" si="4"/>
        <v>4.6046046046046049E-2</v>
      </c>
      <c r="Q43" s="14"/>
      <c r="R43" s="2">
        <v>50</v>
      </c>
      <c r="S43" s="5">
        <f t="shared" si="5"/>
        <v>5.0200803212851405E-2</v>
      </c>
      <c r="T43" s="14"/>
      <c r="U43" s="2">
        <v>67</v>
      </c>
      <c r="V43" s="5">
        <f t="shared" si="6"/>
        <v>6.7067067067067068E-2</v>
      </c>
      <c r="W43" s="14"/>
      <c r="X43" s="2">
        <v>75</v>
      </c>
      <c r="Y43" s="5">
        <f t="shared" si="7"/>
        <v>7.5301204819277115E-2</v>
      </c>
      <c r="Z43" s="14"/>
    </row>
    <row r="44" spans="1:26" x14ac:dyDescent="0.2">
      <c r="A44" s="15"/>
      <c r="B44" s="1" t="s">
        <v>22</v>
      </c>
      <c r="C44" s="2">
        <v>2736</v>
      </c>
      <c r="D44" s="5">
        <f t="shared" si="0"/>
        <v>3.9296229802513467E-2</v>
      </c>
      <c r="E44" s="14"/>
      <c r="F44" s="2">
        <v>4357</v>
      </c>
      <c r="G44" s="5">
        <f t="shared" si="1"/>
        <v>6.2862501803491566E-2</v>
      </c>
      <c r="H44" s="14"/>
      <c r="I44" s="2">
        <v>4227</v>
      </c>
      <c r="J44" s="5">
        <f t="shared" si="2"/>
        <v>6.0710951526032314E-2</v>
      </c>
      <c r="K44" s="14"/>
      <c r="L44" s="2">
        <v>5171</v>
      </c>
      <c r="M44" s="5">
        <f t="shared" si="3"/>
        <v>7.4606838839994236E-2</v>
      </c>
      <c r="N44" s="14"/>
      <c r="O44" s="2">
        <v>43</v>
      </c>
      <c r="P44" s="5">
        <f t="shared" si="4"/>
        <v>4.3043043043043044E-2</v>
      </c>
      <c r="Q44" s="14"/>
      <c r="R44" s="2">
        <v>62</v>
      </c>
      <c r="S44" s="5">
        <f t="shared" si="5"/>
        <v>6.224899598393574E-2</v>
      </c>
      <c r="T44" s="14"/>
      <c r="U44" s="2">
        <v>60</v>
      </c>
      <c r="V44" s="5">
        <f t="shared" si="6"/>
        <v>6.006006006006006E-2</v>
      </c>
      <c r="W44" s="14"/>
      <c r="X44" s="2">
        <v>53</v>
      </c>
      <c r="Y44" s="5">
        <f t="shared" si="7"/>
        <v>5.3212851405622492E-2</v>
      </c>
      <c r="Z44" s="14"/>
    </row>
    <row r="45" spans="1:26" x14ac:dyDescent="0.2">
      <c r="A45" s="15"/>
      <c r="B45" s="1" t="s">
        <v>23</v>
      </c>
      <c r="C45" s="2">
        <v>2053</v>
      </c>
      <c r="D45" s="5">
        <f t="shared" si="0"/>
        <v>2.9486535008976661E-2</v>
      </c>
      <c r="E45" s="14"/>
      <c r="F45" s="2">
        <v>3846</v>
      </c>
      <c r="G45" s="5">
        <f t="shared" si="1"/>
        <v>5.5489828307603517E-2</v>
      </c>
      <c r="H45" s="14"/>
      <c r="I45" s="2">
        <v>2932</v>
      </c>
      <c r="J45" s="5">
        <f t="shared" si="2"/>
        <v>4.2111310592459608E-2</v>
      </c>
      <c r="K45" s="14"/>
      <c r="L45" s="2">
        <v>4579</v>
      </c>
      <c r="M45" s="5">
        <f t="shared" si="3"/>
        <v>6.6065502813446836E-2</v>
      </c>
      <c r="N45" s="14"/>
      <c r="O45" s="2">
        <v>28</v>
      </c>
      <c r="P45" s="5">
        <f t="shared" si="4"/>
        <v>2.8028028028028028E-2</v>
      </c>
      <c r="Q45" s="14"/>
      <c r="R45" s="2">
        <v>52</v>
      </c>
      <c r="S45" s="5">
        <f t="shared" si="5"/>
        <v>5.2208835341365459E-2</v>
      </c>
      <c r="T45" s="14"/>
      <c r="U45" s="2">
        <v>41</v>
      </c>
      <c r="V45" s="5">
        <f t="shared" si="6"/>
        <v>4.1041041041041039E-2</v>
      </c>
      <c r="W45" s="14"/>
      <c r="X45" s="2">
        <v>55</v>
      </c>
      <c r="Y45" s="5">
        <f t="shared" si="7"/>
        <v>5.5220883534136546E-2</v>
      </c>
      <c r="Z45" s="14"/>
    </row>
    <row r="46" spans="1:26" x14ac:dyDescent="0.2">
      <c r="A46" s="15"/>
      <c r="B46" s="1" t="s">
        <v>24</v>
      </c>
      <c r="C46" s="2">
        <v>1397</v>
      </c>
      <c r="D46" s="5">
        <f t="shared" si="0"/>
        <v>2.0064631956912028E-2</v>
      </c>
      <c r="E46" s="14"/>
      <c r="F46" s="2">
        <v>3345</v>
      </c>
      <c r="G46" s="5">
        <f t="shared" si="1"/>
        <v>4.8261434136488243E-2</v>
      </c>
      <c r="H46" s="14"/>
      <c r="I46" s="2">
        <v>2141</v>
      </c>
      <c r="J46" s="5">
        <f t="shared" si="2"/>
        <v>3.075044883303411E-2</v>
      </c>
      <c r="K46" s="14"/>
      <c r="L46" s="2">
        <v>3974</v>
      </c>
      <c r="M46" s="5">
        <f t="shared" si="3"/>
        <v>5.7336603664694848E-2</v>
      </c>
      <c r="N46" s="14"/>
      <c r="O46" s="2">
        <v>21</v>
      </c>
      <c r="P46" s="5">
        <f t="shared" si="4"/>
        <v>2.1021021021021023E-2</v>
      </c>
      <c r="Q46" s="14"/>
      <c r="R46" s="2">
        <v>46</v>
      </c>
      <c r="S46" s="5">
        <f t="shared" si="5"/>
        <v>4.6184738955823292E-2</v>
      </c>
      <c r="T46" s="14"/>
      <c r="U46" s="2">
        <v>29</v>
      </c>
      <c r="V46" s="5">
        <f t="shared" si="6"/>
        <v>2.9029029029029031E-2</v>
      </c>
      <c r="W46" s="14"/>
      <c r="X46" s="2">
        <v>63</v>
      </c>
      <c r="Y46" s="5">
        <f t="shared" si="7"/>
        <v>6.3253012048192767E-2</v>
      </c>
      <c r="Z46" s="14"/>
    </row>
    <row r="47" spans="1:26" x14ac:dyDescent="0.2">
      <c r="A47" s="15"/>
      <c r="B47" s="1" t="s">
        <v>25</v>
      </c>
      <c r="C47" s="2">
        <v>1043</v>
      </c>
      <c r="D47" s="5">
        <f t="shared" si="0"/>
        <v>1.4980251346499102E-2</v>
      </c>
      <c r="E47" s="14"/>
      <c r="F47" s="2">
        <v>2813</v>
      </c>
      <c r="G47" s="5">
        <f t="shared" si="1"/>
        <v>4.0585774058577405E-2</v>
      </c>
      <c r="H47" s="14"/>
      <c r="I47" s="2">
        <v>1588</v>
      </c>
      <c r="J47" s="5">
        <f t="shared" si="2"/>
        <v>2.2807899461400358E-2</v>
      </c>
      <c r="K47" s="14"/>
      <c r="L47" s="2">
        <v>3477</v>
      </c>
      <c r="M47" s="5">
        <f t="shared" si="3"/>
        <v>5.0165921223488674E-2</v>
      </c>
      <c r="N47" s="14"/>
      <c r="O47" s="2">
        <v>25</v>
      </c>
      <c r="P47" s="5">
        <f t="shared" si="4"/>
        <v>2.5025025025025027E-2</v>
      </c>
      <c r="Q47" s="14"/>
      <c r="R47" s="2">
        <v>41</v>
      </c>
      <c r="S47" s="5">
        <f t="shared" si="5"/>
        <v>4.1164658634538151E-2</v>
      </c>
      <c r="T47" s="14"/>
      <c r="U47" s="2">
        <v>31</v>
      </c>
      <c r="V47" s="5">
        <f t="shared" si="6"/>
        <v>3.1031031031031032E-2</v>
      </c>
      <c r="W47" s="14"/>
      <c r="X47" s="2">
        <v>55</v>
      </c>
      <c r="Y47" s="5">
        <f t="shared" si="7"/>
        <v>5.5220883534136546E-2</v>
      </c>
      <c r="Z47" s="14"/>
    </row>
    <row r="48" spans="1:26" x14ac:dyDescent="0.2">
      <c r="A48" s="15"/>
      <c r="B48" s="1" t="s">
        <v>26</v>
      </c>
      <c r="C48" s="2">
        <v>2945</v>
      </c>
      <c r="D48" s="5">
        <f t="shared" si="0"/>
        <v>4.2298025134649912E-2</v>
      </c>
      <c r="E48" s="14"/>
      <c r="F48" s="2">
        <v>14135</v>
      </c>
      <c r="G48" s="5">
        <f t="shared" si="1"/>
        <v>0.20393882556629636</v>
      </c>
      <c r="H48" s="14"/>
      <c r="I48" s="2">
        <v>4446</v>
      </c>
      <c r="J48" s="5">
        <f t="shared" si="2"/>
        <v>6.3856373429084387E-2</v>
      </c>
      <c r="K48" s="14"/>
      <c r="L48" s="2">
        <v>18653</v>
      </c>
      <c r="M48" s="5">
        <f t="shared" si="3"/>
        <v>0.26912422449862933</v>
      </c>
      <c r="N48" s="14"/>
      <c r="O48" s="2">
        <v>46</v>
      </c>
      <c r="P48" s="5">
        <f t="shared" si="4"/>
        <v>4.6046046046046049E-2</v>
      </c>
      <c r="Q48" s="14"/>
      <c r="R48" s="2">
        <v>175</v>
      </c>
      <c r="S48" s="5">
        <f t="shared" si="5"/>
        <v>0.17570281124497991</v>
      </c>
      <c r="T48" s="14"/>
      <c r="U48" s="2">
        <v>70</v>
      </c>
      <c r="V48" s="5">
        <f t="shared" si="6"/>
        <v>7.0070070070070073E-2</v>
      </c>
      <c r="W48" s="14"/>
      <c r="X48" s="2">
        <v>228</v>
      </c>
      <c r="Y48" s="5">
        <f t="shared" si="7"/>
        <v>0.2289156626506024</v>
      </c>
      <c r="Z48" s="14"/>
    </row>
    <row r="52" spans="6:12" x14ac:dyDescent="0.2">
      <c r="F52" s="4"/>
      <c r="G52" s="4"/>
      <c r="K52" s="4"/>
      <c r="L52" s="4"/>
    </row>
    <row r="53" spans="6:12" x14ac:dyDescent="0.2">
      <c r="F53" s="4"/>
      <c r="G53" s="4"/>
      <c r="K53" s="4"/>
      <c r="L53" s="4"/>
    </row>
    <row r="54" spans="6:12" x14ac:dyDescent="0.2">
      <c r="F54" s="4"/>
      <c r="G54" s="4"/>
      <c r="K54" s="4"/>
      <c r="L54" s="4"/>
    </row>
    <row r="55" spans="6:12" x14ac:dyDescent="0.2">
      <c r="F55" s="4"/>
      <c r="G55" s="4"/>
      <c r="K55" s="4"/>
      <c r="L55" s="4"/>
    </row>
    <row r="56" spans="6:12" x14ac:dyDescent="0.2">
      <c r="F56" s="4"/>
      <c r="G56" s="4"/>
      <c r="K56" s="4"/>
      <c r="L56" s="4"/>
    </row>
    <row r="57" spans="6:12" x14ac:dyDescent="0.2">
      <c r="F57" s="4"/>
      <c r="G57" s="4"/>
      <c r="K57" s="4"/>
      <c r="L57" s="4"/>
    </row>
    <row r="58" spans="6:12" x14ac:dyDescent="0.2">
      <c r="F58" s="4"/>
      <c r="G58" s="4"/>
      <c r="K58" s="4"/>
      <c r="L58" s="4"/>
    </row>
    <row r="59" spans="6:12" x14ac:dyDescent="0.2">
      <c r="F59" s="4"/>
      <c r="G59" s="4"/>
      <c r="K59" s="4"/>
      <c r="L59" s="4"/>
    </row>
    <row r="60" spans="6:12" x14ac:dyDescent="0.2">
      <c r="F60" s="4"/>
      <c r="G60" s="4"/>
      <c r="K60" s="4"/>
      <c r="L60" s="4"/>
    </row>
    <row r="61" spans="6:12" x14ac:dyDescent="0.2">
      <c r="F61" s="4"/>
      <c r="G61" s="4"/>
      <c r="K61" s="4"/>
      <c r="L61" s="4"/>
    </row>
    <row r="62" spans="6:12" x14ac:dyDescent="0.2">
      <c r="F62" s="4"/>
      <c r="G62" s="4"/>
      <c r="K62" s="4"/>
      <c r="L62" s="4"/>
    </row>
    <row r="63" spans="6:12" x14ac:dyDescent="0.2">
      <c r="F63" s="4"/>
      <c r="G63" s="4"/>
      <c r="K63" s="4"/>
      <c r="L63" s="4"/>
    </row>
    <row r="64" spans="6:12" x14ac:dyDescent="0.2">
      <c r="F64" s="4"/>
      <c r="G64" s="4"/>
      <c r="K64" s="4"/>
      <c r="L64" s="4"/>
    </row>
    <row r="65" spans="6:12" x14ac:dyDescent="0.2">
      <c r="F65" s="4"/>
      <c r="G65" s="4"/>
      <c r="K65" s="4"/>
      <c r="L65" s="4"/>
    </row>
    <row r="66" spans="6:12" x14ac:dyDescent="0.2">
      <c r="F66" s="4"/>
      <c r="G66" s="4"/>
      <c r="K66" s="4"/>
      <c r="L66" s="4"/>
    </row>
    <row r="67" spans="6:12" x14ac:dyDescent="0.2">
      <c r="F67" s="4"/>
      <c r="G67" s="4"/>
      <c r="K67" s="4"/>
      <c r="L67" s="4"/>
    </row>
    <row r="68" spans="6:12" x14ac:dyDescent="0.2">
      <c r="F68" s="4"/>
      <c r="G68" s="4"/>
      <c r="K68" s="4"/>
      <c r="L68" s="4"/>
    </row>
    <row r="69" spans="6:12" x14ac:dyDescent="0.2">
      <c r="F69" s="4"/>
      <c r="G69" s="4"/>
      <c r="K69" s="4"/>
      <c r="L69" s="4"/>
    </row>
    <row r="70" spans="6:12" x14ac:dyDescent="0.2">
      <c r="F70" s="4"/>
      <c r="G70" s="4"/>
      <c r="K70" s="4"/>
      <c r="L70" s="4"/>
    </row>
    <row r="71" spans="6:12" x14ac:dyDescent="0.2">
      <c r="F71" s="4"/>
      <c r="G71" s="4"/>
      <c r="K71" s="4"/>
      <c r="L71" s="4"/>
    </row>
    <row r="72" spans="6:12" x14ac:dyDescent="0.2">
      <c r="F72" s="4"/>
      <c r="G72" s="4"/>
      <c r="K72" s="4"/>
      <c r="L72" s="4"/>
    </row>
    <row r="73" spans="6:12" x14ac:dyDescent="0.2">
      <c r="F73" s="4"/>
      <c r="G73" s="4"/>
      <c r="K73" s="4"/>
      <c r="L73" s="4"/>
    </row>
    <row r="74" spans="6:12" x14ac:dyDescent="0.2">
      <c r="F74" s="4"/>
      <c r="G74" s="4"/>
      <c r="K74" s="4"/>
      <c r="L74" s="4"/>
    </row>
    <row r="75" spans="6:12" x14ac:dyDescent="0.2">
      <c r="F75" s="4"/>
      <c r="G75" s="4"/>
      <c r="K75" s="4"/>
      <c r="L75" s="4"/>
    </row>
    <row r="76" spans="6:12" x14ac:dyDescent="0.2">
      <c r="F76" s="4"/>
      <c r="G76" s="4"/>
      <c r="K76" s="4"/>
      <c r="L76" s="4"/>
    </row>
    <row r="77" spans="6:12" x14ac:dyDescent="0.2">
      <c r="F77" s="4"/>
      <c r="G77" s="4"/>
      <c r="K77" s="4"/>
      <c r="L77" s="4"/>
    </row>
    <row r="78" spans="6:12" x14ac:dyDescent="0.2">
      <c r="F78" s="4"/>
      <c r="G78" s="4"/>
      <c r="K78" s="4"/>
      <c r="L78" s="4"/>
    </row>
    <row r="79" spans="6:12" x14ac:dyDescent="0.2">
      <c r="F79" s="4"/>
      <c r="G79" s="4"/>
      <c r="K79" s="4"/>
      <c r="L79" s="4"/>
    </row>
    <row r="80" spans="6:12" x14ac:dyDescent="0.2">
      <c r="F80" s="4"/>
      <c r="G80" s="4"/>
      <c r="K80" s="4"/>
      <c r="L80" s="4"/>
    </row>
    <row r="81" spans="6:12" x14ac:dyDescent="0.2">
      <c r="F81" s="4"/>
      <c r="G81" s="4"/>
      <c r="K81" s="4"/>
      <c r="L81" s="4"/>
    </row>
    <row r="82" spans="6:12" x14ac:dyDescent="0.2">
      <c r="F82" s="4"/>
      <c r="G82" s="4"/>
      <c r="K82" s="4"/>
      <c r="L82" s="4"/>
    </row>
    <row r="83" spans="6:12" x14ac:dyDescent="0.2">
      <c r="F83" s="4"/>
      <c r="G83" s="4"/>
      <c r="K83" s="4"/>
      <c r="L83" s="4"/>
    </row>
    <row r="84" spans="6:12" x14ac:dyDescent="0.2">
      <c r="F84" s="4"/>
      <c r="G84" s="4"/>
      <c r="K84" s="4"/>
      <c r="L84" s="4"/>
    </row>
    <row r="85" spans="6:12" x14ac:dyDescent="0.2">
      <c r="F85" s="4"/>
      <c r="G85" s="4"/>
      <c r="K85" s="4"/>
      <c r="L85" s="4"/>
    </row>
    <row r="86" spans="6:12" x14ac:dyDescent="0.2">
      <c r="F86" s="4"/>
      <c r="G86" s="4"/>
      <c r="K86" s="4"/>
      <c r="L86" s="4"/>
    </row>
    <row r="87" spans="6:12" x14ac:dyDescent="0.2">
      <c r="F87" s="4"/>
      <c r="G87" s="4"/>
      <c r="K87" s="4"/>
      <c r="L87" s="4"/>
    </row>
    <row r="88" spans="6:12" x14ac:dyDescent="0.2">
      <c r="F88" s="4"/>
      <c r="G88" s="4"/>
      <c r="K88" s="4"/>
      <c r="L88" s="4"/>
    </row>
    <row r="89" spans="6:12" x14ac:dyDescent="0.2">
      <c r="F89" s="4"/>
      <c r="G89" s="4"/>
      <c r="K89" s="4"/>
      <c r="L89" s="4"/>
    </row>
    <row r="90" spans="6:12" x14ac:dyDescent="0.2">
      <c r="F90" s="4"/>
      <c r="G90" s="4"/>
      <c r="K90" s="4"/>
      <c r="L90" s="4"/>
    </row>
    <row r="91" spans="6:12" x14ac:dyDescent="0.2">
      <c r="F91" s="4"/>
      <c r="G91" s="4"/>
      <c r="K91" s="4"/>
      <c r="L91" s="4"/>
    </row>
    <row r="92" spans="6:12" x14ac:dyDescent="0.2">
      <c r="F92" s="4"/>
      <c r="G92" s="4"/>
      <c r="K92" s="4"/>
      <c r="L92" s="4"/>
    </row>
    <row r="93" spans="6:12" x14ac:dyDescent="0.2">
      <c r="F93" s="4"/>
      <c r="G93" s="4"/>
      <c r="K93" s="4"/>
      <c r="L93" s="4"/>
    </row>
    <row r="94" spans="6:12" x14ac:dyDescent="0.2">
      <c r="F94" s="4"/>
      <c r="G94" s="4"/>
      <c r="K94" s="4"/>
      <c r="L94" s="4"/>
    </row>
    <row r="95" spans="6:12" x14ac:dyDescent="0.2">
      <c r="F95" s="4"/>
      <c r="G95" s="4"/>
      <c r="K95" s="4"/>
      <c r="L95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H22" workbookViewId="0">
      <selection activeCell="R53" sqref="K53:R53"/>
    </sheetView>
  </sheetViews>
  <sheetFormatPr baseColWidth="10" defaultRowHeight="16" x14ac:dyDescent="0.2"/>
  <cols>
    <col min="1" max="1" width="16.1640625" customWidth="1"/>
    <col min="2" max="2" width="15" customWidth="1"/>
    <col min="14" max="14" width="10.83203125" style="6"/>
    <col min="20" max="20" width="10.83203125" style="6"/>
    <col min="26" max="26" width="10.83203125" style="6"/>
  </cols>
  <sheetData>
    <row r="1" spans="1:26" ht="45" customHeight="1" x14ac:dyDescent="0.2">
      <c r="A1" s="17" t="s">
        <v>0</v>
      </c>
      <c r="B1" s="17"/>
      <c r="C1" s="17" t="s">
        <v>34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42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6" customHeight="1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80709</v>
      </c>
      <c r="D3" s="16"/>
      <c r="E3" s="16"/>
      <c r="F3" s="16">
        <v>80238</v>
      </c>
      <c r="G3" s="16"/>
      <c r="H3" s="16"/>
      <c r="I3" s="16">
        <v>80709</v>
      </c>
      <c r="J3" s="16"/>
      <c r="K3" s="16"/>
      <c r="L3" s="16">
        <v>80238</v>
      </c>
      <c r="M3" s="16"/>
      <c r="N3" s="16"/>
      <c r="O3" s="16">
        <v>998</v>
      </c>
      <c r="P3" s="16"/>
      <c r="Q3" s="16"/>
      <c r="R3" s="16">
        <v>993</v>
      </c>
      <c r="S3" s="16"/>
      <c r="T3" s="16"/>
      <c r="U3" s="16">
        <v>998</v>
      </c>
      <c r="V3" s="16"/>
      <c r="W3" s="16"/>
      <c r="X3" s="16">
        <v>993</v>
      </c>
      <c r="Y3" s="16"/>
      <c r="Z3" s="16"/>
    </row>
    <row r="4" spans="1:26" x14ac:dyDescent="0.2">
      <c r="A4" s="15" t="s">
        <v>3</v>
      </c>
      <c r="B4" s="15"/>
      <c r="C4" s="16">
        <v>401</v>
      </c>
      <c r="D4" s="16"/>
      <c r="E4" s="16"/>
      <c r="F4" s="16">
        <v>399</v>
      </c>
      <c r="G4" s="16"/>
      <c r="H4" s="16"/>
      <c r="I4" s="16">
        <v>401</v>
      </c>
      <c r="J4" s="16"/>
      <c r="K4" s="16"/>
      <c r="L4" s="16">
        <v>399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1394</v>
      </c>
      <c r="D5" s="5">
        <f>C5/80709</f>
        <v>1.7271927542157627E-2</v>
      </c>
      <c r="E5" s="5"/>
      <c r="F5" s="2">
        <v>14486</v>
      </c>
      <c r="G5" s="5">
        <f>F5/80238</f>
        <v>0.18053789974824896</v>
      </c>
      <c r="H5" s="5"/>
      <c r="I5" s="2">
        <v>606</v>
      </c>
      <c r="J5" s="5">
        <f>I5/80709</f>
        <v>7.5084563059881794E-3</v>
      </c>
      <c r="K5" s="5"/>
      <c r="L5" s="2">
        <v>11371</v>
      </c>
      <c r="M5" s="5">
        <f>L5/80238</f>
        <v>0.14171589521174505</v>
      </c>
      <c r="N5" s="5"/>
      <c r="O5" s="2">
        <v>24</v>
      </c>
      <c r="P5" s="5">
        <f>O5/998</f>
        <v>2.4048096192384769E-2</v>
      </c>
      <c r="Q5" s="5"/>
      <c r="R5" s="2">
        <v>231</v>
      </c>
      <c r="S5" s="5">
        <f>R5/993</f>
        <v>0.23262839879154079</v>
      </c>
      <c r="T5" s="5"/>
      <c r="U5" s="2">
        <v>11</v>
      </c>
      <c r="V5" s="5">
        <f>U5/998</f>
        <v>1.1022044088176353E-2</v>
      </c>
      <c r="W5" s="5"/>
      <c r="X5" s="2">
        <v>183</v>
      </c>
      <c r="Y5" s="5">
        <f>X5/993</f>
        <v>0.18429003021148035</v>
      </c>
      <c r="Z5" s="5"/>
    </row>
    <row r="6" spans="1:26" x14ac:dyDescent="0.2">
      <c r="A6" s="15"/>
      <c r="B6" s="1" t="s">
        <v>6</v>
      </c>
      <c r="C6" s="2">
        <v>878</v>
      </c>
      <c r="D6" s="5">
        <f t="shared" ref="D6:D48" si="0">C6/80709</f>
        <v>1.0878588509336009E-2</v>
      </c>
      <c r="E6" s="5"/>
      <c r="F6" s="2">
        <v>3603</v>
      </c>
      <c r="G6" s="5">
        <f t="shared" ref="G6:G48" si="1">F6/80238</f>
        <v>4.4903910865176103E-2</v>
      </c>
      <c r="H6" s="5"/>
      <c r="I6" s="2">
        <v>399</v>
      </c>
      <c r="J6" s="5">
        <f t="shared" ref="J6:J48" si="2">I6/80709</f>
        <v>4.9436865777050887E-3</v>
      </c>
      <c r="K6" s="5"/>
      <c r="L6" s="2">
        <v>2929</v>
      </c>
      <c r="M6" s="5">
        <f t="shared" ref="M6:M48" si="3">L6/80238</f>
        <v>3.6503900894837855E-2</v>
      </c>
      <c r="N6" s="5"/>
      <c r="O6" s="2">
        <v>21</v>
      </c>
      <c r="P6" s="5">
        <f t="shared" ref="P6:P48" si="4">O6/998</f>
        <v>2.1042084168336674E-2</v>
      </c>
      <c r="Q6" s="5"/>
      <c r="R6" s="2">
        <v>71</v>
      </c>
      <c r="S6" s="5">
        <f t="shared" ref="S6:S48" si="5">R6/993</f>
        <v>7.1500503524672715E-2</v>
      </c>
      <c r="T6" s="5"/>
      <c r="U6" s="2">
        <v>3</v>
      </c>
      <c r="V6" s="5">
        <f t="shared" ref="V6:V48" si="6">U6/998</f>
        <v>3.0060120240480962E-3</v>
      </c>
      <c r="W6" s="5"/>
      <c r="X6" s="2">
        <v>51</v>
      </c>
      <c r="Y6" s="5">
        <f t="shared" ref="Y6:Y48" si="7">X6/993</f>
        <v>5.1359516616314202E-2</v>
      </c>
      <c r="Z6" s="5"/>
    </row>
    <row r="7" spans="1:26" x14ac:dyDescent="0.2">
      <c r="A7" s="15"/>
      <c r="B7" s="1" t="s">
        <v>7</v>
      </c>
      <c r="C7" s="2">
        <v>1350</v>
      </c>
      <c r="D7" s="5">
        <f t="shared" si="0"/>
        <v>1.672675909749842E-2</v>
      </c>
      <c r="E7" s="5"/>
      <c r="F7" s="2">
        <v>4518</v>
      </c>
      <c r="G7" s="5">
        <f t="shared" si="1"/>
        <v>5.6307485231436478E-2</v>
      </c>
      <c r="H7" s="5"/>
      <c r="I7" s="2">
        <v>712</v>
      </c>
      <c r="J7" s="5">
        <f t="shared" si="2"/>
        <v>8.8218166499399071E-3</v>
      </c>
      <c r="K7" s="5"/>
      <c r="L7" s="2">
        <v>3676</v>
      </c>
      <c r="M7" s="5">
        <f t="shared" si="3"/>
        <v>4.5813704229916E-2</v>
      </c>
      <c r="N7" s="5"/>
      <c r="O7" s="2">
        <v>23</v>
      </c>
      <c r="P7" s="5">
        <f t="shared" si="4"/>
        <v>2.3046092184368736E-2</v>
      </c>
      <c r="Q7" s="5"/>
      <c r="R7" s="2">
        <v>55</v>
      </c>
      <c r="S7" s="5">
        <f t="shared" si="5"/>
        <v>5.53877139979859E-2</v>
      </c>
      <c r="T7" s="5"/>
      <c r="U7" s="2">
        <v>17</v>
      </c>
      <c r="V7" s="5">
        <f t="shared" si="6"/>
        <v>1.7034068136272545E-2</v>
      </c>
      <c r="W7" s="5"/>
      <c r="X7" s="2">
        <v>58</v>
      </c>
      <c r="Y7" s="5">
        <f t="shared" si="7"/>
        <v>5.8408862034239679E-2</v>
      </c>
      <c r="Z7" s="5"/>
    </row>
    <row r="8" spans="1:26" x14ac:dyDescent="0.2">
      <c r="A8" s="15"/>
      <c r="B8" s="1" t="s">
        <v>8</v>
      </c>
      <c r="C8" s="2">
        <v>1975</v>
      </c>
      <c r="D8" s="5">
        <f t="shared" si="0"/>
        <v>2.4470629050043984E-2</v>
      </c>
      <c r="E8" s="5"/>
      <c r="F8" s="2">
        <v>5201</v>
      </c>
      <c r="G8" s="5">
        <f t="shared" si="1"/>
        <v>6.4819661507016624E-2</v>
      </c>
      <c r="H8" s="5"/>
      <c r="I8" s="2">
        <v>1148</v>
      </c>
      <c r="J8" s="5">
        <f t="shared" si="2"/>
        <v>1.4223940328835694E-2</v>
      </c>
      <c r="K8" s="5"/>
      <c r="L8" s="2">
        <v>4288</v>
      </c>
      <c r="M8" s="5">
        <f t="shared" si="3"/>
        <v>5.3441012986365562E-2</v>
      </c>
      <c r="N8" s="5"/>
      <c r="O8" s="2">
        <v>29</v>
      </c>
      <c r="P8" s="5">
        <f t="shared" si="4"/>
        <v>2.9058116232464931E-2</v>
      </c>
      <c r="Q8" s="5"/>
      <c r="R8" s="2">
        <v>52</v>
      </c>
      <c r="S8" s="5">
        <f t="shared" si="5"/>
        <v>5.2366565961732128E-2</v>
      </c>
      <c r="T8" s="5"/>
      <c r="U8" s="2">
        <v>22</v>
      </c>
      <c r="V8" s="5">
        <f t="shared" si="6"/>
        <v>2.2044088176352707E-2</v>
      </c>
      <c r="W8" s="5"/>
      <c r="X8" s="2">
        <v>51</v>
      </c>
      <c r="Y8" s="5">
        <f t="shared" si="7"/>
        <v>5.1359516616314202E-2</v>
      </c>
      <c r="Z8" s="5"/>
    </row>
    <row r="9" spans="1:26" x14ac:dyDescent="0.2">
      <c r="A9" s="15"/>
      <c r="B9" s="1" t="s">
        <v>9</v>
      </c>
      <c r="C9" s="2">
        <v>3046</v>
      </c>
      <c r="D9" s="5">
        <f t="shared" si="0"/>
        <v>3.7740524600726064E-2</v>
      </c>
      <c r="E9" s="5"/>
      <c r="F9" s="2">
        <v>6041</v>
      </c>
      <c r="G9" s="5">
        <f t="shared" si="1"/>
        <v>7.5288516662927796E-2</v>
      </c>
      <c r="H9" s="5"/>
      <c r="I9" s="2">
        <v>1673</v>
      </c>
      <c r="J9" s="5">
        <f t="shared" si="2"/>
        <v>2.0728791088973967E-2</v>
      </c>
      <c r="K9" s="5"/>
      <c r="L9" s="2">
        <v>5179</v>
      </c>
      <c r="M9" s="5">
        <f t="shared" si="3"/>
        <v>6.4545477205314186E-2</v>
      </c>
      <c r="N9" s="5"/>
      <c r="O9" s="2">
        <v>35</v>
      </c>
      <c r="P9" s="5">
        <f t="shared" si="4"/>
        <v>3.5070140280561123E-2</v>
      </c>
      <c r="Q9" s="5"/>
      <c r="R9" s="2">
        <v>73</v>
      </c>
      <c r="S9" s="5">
        <f t="shared" si="5"/>
        <v>7.3514602215508554E-2</v>
      </c>
      <c r="T9" s="5"/>
      <c r="U9" s="2">
        <v>24</v>
      </c>
      <c r="V9" s="5">
        <f t="shared" si="6"/>
        <v>2.4048096192384769E-2</v>
      </c>
      <c r="W9" s="5"/>
      <c r="X9" s="2">
        <v>56</v>
      </c>
      <c r="Y9" s="5">
        <f t="shared" si="7"/>
        <v>5.6394763343403827E-2</v>
      </c>
      <c r="Z9" s="5"/>
    </row>
    <row r="10" spans="1:26" x14ac:dyDescent="0.2">
      <c r="A10" s="15"/>
      <c r="B10" s="1" t="s">
        <v>10</v>
      </c>
      <c r="C10" s="2">
        <v>4608</v>
      </c>
      <c r="D10" s="5">
        <f t="shared" si="0"/>
        <v>5.7094004386127939E-2</v>
      </c>
      <c r="E10" s="5"/>
      <c r="F10" s="2">
        <v>6734</v>
      </c>
      <c r="G10" s="5">
        <f t="shared" si="1"/>
        <v>8.3925322166554503E-2</v>
      </c>
      <c r="H10" s="5"/>
      <c r="I10" s="2">
        <v>2534</v>
      </c>
      <c r="J10" s="5">
        <f t="shared" si="2"/>
        <v>3.1396746335600738E-2</v>
      </c>
      <c r="K10" s="5"/>
      <c r="L10" s="2">
        <v>5969</v>
      </c>
      <c r="M10" s="5">
        <f t="shared" si="3"/>
        <v>7.4391186220992542E-2</v>
      </c>
      <c r="N10" s="5"/>
      <c r="O10" s="2">
        <v>59</v>
      </c>
      <c r="P10" s="5">
        <f t="shared" si="4"/>
        <v>5.9118236472945888E-2</v>
      </c>
      <c r="Q10" s="5"/>
      <c r="R10" s="2">
        <v>80</v>
      </c>
      <c r="S10" s="5">
        <f t="shared" si="5"/>
        <v>8.0563947633434038E-2</v>
      </c>
      <c r="T10" s="5"/>
      <c r="U10" s="2">
        <v>35</v>
      </c>
      <c r="V10" s="5">
        <f t="shared" si="6"/>
        <v>3.5070140280561123E-2</v>
      </c>
      <c r="W10" s="5"/>
      <c r="X10" s="2">
        <v>77</v>
      </c>
      <c r="Y10" s="5">
        <f t="shared" si="7"/>
        <v>7.7542799597180259E-2</v>
      </c>
      <c r="Z10" s="5"/>
    </row>
    <row r="11" spans="1:26" x14ac:dyDescent="0.2">
      <c r="A11" s="15"/>
      <c r="B11" s="1" t="s">
        <v>11</v>
      </c>
      <c r="C11" s="2">
        <v>6812</v>
      </c>
      <c r="D11" s="5">
        <f t="shared" si="0"/>
        <v>8.4401987386784616E-2</v>
      </c>
      <c r="E11" s="5"/>
      <c r="F11" s="2">
        <v>7562</v>
      </c>
      <c r="G11" s="5">
        <f t="shared" si="1"/>
        <v>9.4244622248809792E-2</v>
      </c>
      <c r="H11" s="5"/>
      <c r="I11" s="2">
        <v>4285</v>
      </c>
      <c r="J11" s="5">
        <f t="shared" si="2"/>
        <v>5.3091972394652395E-2</v>
      </c>
      <c r="K11" s="5"/>
      <c r="L11" s="2">
        <v>6810</v>
      </c>
      <c r="M11" s="5">
        <f t="shared" si="3"/>
        <v>8.4872504299708371E-2</v>
      </c>
      <c r="N11" s="5"/>
      <c r="O11" s="2">
        <v>93</v>
      </c>
      <c r="P11" s="5">
        <f t="shared" si="4"/>
        <v>9.3186372745490978E-2</v>
      </c>
      <c r="Q11" s="5"/>
      <c r="R11" s="2">
        <v>88</v>
      </c>
      <c r="S11" s="5">
        <f t="shared" si="5"/>
        <v>8.8620342396777449E-2</v>
      </c>
      <c r="T11" s="5"/>
      <c r="U11" s="2">
        <v>58</v>
      </c>
      <c r="V11" s="5">
        <f t="shared" si="6"/>
        <v>5.8116232464929862E-2</v>
      </c>
      <c r="W11" s="5"/>
      <c r="X11" s="2">
        <v>92</v>
      </c>
      <c r="Y11" s="5">
        <f t="shared" si="7"/>
        <v>9.264853977844914E-2</v>
      </c>
      <c r="Z11" s="5"/>
    </row>
    <row r="12" spans="1:26" x14ac:dyDescent="0.2">
      <c r="A12" s="15"/>
      <c r="B12" s="1" t="s">
        <v>12</v>
      </c>
      <c r="C12" s="2">
        <v>9741</v>
      </c>
      <c r="D12" s="5">
        <f t="shared" si="0"/>
        <v>0.12069285953239416</v>
      </c>
      <c r="E12" s="5"/>
      <c r="F12" s="2">
        <v>8159</v>
      </c>
      <c r="G12" s="5">
        <f t="shared" si="1"/>
        <v>0.10168498716318951</v>
      </c>
      <c r="H12" s="5"/>
      <c r="I12" s="2">
        <v>6235</v>
      </c>
      <c r="J12" s="5">
        <f t="shared" si="2"/>
        <v>7.7252846646594556E-2</v>
      </c>
      <c r="K12" s="5"/>
      <c r="L12" s="2">
        <v>7480</v>
      </c>
      <c r="M12" s="5">
        <f t="shared" si="3"/>
        <v>9.3222662578827983E-2</v>
      </c>
      <c r="N12" s="5"/>
      <c r="O12" s="2">
        <v>103</v>
      </c>
      <c r="P12" s="5">
        <f t="shared" si="4"/>
        <v>0.10320641282565131</v>
      </c>
      <c r="Q12" s="5"/>
      <c r="R12" s="2">
        <v>80</v>
      </c>
      <c r="S12" s="5">
        <f t="shared" si="5"/>
        <v>8.0563947633434038E-2</v>
      </c>
      <c r="T12" s="5"/>
      <c r="U12" s="2">
        <v>73</v>
      </c>
      <c r="V12" s="5">
        <f t="shared" si="6"/>
        <v>7.3146292585170344E-2</v>
      </c>
      <c r="W12" s="5"/>
      <c r="X12" s="2">
        <v>73</v>
      </c>
      <c r="Y12" s="5">
        <f t="shared" si="7"/>
        <v>7.3514602215508554E-2</v>
      </c>
      <c r="Z12" s="5"/>
    </row>
    <row r="13" spans="1:26" x14ac:dyDescent="0.2">
      <c r="A13" s="15"/>
      <c r="B13" s="1" t="s">
        <v>13</v>
      </c>
      <c r="C13" s="2">
        <v>13253</v>
      </c>
      <c r="D13" s="5">
        <f t="shared" si="0"/>
        <v>0.16420721356973819</v>
      </c>
      <c r="E13" s="5"/>
      <c r="F13" s="2">
        <v>8142</v>
      </c>
      <c r="G13" s="5">
        <f t="shared" si="1"/>
        <v>0.10147311747551035</v>
      </c>
      <c r="H13" s="5"/>
      <c r="I13" s="2">
        <v>9820</v>
      </c>
      <c r="J13" s="5">
        <f t="shared" si="2"/>
        <v>0.12167168469439592</v>
      </c>
      <c r="K13" s="5"/>
      <c r="L13" s="2">
        <v>8266</v>
      </c>
      <c r="M13" s="5">
        <f t="shared" si="3"/>
        <v>0.10301851990328773</v>
      </c>
      <c r="N13" s="5"/>
      <c r="O13" s="2">
        <v>157</v>
      </c>
      <c r="P13" s="5">
        <f t="shared" si="4"/>
        <v>0.15731462925851702</v>
      </c>
      <c r="Q13" s="5"/>
      <c r="R13" s="2">
        <v>100</v>
      </c>
      <c r="S13" s="5">
        <f t="shared" si="5"/>
        <v>0.10070493454179255</v>
      </c>
      <c r="T13" s="5"/>
      <c r="U13" s="2">
        <v>113</v>
      </c>
      <c r="V13" s="5">
        <f t="shared" si="6"/>
        <v>0.11322645290581163</v>
      </c>
      <c r="W13" s="5"/>
      <c r="X13" s="2">
        <v>93</v>
      </c>
      <c r="Y13" s="5">
        <f t="shared" si="7"/>
        <v>9.3655589123867067E-2</v>
      </c>
      <c r="Z13" s="5"/>
    </row>
    <row r="14" spans="1:26" x14ac:dyDescent="0.2">
      <c r="A14" s="15"/>
      <c r="B14" s="1" t="s">
        <v>14</v>
      </c>
      <c r="C14" s="2">
        <v>15042</v>
      </c>
      <c r="D14" s="5">
        <f t="shared" si="0"/>
        <v>0.18637326692190462</v>
      </c>
      <c r="E14" s="5"/>
      <c r="F14" s="2">
        <v>6765</v>
      </c>
      <c r="G14" s="5">
        <f t="shared" si="1"/>
        <v>8.4311672773498839E-2</v>
      </c>
      <c r="H14" s="5"/>
      <c r="I14" s="2">
        <v>15434</v>
      </c>
      <c r="J14" s="5">
        <f t="shared" si="2"/>
        <v>0.19123022215614119</v>
      </c>
      <c r="K14" s="5"/>
      <c r="L14" s="2">
        <v>9133</v>
      </c>
      <c r="M14" s="5">
        <f t="shared" si="3"/>
        <v>0.11382387397492461</v>
      </c>
      <c r="N14" s="5"/>
      <c r="O14" s="2">
        <v>190</v>
      </c>
      <c r="P14" s="5">
        <f t="shared" si="4"/>
        <v>0.19038076152304609</v>
      </c>
      <c r="Q14" s="5"/>
      <c r="R14" s="2">
        <v>67</v>
      </c>
      <c r="S14" s="5">
        <f t="shared" si="5"/>
        <v>6.747230614300101E-2</v>
      </c>
      <c r="T14" s="5"/>
      <c r="U14" s="2">
        <v>183</v>
      </c>
      <c r="V14" s="5">
        <f t="shared" si="6"/>
        <v>0.18336673346693386</v>
      </c>
      <c r="W14" s="5"/>
      <c r="X14" s="2">
        <v>98</v>
      </c>
      <c r="Y14" s="5">
        <f t="shared" si="7"/>
        <v>9.8690835850956699E-2</v>
      </c>
      <c r="Z14" s="5"/>
    </row>
    <row r="15" spans="1:26" x14ac:dyDescent="0.2">
      <c r="A15" s="15"/>
      <c r="B15" s="1" t="s">
        <v>15</v>
      </c>
      <c r="C15" s="2">
        <v>12046</v>
      </c>
      <c r="D15" s="5">
        <f t="shared" si="0"/>
        <v>0.1492522519173822</v>
      </c>
      <c r="E15" s="5"/>
      <c r="F15" s="2">
        <v>4653</v>
      </c>
      <c r="G15" s="5">
        <f t="shared" si="1"/>
        <v>5.7989979810065054E-2</v>
      </c>
      <c r="H15" s="5"/>
      <c r="I15" s="2">
        <v>17413</v>
      </c>
      <c r="J15" s="5">
        <f t="shared" si="2"/>
        <v>0.21575041197388148</v>
      </c>
      <c r="K15" s="5"/>
      <c r="L15" s="2">
        <v>7190</v>
      </c>
      <c r="M15" s="5">
        <f t="shared" si="3"/>
        <v>8.9608414965477709E-2</v>
      </c>
      <c r="N15" s="5"/>
      <c r="O15" s="2">
        <v>148</v>
      </c>
      <c r="P15" s="5">
        <f t="shared" si="4"/>
        <v>0.14829659318637275</v>
      </c>
      <c r="Q15" s="5"/>
      <c r="R15" s="2">
        <v>57</v>
      </c>
      <c r="S15" s="5">
        <f t="shared" si="5"/>
        <v>5.7401812688821753E-2</v>
      </c>
      <c r="T15" s="5"/>
      <c r="U15" s="2">
        <v>219</v>
      </c>
      <c r="V15" s="5">
        <f t="shared" si="6"/>
        <v>0.21943887775551102</v>
      </c>
      <c r="W15" s="5"/>
      <c r="X15" s="2">
        <v>80</v>
      </c>
      <c r="Y15" s="5">
        <f t="shared" si="7"/>
        <v>8.0563947633434038E-2</v>
      </c>
      <c r="Z15" s="5"/>
    </row>
    <row r="16" spans="1:26" x14ac:dyDescent="0.2">
      <c r="A16" s="15"/>
      <c r="B16" s="1" t="s">
        <v>16</v>
      </c>
      <c r="C16" s="2">
        <v>6789</v>
      </c>
      <c r="D16" s="5">
        <f t="shared" si="0"/>
        <v>8.411701297253095E-2</v>
      </c>
      <c r="E16" s="5"/>
      <c r="F16" s="2">
        <v>2817</v>
      </c>
      <c r="G16" s="5">
        <f t="shared" si="1"/>
        <v>3.5108053540716368E-2</v>
      </c>
      <c r="H16" s="5"/>
      <c r="I16" s="2">
        <v>13378</v>
      </c>
      <c r="J16" s="5">
        <f t="shared" si="2"/>
        <v>0.16575598756024731</v>
      </c>
      <c r="K16" s="5"/>
      <c r="L16" s="2">
        <v>5044</v>
      </c>
      <c r="M16" s="5">
        <f t="shared" si="3"/>
        <v>6.2862982626685604E-2</v>
      </c>
      <c r="N16" s="5"/>
      <c r="O16" s="2">
        <v>76</v>
      </c>
      <c r="P16" s="5">
        <f t="shared" si="4"/>
        <v>7.6152304609218444E-2</v>
      </c>
      <c r="Q16" s="5"/>
      <c r="R16" s="2">
        <v>25</v>
      </c>
      <c r="S16" s="5">
        <f t="shared" si="5"/>
        <v>2.5176233635448138E-2</v>
      </c>
      <c r="T16" s="5"/>
      <c r="U16" s="2">
        <v>159</v>
      </c>
      <c r="V16" s="5">
        <f t="shared" si="6"/>
        <v>0.15931863727454909</v>
      </c>
      <c r="W16" s="5"/>
      <c r="X16" s="2">
        <v>49</v>
      </c>
      <c r="Y16" s="5">
        <f t="shared" si="7"/>
        <v>4.9345417925478349E-2</v>
      </c>
      <c r="Z16" s="5"/>
    </row>
    <row r="17" spans="1:26" x14ac:dyDescent="0.2">
      <c r="A17" s="15"/>
      <c r="B17" s="1" t="s">
        <v>17</v>
      </c>
      <c r="C17" s="2">
        <v>2246</v>
      </c>
      <c r="D17" s="5">
        <f t="shared" si="0"/>
        <v>2.7828371061467742E-2</v>
      </c>
      <c r="E17" s="5"/>
      <c r="F17" s="2">
        <v>965</v>
      </c>
      <c r="G17" s="5">
        <f t="shared" si="1"/>
        <v>1.2026720506493184E-2</v>
      </c>
      <c r="H17" s="5"/>
      <c r="I17" s="2">
        <v>4379</v>
      </c>
      <c r="J17" s="5">
        <f t="shared" si="2"/>
        <v>5.4256650435515245E-2</v>
      </c>
      <c r="K17" s="5"/>
      <c r="L17" s="2">
        <v>1842</v>
      </c>
      <c r="M17" s="5">
        <f t="shared" si="3"/>
        <v>2.2956703806176624E-2</v>
      </c>
      <c r="N17" s="5"/>
      <c r="O17" s="2">
        <v>21</v>
      </c>
      <c r="P17" s="5">
        <f t="shared" si="4"/>
        <v>2.1042084168336674E-2</v>
      </c>
      <c r="Q17" s="5"/>
      <c r="R17" s="2">
        <v>8</v>
      </c>
      <c r="S17" s="5">
        <f t="shared" si="5"/>
        <v>8.0563947633434038E-3</v>
      </c>
      <c r="T17" s="5"/>
      <c r="U17" s="2">
        <v>45</v>
      </c>
      <c r="V17" s="5">
        <f t="shared" si="6"/>
        <v>4.5090180360721446E-2</v>
      </c>
      <c r="W17" s="5"/>
      <c r="X17" s="2">
        <v>22</v>
      </c>
      <c r="Y17" s="5">
        <f t="shared" si="7"/>
        <v>2.2155085599194362E-2</v>
      </c>
      <c r="Z17" s="5"/>
    </row>
    <row r="18" spans="1:26" x14ac:dyDescent="0.2">
      <c r="A18" s="15"/>
      <c r="B18" s="1" t="s">
        <v>18</v>
      </c>
      <c r="C18" s="2">
        <v>783</v>
      </c>
      <c r="D18" s="5">
        <f t="shared" si="0"/>
        <v>9.7015202765490839E-3</v>
      </c>
      <c r="E18" s="5"/>
      <c r="F18" s="2">
        <v>322</v>
      </c>
      <c r="G18" s="5">
        <f t="shared" si="1"/>
        <v>4.0130611430992799E-3</v>
      </c>
      <c r="H18" s="5"/>
      <c r="I18" s="2">
        <v>1474</v>
      </c>
      <c r="J18" s="5">
        <f t="shared" si="2"/>
        <v>1.826314289608346E-2</v>
      </c>
      <c r="K18" s="5"/>
      <c r="L18" s="2">
        <v>608</v>
      </c>
      <c r="M18" s="5">
        <f t="shared" si="3"/>
        <v>7.577457065230938E-3</v>
      </c>
      <c r="N18" s="5"/>
      <c r="O18" s="2">
        <v>11</v>
      </c>
      <c r="P18" s="5">
        <f t="shared" si="4"/>
        <v>1.1022044088176353E-2</v>
      </c>
      <c r="Q18" s="5"/>
      <c r="R18" s="2">
        <v>5</v>
      </c>
      <c r="S18" s="5">
        <f t="shared" si="5"/>
        <v>5.0352467270896274E-3</v>
      </c>
      <c r="T18" s="5"/>
      <c r="U18" s="2">
        <v>21</v>
      </c>
      <c r="V18" s="5">
        <f t="shared" si="6"/>
        <v>2.1042084168336674E-2</v>
      </c>
      <c r="W18" s="5"/>
      <c r="X18" s="2">
        <v>5</v>
      </c>
      <c r="Y18" s="5">
        <f t="shared" si="7"/>
        <v>5.0352467270896274E-3</v>
      </c>
      <c r="Z18" s="5"/>
    </row>
    <row r="19" spans="1:26" x14ac:dyDescent="0.2">
      <c r="A19" s="15"/>
      <c r="B19" s="1" t="s">
        <v>19</v>
      </c>
      <c r="C19" s="2">
        <v>350</v>
      </c>
      <c r="D19" s="5">
        <f t="shared" si="0"/>
        <v>4.3365671734255165E-3</v>
      </c>
      <c r="E19" s="5"/>
      <c r="F19" s="2">
        <v>139</v>
      </c>
      <c r="G19" s="5">
        <f t="shared" si="1"/>
        <v>1.7323462698472045E-3</v>
      </c>
      <c r="H19" s="5"/>
      <c r="I19" s="2">
        <v>605</v>
      </c>
      <c r="J19" s="5">
        <f t="shared" si="2"/>
        <v>7.4960661140641071E-3</v>
      </c>
      <c r="K19" s="5"/>
      <c r="L19" s="2">
        <v>244</v>
      </c>
      <c r="M19" s="5">
        <f t="shared" si="3"/>
        <v>3.0409531643361002E-3</v>
      </c>
      <c r="N19" s="5"/>
      <c r="O19" s="2">
        <v>5</v>
      </c>
      <c r="P19" s="5">
        <f t="shared" si="4"/>
        <v>5.0100200400801601E-3</v>
      </c>
      <c r="Q19" s="5"/>
      <c r="R19" s="2">
        <v>0</v>
      </c>
      <c r="S19" s="5">
        <f t="shared" si="5"/>
        <v>0</v>
      </c>
      <c r="T19" s="5"/>
      <c r="U19" s="2">
        <v>10</v>
      </c>
      <c r="V19" s="5">
        <f t="shared" si="6"/>
        <v>1.002004008016032E-2</v>
      </c>
      <c r="W19" s="5"/>
      <c r="X19" s="2">
        <v>4</v>
      </c>
      <c r="Y19" s="5">
        <f t="shared" si="7"/>
        <v>4.0281973816717019E-3</v>
      </c>
      <c r="Z19" s="5"/>
    </row>
    <row r="20" spans="1:26" x14ac:dyDescent="0.2">
      <c r="A20" s="15"/>
      <c r="B20" s="1" t="s">
        <v>20</v>
      </c>
      <c r="C20" s="2">
        <v>161</v>
      </c>
      <c r="D20" s="5">
        <f t="shared" si="0"/>
        <v>1.9948208997757374E-3</v>
      </c>
      <c r="E20" s="5"/>
      <c r="F20" s="2">
        <v>62</v>
      </c>
      <c r="G20" s="5">
        <f t="shared" si="1"/>
        <v>7.7270121388868117E-4</v>
      </c>
      <c r="H20" s="5"/>
      <c r="I20" s="2">
        <v>272</v>
      </c>
      <c r="J20" s="5">
        <f t="shared" si="2"/>
        <v>3.37013220334783E-3</v>
      </c>
      <c r="K20" s="5"/>
      <c r="L20" s="2">
        <v>103</v>
      </c>
      <c r="M20" s="5">
        <f t="shared" si="3"/>
        <v>1.2836810488795832E-3</v>
      </c>
      <c r="N20" s="5"/>
      <c r="O20" s="2">
        <v>2</v>
      </c>
      <c r="P20" s="5">
        <f t="shared" si="4"/>
        <v>2.004008016032064E-3</v>
      </c>
      <c r="Q20" s="5"/>
      <c r="R20" s="2">
        <v>1</v>
      </c>
      <c r="S20" s="5">
        <f t="shared" si="5"/>
        <v>1.0070493454179255E-3</v>
      </c>
      <c r="T20" s="5"/>
      <c r="U20" s="2">
        <v>3</v>
      </c>
      <c r="V20" s="5">
        <f t="shared" si="6"/>
        <v>3.0060120240480962E-3</v>
      </c>
      <c r="W20" s="5"/>
      <c r="X20" s="2">
        <v>0</v>
      </c>
      <c r="Y20" s="5">
        <f t="shared" si="7"/>
        <v>0</v>
      </c>
      <c r="Z20" s="5"/>
    </row>
    <row r="21" spans="1:26" x14ac:dyDescent="0.2">
      <c r="A21" s="15"/>
      <c r="B21" s="1" t="s">
        <v>21</v>
      </c>
      <c r="C21" s="2">
        <v>106</v>
      </c>
      <c r="D21" s="5">
        <f t="shared" si="0"/>
        <v>1.3133603439517277E-3</v>
      </c>
      <c r="E21" s="5"/>
      <c r="F21" s="2">
        <v>33</v>
      </c>
      <c r="G21" s="5">
        <f t="shared" si="1"/>
        <v>4.1127645255365289E-4</v>
      </c>
      <c r="H21" s="5"/>
      <c r="I21" s="2">
        <v>150</v>
      </c>
      <c r="J21" s="5">
        <f t="shared" si="2"/>
        <v>1.8585287886109356E-3</v>
      </c>
      <c r="K21" s="5"/>
      <c r="L21" s="2">
        <v>52</v>
      </c>
      <c r="M21" s="5">
        <f t="shared" si="3"/>
        <v>6.480719858421197E-4</v>
      </c>
      <c r="N21" s="5"/>
      <c r="O21" s="2">
        <v>0</v>
      </c>
      <c r="P21" s="5">
        <f t="shared" si="4"/>
        <v>0</v>
      </c>
      <c r="Q21" s="5"/>
      <c r="R21" s="2">
        <v>0</v>
      </c>
      <c r="S21" s="5">
        <f t="shared" si="5"/>
        <v>0</v>
      </c>
      <c r="T21" s="5"/>
      <c r="U21" s="2">
        <v>0</v>
      </c>
      <c r="V21" s="5">
        <f t="shared" si="6"/>
        <v>0</v>
      </c>
      <c r="W21" s="5"/>
      <c r="X21" s="2">
        <v>0</v>
      </c>
      <c r="Y21" s="5">
        <f t="shared" si="7"/>
        <v>0</v>
      </c>
      <c r="Z21" s="5"/>
    </row>
    <row r="22" spans="1:26" x14ac:dyDescent="0.2">
      <c r="A22" s="15"/>
      <c r="B22" s="1" t="s">
        <v>22</v>
      </c>
      <c r="C22" s="2">
        <v>63</v>
      </c>
      <c r="D22" s="5">
        <f t="shared" si="0"/>
        <v>7.8058209121659292E-4</v>
      </c>
      <c r="E22" s="5"/>
      <c r="F22" s="2">
        <v>15</v>
      </c>
      <c r="G22" s="5">
        <f t="shared" si="1"/>
        <v>1.8694384206984223E-4</v>
      </c>
      <c r="H22" s="5"/>
      <c r="I22" s="2">
        <v>85</v>
      </c>
      <c r="J22" s="5">
        <f t="shared" si="2"/>
        <v>1.0531663135461967E-3</v>
      </c>
      <c r="K22" s="5"/>
      <c r="L22" s="2">
        <v>25</v>
      </c>
      <c r="M22" s="5">
        <f t="shared" si="3"/>
        <v>3.1157307011640372E-4</v>
      </c>
      <c r="N22" s="5"/>
      <c r="O22" s="2">
        <v>1</v>
      </c>
      <c r="P22" s="5">
        <f t="shared" si="4"/>
        <v>1.002004008016032E-3</v>
      </c>
      <c r="Q22" s="5"/>
      <c r="R22" s="2">
        <v>0</v>
      </c>
      <c r="S22" s="5">
        <f t="shared" si="5"/>
        <v>0</v>
      </c>
      <c r="T22" s="5"/>
      <c r="U22" s="2">
        <v>0</v>
      </c>
      <c r="V22" s="5">
        <f t="shared" si="6"/>
        <v>0</v>
      </c>
      <c r="W22" s="5"/>
      <c r="X22" s="2">
        <v>0</v>
      </c>
      <c r="Y22" s="5">
        <f t="shared" si="7"/>
        <v>0</v>
      </c>
      <c r="Z22" s="5"/>
    </row>
    <row r="23" spans="1:26" x14ac:dyDescent="0.2">
      <c r="A23" s="15"/>
      <c r="B23" s="1" t="s">
        <v>23</v>
      </c>
      <c r="C23" s="2">
        <v>32</v>
      </c>
      <c r="D23" s="5">
        <f t="shared" si="0"/>
        <v>3.9648614157033292E-4</v>
      </c>
      <c r="E23" s="5"/>
      <c r="F23" s="2">
        <v>9</v>
      </c>
      <c r="G23" s="5">
        <f t="shared" si="1"/>
        <v>1.1216630524190533E-4</v>
      </c>
      <c r="H23" s="5"/>
      <c r="I23" s="2">
        <v>53</v>
      </c>
      <c r="J23" s="5">
        <f t="shared" si="2"/>
        <v>6.5668017197586387E-4</v>
      </c>
      <c r="K23" s="5"/>
      <c r="L23" s="2">
        <v>10</v>
      </c>
      <c r="M23" s="5">
        <f t="shared" si="3"/>
        <v>1.2462922804656147E-4</v>
      </c>
      <c r="N23" s="5"/>
      <c r="O23" s="2">
        <v>0</v>
      </c>
      <c r="P23" s="5">
        <f t="shared" si="4"/>
        <v>0</v>
      </c>
      <c r="Q23" s="5"/>
      <c r="R23" s="2">
        <v>0</v>
      </c>
      <c r="S23" s="5">
        <f t="shared" si="5"/>
        <v>0</v>
      </c>
      <c r="T23" s="5"/>
      <c r="U23" s="2">
        <v>2</v>
      </c>
      <c r="V23" s="5">
        <f t="shared" si="6"/>
        <v>2.004008016032064E-3</v>
      </c>
      <c r="W23" s="5"/>
      <c r="X23" s="2">
        <v>1</v>
      </c>
      <c r="Y23" s="5">
        <f t="shared" si="7"/>
        <v>1.0070493454179255E-3</v>
      </c>
      <c r="Z23" s="5"/>
    </row>
    <row r="24" spans="1:26" x14ac:dyDescent="0.2">
      <c r="A24" s="15"/>
      <c r="B24" s="1" t="s">
        <v>24</v>
      </c>
      <c r="C24" s="2">
        <v>10</v>
      </c>
      <c r="D24" s="5">
        <f t="shared" si="0"/>
        <v>1.2390191924072905E-4</v>
      </c>
      <c r="E24" s="5"/>
      <c r="F24" s="2">
        <v>5</v>
      </c>
      <c r="G24" s="5">
        <f t="shared" si="1"/>
        <v>6.2314614023280734E-5</v>
      </c>
      <c r="H24" s="5"/>
      <c r="I24" s="2">
        <v>20</v>
      </c>
      <c r="J24" s="5">
        <f t="shared" si="2"/>
        <v>2.4780383848145809E-4</v>
      </c>
      <c r="K24" s="5"/>
      <c r="L24" s="2">
        <v>9</v>
      </c>
      <c r="M24" s="5">
        <f t="shared" si="3"/>
        <v>1.1216630524190533E-4</v>
      </c>
      <c r="N24" s="5"/>
      <c r="O24" s="2">
        <v>0</v>
      </c>
      <c r="P24" s="5">
        <f t="shared" si="4"/>
        <v>0</v>
      </c>
      <c r="Q24" s="5"/>
      <c r="R24" s="2">
        <v>0</v>
      </c>
      <c r="S24" s="5">
        <f t="shared" si="5"/>
        <v>0</v>
      </c>
      <c r="T24" s="5"/>
      <c r="U24" s="2">
        <v>0</v>
      </c>
      <c r="V24" s="5">
        <f t="shared" si="6"/>
        <v>0</v>
      </c>
      <c r="W24" s="5"/>
      <c r="X24" s="2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2">
        <v>8</v>
      </c>
      <c r="D25" s="5">
        <f t="shared" si="0"/>
        <v>9.9121535392583229E-5</v>
      </c>
      <c r="E25" s="5"/>
      <c r="F25" s="2">
        <v>2</v>
      </c>
      <c r="G25" s="5">
        <f t="shared" si="1"/>
        <v>2.4925845609312294E-5</v>
      </c>
      <c r="H25" s="5"/>
      <c r="I25" s="2">
        <v>10</v>
      </c>
      <c r="J25" s="5">
        <f t="shared" si="2"/>
        <v>1.2390191924072905E-4</v>
      </c>
      <c r="K25" s="5"/>
      <c r="L25" s="2">
        <v>3</v>
      </c>
      <c r="M25" s="5">
        <f t="shared" si="3"/>
        <v>3.7388768413968443E-5</v>
      </c>
      <c r="N25" s="5"/>
      <c r="O25" s="2">
        <v>0</v>
      </c>
      <c r="P25" s="5">
        <f t="shared" si="4"/>
        <v>0</v>
      </c>
      <c r="Q25" s="5"/>
      <c r="R25" s="2">
        <v>0</v>
      </c>
      <c r="S25" s="5">
        <f t="shared" si="5"/>
        <v>0</v>
      </c>
      <c r="T25" s="5"/>
      <c r="U25" s="2">
        <v>0</v>
      </c>
      <c r="V25" s="5">
        <f t="shared" si="6"/>
        <v>0</v>
      </c>
      <c r="W25" s="5"/>
      <c r="X25" s="2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2">
        <v>16</v>
      </c>
      <c r="D26" s="5">
        <f t="shared" si="0"/>
        <v>1.9824307078516646E-4</v>
      </c>
      <c r="E26" s="5"/>
      <c r="F26" s="2">
        <v>5</v>
      </c>
      <c r="G26" s="5">
        <f t="shared" si="1"/>
        <v>6.2314614023280734E-5</v>
      </c>
      <c r="H26" s="5"/>
      <c r="I26" s="2">
        <v>24</v>
      </c>
      <c r="J26" s="5">
        <f t="shared" si="2"/>
        <v>2.973646061777497E-4</v>
      </c>
      <c r="K26" s="5"/>
      <c r="L26" s="2">
        <v>7</v>
      </c>
      <c r="M26" s="5">
        <f t="shared" si="3"/>
        <v>8.7240459632593039E-5</v>
      </c>
      <c r="N26" s="5"/>
      <c r="O26" s="2">
        <v>0</v>
      </c>
      <c r="P26" s="5">
        <f t="shared" si="4"/>
        <v>0</v>
      </c>
      <c r="Q26" s="5"/>
      <c r="R26" s="2">
        <v>0</v>
      </c>
      <c r="S26" s="5">
        <f t="shared" si="5"/>
        <v>0</v>
      </c>
      <c r="T26" s="5"/>
      <c r="U26" s="2">
        <v>0</v>
      </c>
      <c r="V26" s="5">
        <f t="shared" si="6"/>
        <v>0</v>
      </c>
      <c r="W26" s="5"/>
      <c r="X26" s="2">
        <v>0</v>
      </c>
      <c r="Y26" s="5">
        <f t="shared" si="7"/>
        <v>0</v>
      </c>
      <c r="Z26" s="5"/>
    </row>
    <row r="27" spans="1:26" x14ac:dyDescent="0.2">
      <c r="A27" s="15" t="s">
        <v>27</v>
      </c>
      <c r="B27" s="1" t="s">
        <v>5</v>
      </c>
      <c r="C27" s="2">
        <v>5</v>
      </c>
      <c r="D27" s="5">
        <f t="shared" si="0"/>
        <v>6.1950959620364523E-5</v>
      </c>
      <c r="E27" s="3"/>
      <c r="F27" s="2">
        <v>4</v>
      </c>
      <c r="G27" s="5">
        <f t="shared" si="1"/>
        <v>4.9851691218624589E-5</v>
      </c>
      <c r="H27" s="3"/>
      <c r="I27" s="2">
        <v>3</v>
      </c>
      <c r="J27" s="5">
        <f t="shared" si="2"/>
        <v>3.7170575772218713E-5</v>
      </c>
      <c r="K27" s="3"/>
      <c r="L27" s="2">
        <v>3</v>
      </c>
      <c r="M27" s="5">
        <f t="shared" si="3"/>
        <v>3.7388768413968443E-5</v>
      </c>
      <c r="N27" s="3"/>
      <c r="O27" s="2">
        <v>0</v>
      </c>
      <c r="P27" s="5">
        <f t="shared" si="4"/>
        <v>0</v>
      </c>
      <c r="Q27" s="3"/>
      <c r="R27" s="2">
        <v>0</v>
      </c>
      <c r="S27" s="5">
        <f t="shared" si="5"/>
        <v>0</v>
      </c>
      <c r="T27" s="3"/>
      <c r="U27" s="2">
        <v>0</v>
      </c>
      <c r="V27" s="5">
        <f t="shared" si="6"/>
        <v>0</v>
      </c>
      <c r="W27" s="3"/>
      <c r="X27" s="2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2">
        <v>11</v>
      </c>
      <c r="D28" s="5">
        <f t="shared" si="0"/>
        <v>1.3629211116480193E-4</v>
      </c>
      <c r="E28" s="3"/>
      <c r="F28" s="2">
        <v>10</v>
      </c>
      <c r="G28" s="5">
        <f t="shared" si="1"/>
        <v>1.2462922804656147E-4</v>
      </c>
      <c r="H28" s="3"/>
      <c r="I28" s="2">
        <v>1</v>
      </c>
      <c r="J28" s="5">
        <f t="shared" si="2"/>
        <v>1.2390191924072904E-5</v>
      </c>
      <c r="K28" s="3"/>
      <c r="L28" s="2">
        <v>1</v>
      </c>
      <c r="M28" s="5">
        <f t="shared" si="3"/>
        <v>1.2462922804656147E-5</v>
      </c>
      <c r="N28" s="3"/>
      <c r="O28" s="2">
        <v>0</v>
      </c>
      <c r="P28" s="5">
        <f t="shared" si="4"/>
        <v>0</v>
      </c>
      <c r="Q28" s="3"/>
      <c r="R28" s="2">
        <v>0</v>
      </c>
      <c r="S28" s="5">
        <f t="shared" si="5"/>
        <v>0</v>
      </c>
      <c r="T28" s="3"/>
      <c r="U28" s="2">
        <v>0</v>
      </c>
      <c r="V28" s="5">
        <f t="shared" si="6"/>
        <v>0</v>
      </c>
      <c r="W28" s="3"/>
      <c r="X28" s="2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2">
        <v>14</v>
      </c>
      <c r="D29" s="5">
        <f t="shared" si="0"/>
        <v>1.7346268693702065E-4</v>
      </c>
      <c r="E29" s="3"/>
      <c r="F29" s="2">
        <v>11</v>
      </c>
      <c r="G29" s="5">
        <f t="shared" si="1"/>
        <v>1.3709215085121762E-4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0</v>
      </c>
      <c r="P29" s="5">
        <f t="shared" si="4"/>
        <v>0</v>
      </c>
      <c r="Q29" s="3"/>
      <c r="R29" s="2">
        <v>0</v>
      </c>
      <c r="S29" s="5">
        <f t="shared" si="5"/>
        <v>0</v>
      </c>
      <c r="T29" s="3"/>
      <c r="U29" s="2">
        <v>0</v>
      </c>
      <c r="V29" s="5">
        <f t="shared" si="6"/>
        <v>0</v>
      </c>
      <c r="W29" s="3"/>
      <c r="X29" s="2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2">
        <v>18</v>
      </c>
      <c r="D30" s="5">
        <f t="shared" si="0"/>
        <v>2.2302345463331226E-4</v>
      </c>
      <c r="E30" s="3"/>
      <c r="F30" s="2">
        <v>13</v>
      </c>
      <c r="G30" s="5">
        <f t="shared" si="1"/>
        <v>1.6201799646052992E-4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5">
        <f t="shared" si="4"/>
        <v>0</v>
      </c>
      <c r="Q30" s="3"/>
      <c r="R30" s="2">
        <v>0</v>
      </c>
      <c r="S30" s="5">
        <f t="shared" si="5"/>
        <v>0</v>
      </c>
      <c r="T30" s="3"/>
      <c r="U30" s="2">
        <v>0</v>
      </c>
      <c r="V30" s="5">
        <f t="shared" si="6"/>
        <v>0</v>
      </c>
      <c r="W30" s="3"/>
      <c r="X30" s="2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2">
        <v>56</v>
      </c>
      <c r="D31" s="5">
        <f t="shared" si="0"/>
        <v>6.9385074774808262E-4</v>
      </c>
      <c r="E31" s="3"/>
      <c r="F31" s="2">
        <v>32</v>
      </c>
      <c r="G31" s="5">
        <f t="shared" si="1"/>
        <v>3.9881352974899671E-4</v>
      </c>
      <c r="H31" s="3"/>
      <c r="I31" s="2">
        <v>1</v>
      </c>
      <c r="J31" s="5">
        <f t="shared" si="2"/>
        <v>1.2390191924072904E-5</v>
      </c>
      <c r="K31" s="3"/>
      <c r="L31" s="2">
        <v>1</v>
      </c>
      <c r="M31" s="5">
        <f t="shared" si="3"/>
        <v>1.2462922804656147E-5</v>
      </c>
      <c r="N31" s="3"/>
      <c r="O31" s="2">
        <v>4</v>
      </c>
      <c r="P31" s="5">
        <f t="shared" si="4"/>
        <v>4.0080160320641279E-3</v>
      </c>
      <c r="Q31" s="3"/>
      <c r="R31" s="2">
        <v>2</v>
      </c>
      <c r="S31" s="5">
        <f t="shared" si="5"/>
        <v>2.014098690835851E-3</v>
      </c>
      <c r="T31" s="3"/>
      <c r="U31" s="2">
        <v>0</v>
      </c>
      <c r="V31" s="5">
        <f t="shared" si="6"/>
        <v>0</v>
      </c>
      <c r="W31" s="3"/>
      <c r="X31" s="2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2">
        <v>95</v>
      </c>
      <c r="D32" s="5">
        <f t="shared" si="0"/>
        <v>1.1770682327869259E-3</v>
      </c>
      <c r="E32" s="3"/>
      <c r="F32" s="2">
        <v>64</v>
      </c>
      <c r="G32" s="5">
        <f t="shared" si="1"/>
        <v>7.9762705949799342E-4</v>
      </c>
      <c r="H32" s="3"/>
      <c r="I32" s="2">
        <v>10</v>
      </c>
      <c r="J32" s="5">
        <f t="shared" si="2"/>
        <v>1.2390191924072905E-4</v>
      </c>
      <c r="K32" s="3"/>
      <c r="L32" s="2">
        <v>8</v>
      </c>
      <c r="M32" s="5">
        <f t="shared" si="3"/>
        <v>9.9703382437249177E-5</v>
      </c>
      <c r="N32" s="3"/>
      <c r="O32" s="2">
        <v>0</v>
      </c>
      <c r="P32" s="5">
        <f t="shared" si="4"/>
        <v>0</v>
      </c>
      <c r="Q32" s="3"/>
      <c r="R32" s="2">
        <v>1</v>
      </c>
      <c r="S32" s="5">
        <f t="shared" si="5"/>
        <v>1.0070493454179255E-3</v>
      </c>
      <c r="T32" s="3"/>
      <c r="U32" s="2">
        <v>0</v>
      </c>
      <c r="V32" s="5">
        <f t="shared" si="6"/>
        <v>0</v>
      </c>
      <c r="W32" s="3"/>
      <c r="X32" s="2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2">
        <v>227</v>
      </c>
      <c r="D33" s="5">
        <f t="shared" si="0"/>
        <v>2.812573566764549E-3</v>
      </c>
      <c r="E33" s="3"/>
      <c r="F33" s="2">
        <v>145</v>
      </c>
      <c r="G33" s="5">
        <f t="shared" si="1"/>
        <v>1.8071238066751415E-3</v>
      </c>
      <c r="H33" s="3"/>
      <c r="I33" s="2">
        <v>15</v>
      </c>
      <c r="J33" s="5">
        <f t="shared" si="2"/>
        <v>1.8585287886109357E-4</v>
      </c>
      <c r="K33" s="3"/>
      <c r="L33" s="2">
        <v>13</v>
      </c>
      <c r="M33" s="5">
        <f t="shared" si="3"/>
        <v>1.6201799646052992E-4</v>
      </c>
      <c r="N33" s="3"/>
      <c r="O33" s="2">
        <v>7</v>
      </c>
      <c r="P33" s="5">
        <f t="shared" si="4"/>
        <v>7.0140280561122245E-3</v>
      </c>
      <c r="Q33" s="3"/>
      <c r="R33" s="2">
        <v>5</v>
      </c>
      <c r="S33" s="5">
        <f t="shared" si="5"/>
        <v>5.0352467270896274E-3</v>
      </c>
      <c r="T33" s="3"/>
      <c r="U33" s="2">
        <v>0</v>
      </c>
      <c r="V33" s="5">
        <f t="shared" si="6"/>
        <v>0</v>
      </c>
      <c r="W33" s="3"/>
      <c r="X33" s="2">
        <v>0</v>
      </c>
      <c r="Y33" s="5">
        <f t="shared" si="7"/>
        <v>0</v>
      </c>
      <c r="Z33" s="3"/>
    </row>
    <row r="34" spans="1:26" x14ac:dyDescent="0.2">
      <c r="A34" s="15"/>
      <c r="B34" s="1" t="s">
        <v>12</v>
      </c>
      <c r="C34" s="2">
        <v>507</v>
      </c>
      <c r="D34" s="5">
        <f t="shared" si="0"/>
        <v>6.2818273055049619E-3</v>
      </c>
      <c r="E34" s="3"/>
      <c r="F34" s="2">
        <v>309</v>
      </c>
      <c r="G34" s="5">
        <f t="shared" si="1"/>
        <v>3.8510431466387499E-3</v>
      </c>
      <c r="H34" s="3"/>
      <c r="I34" s="2">
        <v>31</v>
      </c>
      <c r="J34" s="5">
        <f t="shared" si="2"/>
        <v>3.8409594964626E-4</v>
      </c>
      <c r="K34" s="3"/>
      <c r="L34" s="2">
        <v>19</v>
      </c>
      <c r="M34" s="5">
        <f t="shared" si="3"/>
        <v>2.3679553328846681E-4</v>
      </c>
      <c r="N34" s="3"/>
      <c r="O34" s="2">
        <v>7</v>
      </c>
      <c r="P34" s="5">
        <f t="shared" si="4"/>
        <v>7.0140280561122245E-3</v>
      </c>
      <c r="Q34" s="3"/>
      <c r="R34" s="2">
        <v>5</v>
      </c>
      <c r="S34" s="5">
        <f t="shared" si="5"/>
        <v>5.0352467270896274E-3</v>
      </c>
      <c r="T34" s="3"/>
      <c r="U34" s="2">
        <v>2</v>
      </c>
      <c r="V34" s="5">
        <f t="shared" si="6"/>
        <v>2.004008016032064E-3</v>
      </c>
      <c r="W34" s="3"/>
      <c r="X34" s="2">
        <v>1</v>
      </c>
      <c r="Y34" s="5">
        <f t="shared" si="7"/>
        <v>1.0070493454179255E-3</v>
      </c>
      <c r="Z34" s="3"/>
    </row>
    <row r="35" spans="1:26" x14ac:dyDescent="0.2">
      <c r="A35" s="15"/>
      <c r="B35" s="1" t="s">
        <v>13</v>
      </c>
      <c r="C35" s="2">
        <v>1193</v>
      </c>
      <c r="D35" s="5">
        <f t="shared" si="0"/>
        <v>1.4781498965418974E-2</v>
      </c>
      <c r="E35" s="3"/>
      <c r="F35" s="2">
        <v>682</v>
      </c>
      <c r="G35" s="5">
        <f t="shared" si="1"/>
        <v>8.4997133527754936E-3</v>
      </c>
      <c r="H35" s="3"/>
      <c r="I35" s="2">
        <v>109</v>
      </c>
      <c r="J35" s="5">
        <f t="shared" si="2"/>
        <v>1.3505309197239465E-3</v>
      </c>
      <c r="K35" s="3"/>
      <c r="L35" s="2">
        <v>78</v>
      </c>
      <c r="M35" s="5">
        <f t="shared" si="3"/>
        <v>9.7210797876317949E-4</v>
      </c>
      <c r="N35" s="3"/>
      <c r="O35" s="2">
        <v>23</v>
      </c>
      <c r="P35" s="5">
        <f t="shared" si="4"/>
        <v>2.3046092184368736E-2</v>
      </c>
      <c r="Q35" s="3"/>
      <c r="R35" s="2">
        <v>10</v>
      </c>
      <c r="S35" s="5">
        <f t="shared" si="5"/>
        <v>1.0070493454179255E-2</v>
      </c>
      <c r="T35" s="3"/>
      <c r="U35" s="2">
        <v>2</v>
      </c>
      <c r="V35" s="5">
        <f t="shared" si="6"/>
        <v>2.004008016032064E-3</v>
      </c>
      <c r="W35" s="3"/>
      <c r="X35" s="2">
        <v>2</v>
      </c>
      <c r="Y35" s="5">
        <f t="shared" si="7"/>
        <v>2.014098690835851E-3</v>
      </c>
      <c r="Z35" s="3"/>
    </row>
    <row r="36" spans="1:26" x14ac:dyDescent="0.2">
      <c r="A36" s="15"/>
      <c r="B36" s="1" t="s">
        <v>14</v>
      </c>
      <c r="C36" s="2">
        <v>3103</v>
      </c>
      <c r="D36" s="5">
        <f t="shared" si="0"/>
        <v>3.844676554039822E-2</v>
      </c>
      <c r="E36" s="3"/>
      <c r="F36" s="2">
        <v>1678</v>
      </c>
      <c r="G36" s="5">
        <f t="shared" si="1"/>
        <v>2.0912784466213016E-2</v>
      </c>
      <c r="H36" s="3"/>
      <c r="I36" s="2">
        <v>327</v>
      </c>
      <c r="J36" s="5">
        <f t="shared" si="2"/>
        <v>4.0515927591718397E-3</v>
      </c>
      <c r="K36" s="3"/>
      <c r="L36" s="2">
        <v>195</v>
      </c>
      <c r="M36" s="5">
        <f t="shared" si="3"/>
        <v>2.4302699469079488E-3</v>
      </c>
      <c r="N36" s="3"/>
      <c r="O36" s="2">
        <v>40</v>
      </c>
      <c r="P36" s="5">
        <f t="shared" si="4"/>
        <v>4.0080160320641281E-2</v>
      </c>
      <c r="Q36" s="3"/>
      <c r="R36" s="2">
        <v>27</v>
      </c>
      <c r="S36" s="5">
        <f t="shared" si="5"/>
        <v>2.7190332326283987E-2</v>
      </c>
      <c r="T36" s="3"/>
      <c r="U36" s="2">
        <v>7</v>
      </c>
      <c r="V36" s="5">
        <f t="shared" si="6"/>
        <v>7.0140280561122245E-3</v>
      </c>
      <c r="W36" s="3"/>
      <c r="X36" s="2">
        <v>2</v>
      </c>
      <c r="Y36" s="5">
        <f t="shared" si="7"/>
        <v>2.014098690835851E-3</v>
      </c>
      <c r="Z36" s="3"/>
    </row>
    <row r="37" spans="1:26" x14ac:dyDescent="0.2">
      <c r="A37" s="15"/>
      <c r="B37" s="1" t="s">
        <v>15</v>
      </c>
      <c r="C37" s="2">
        <v>7929</v>
      </c>
      <c r="D37" s="5">
        <f t="shared" si="0"/>
        <v>9.824183176597405E-2</v>
      </c>
      <c r="E37" s="3"/>
      <c r="F37" s="2">
        <v>4063</v>
      </c>
      <c r="G37" s="5">
        <f t="shared" si="1"/>
        <v>5.0636855355317929E-2</v>
      </c>
      <c r="H37" s="3"/>
      <c r="I37" s="2">
        <v>1193</v>
      </c>
      <c r="J37" s="5">
        <f t="shared" si="2"/>
        <v>1.4781498965418974E-2</v>
      </c>
      <c r="K37" s="3"/>
      <c r="L37" s="2">
        <v>728</v>
      </c>
      <c r="M37" s="5">
        <f t="shared" si="3"/>
        <v>9.0730078017896756E-3</v>
      </c>
      <c r="N37" s="3"/>
      <c r="O37" s="2">
        <v>89</v>
      </c>
      <c r="P37" s="5">
        <f t="shared" si="4"/>
        <v>8.917835671342686E-2</v>
      </c>
      <c r="Q37" s="3"/>
      <c r="R37" s="2">
        <v>54</v>
      </c>
      <c r="S37" s="5">
        <f t="shared" si="5"/>
        <v>5.4380664652567974E-2</v>
      </c>
      <c r="T37" s="3"/>
      <c r="U37" s="2">
        <v>28</v>
      </c>
      <c r="V37" s="5">
        <f t="shared" si="6"/>
        <v>2.8056112224448898E-2</v>
      </c>
      <c r="W37" s="3"/>
      <c r="X37" s="2">
        <v>16</v>
      </c>
      <c r="Y37" s="5">
        <f t="shared" si="7"/>
        <v>1.6112789526686808E-2</v>
      </c>
      <c r="Z37" s="3"/>
    </row>
    <row r="38" spans="1:26" x14ac:dyDescent="0.2">
      <c r="A38" s="15"/>
      <c r="B38" s="1" t="s">
        <v>16</v>
      </c>
      <c r="C38" s="2">
        <v>13539</v>
      </c>
      <c r="D38" s="5">
        <f t="shared" si="0"/>
        <v>0.16775080846002305</v>
      </c>
      <c r="E38" s="3"/>
      <c r="F38" s="2">
        <v>7365</v>
      </c>
      <c r="G38" s="5">
        <f t="shared" si="1"/>
        <v>9.1789426456292525E-2</v>
      </c>
      <c r="H38" s="3"/>
      <c r="I38" s="2">
        <v>8001</v>
      </c>
      <c r="J38" s="5">
        <f t="shared" si="2"/>
        <v>9.9133925584507301E-2</v>
      </c>
      <c r="K38" s="3"/>
      <c r="L38" s="2">
        <v>4138</v>
      </c>
      <c r="M38" s="5">
        <f t="shared" si="3"/>
        <v>5.157157456566714E-2</v>
      </c>
      <c r="N38" s="3"/>
      <c r="O38" s="2">
        <v>157</v>
      </c>
      <c r="P38" s="5">
        <f t="shared" si="4"/>
        <v>0.15731462925851702</v>
      </c>
      <c r="Q38" s="3"/>
      <c r="R38" s="2">
        <v>93</v>
      </c>
      <c r="S38" s="5">
        <f t="shared" si="5"/>
        <v>9.3655589123867067E-2</v>
      </c>
      <c r="T38" s="3"/>
      <c r="U38" s="2">
        <v>88</v>
      </c>
      <c r="V38" s="5">
        <f t="shared" si="6"/>
        <v>8.8176352705410826E-2</v>
      </c>
      <c r="W38" s="3"/>
      <c r="X38" s="2">
        <v>47</v>
      </c>
      <c r="Y38" s="5">
        <f t="shared" si="7"/>
        <v>4.7331319234642497E-2</v>
      </c>
      <c r="Z38" s="3"/>
    </row>
    <row r="39" spans="1:26" x14ac:dyDescent="0.2">
      <c r="A39" s="15"/>
      <c r="B39" s="1" t="s">
        <v>17</v>
      </c>
      <c r="C39" s="2">
        <v>13911</v>
      </c>
      <c r="D39" s="5">
        <f t="shared" si="0"/>
        <v>0.17235995985577818</v>
      </c>
      <c r="E39" s="14">
        <v>0.66922000000000004</v>
      </c>
      <c r="F39" s="2">
        <v>8198</v>
      </c>
      <c r="G39" s="5">
        <f t="shared" si="1"/>
        <v>0.1021710411525711</v>
      </c>
      <c r="H39" s="14">
        <v>0.82082999999999995</v>
      </c>
      <c r="I39" s="2">
        <v>15706</v>
      </c>
      <c r="J39" s="5">
        <f t="shared" si="2"/>
        <v>0.19460035435948903</v>
      </c>
      <c r="K39" s="14">
        <v>0.87992999999999999</v>
      </c>
      <c r="L39" s="2">
        <v>7998</v>
      </c>
      <c r="M39" s="5">
        <f t="shared" si="3"/>
        <v>9.9678456591639875E-2</v>
      </c>
      <c r="N39" s="14">
        <v>0.93539000000000005</v>
      </c>
      <c r="O39" s="2">
        <v>194</v>
      </c>
      <c r="P39" s="5">
        <f t="shared" si="4"/>
        <v>0.19438877755511022</v>
      </c>
      <c r="Q39" s="14">
        <v>0.67234000000000005</v>
      </c>
      <c r="R39" s="2">
        <v>127</v>
      </c>
      <c r="S39" s="5">
        <f t="shared" si="5"/>
        <v>0.12789526686807653</v>
      </c>
      <c r="T39" s="14">
        <v>0.80161000000000004</v>
      </c>
      <c r="U39" s="2">
        <v>187</v>
      </c>
      <c r="V39" s="5">
        <f t="shared" si="6"/>
        <v>0.18737474949899799</v>
      </c>
      <c r="W39" s="14">
        <v>0.87275000000000003</v>
      </c>
      <c r="X39" s="2">
        <v>116</v>
      </c>
      <c r="Y39" s="5">
        <f t="shared" si="7"/>
        <v>0.11681772406847936</v>
      </c>
      <c r="Z39" s="14">
        <v>0.93152000000000001</v>
      </c>
    </row>
    <row r="40" spans="1:26" x14ac:dyDescent="0.2">
      <c r="A40" s="15"/>
      <c r="B40" s="1" t="s">
        <v>18</v>
      </c>
      <c r="C40" s="2">
        <v>11865</v>
      </c>
      <c r="D40" s="5">
        <f t="shared" si="0"/>
        <v>0.147009627179125</v>
      </c>
      <c r="E40" s="14"/>
      <c r="F40" s="2">
        <v>8060</v>
      </c>
      <c r="G40" s="5">
        <f t="shared" si="1"/>
        <v>0.10045115780552855</v>
      </c>
      <c r="H40" s="14"/>
      <c r="I40" s="2">
        <v>15128</v>
      </c>
      <c r="J40" s="5">
        <f t="shared" si="2"/>
        <v>0.18743882342737489</v>
      </c>
      <c r="K40" s="14"/>
      <c r="L40" s="2">
        <v>8323</v>
      </c>
      <c r="M40" s="5">
        <f t="shared" si="3"/>
        <v>0.10372890650315313</v>
      </c>
      <c r="N40" s="14"/>
      <c r="O40" s="2">
        <v>119</v>
      </c>
      <c r="P40" s="5">
        <f t="shared" si="4"/>
        <v>0.11923847695390781</v>
      </c>
      <c r="Q40" s="14"/>
      <c r="R40" s="2">
        <v>101</v>
      </c>
      <c r="S40" s="5">
        <f t="shared" si="5"/>
        <v>0.10171198388721048</v>
      </c>
      <c r="T40" s="14"/>
      <c r="U40" s="2">
        <v>185</v>
      </c>
      <c r="V40" s="5">
        <f t="shared" si="6"/>
        <v>0.18537074148296592</v>
      </c>
      <c r="W40" s="14"/>
      <c r="X40" s="2">
        <v>125</v>
      </c>
      <c r="Y40" s="5">
        <f t="shared" si="7"/>
        <v>0.12588116817724068</v>
      </c>
      <c r="Z40" s="14"/>
    </row>
    <row r="41" spans="1:26" x14ac:dyDescent="0.2">
      <c r="A41" s="15"/>
      <c r="B41" s="1" t="s">
        <v>19</v>
      </c>
      <c r="C41" s="2">
        <v>8538</v>
      </c>
      <c r="D41" s="5">
        <f t="shared" si="0"/>
        <v>0.10578745864773445</v>
      </c>
      <c r="E41" s="14"/>
      <c r="F41" s="2">
        <v>7286</v>
      </c>
      <c r="G41" s="5">
        <f t="shared" si="1"/>
        <v>9.08048555547247E-2</v>
      </c>
      <c r="H41" s="14"/>
      <c r="I41" s="2">
        <v>11800</v>
      </c>
      <c r="J41" s="5">
        <f t="shared" si="2"/>
        <v>0.14620426470406025</v>
      </c>
      <c r="K41" s="14"/>
      <c r="L41" s="2">
        <v>8104</v>
      </c>
      <c r="M41" s="5">
        <f t="shared" si="3"/>
        <v>0.10099952640893342</v>
      </c>
      <c r="N41" s="14"/>
      <c r="O41" s="2">
        <v>102</v>
      </c>
      <c r="P41" s="5">
        <f t="shared" si="4"/>
        <v>0.10220440881763528</v>
      </c>
      <c r="Q41" s="14"/>
      <c r="R41" s="2">
        <v>86</v>
      </c>
      <c r="S41" s="5">
        <f t="shared" si="5"/>
        <v>8.6606243705941596E-2</v>
      </c>
      <c r="T41" s="14"/>
      <c r="U41" s="2">
        <v>132</v>
      </c>
      <c r="V41" s="5">
        <f t="shared" si="6"/>
        <v>0.13226452905811623</v>
      </c>
      <c r="W41" s="14"/>
      <c r="X41" s="2">
        <v>100</v>
      </c>
      <c r="Y41" s="5">
        <f t="shared" si="7"/>
        <v>0.10070493454179255</v>
      </c>
      <c r="Z41" s="14"/>
    </row>
    <row r="42" spans="1:26" x14ac:dyDescent="0.2">
      <c r="A42" s="15"/>
      <c r="B42" s="1" t="s">
        <v>20</v>
      </c>
      <c r="C42" s="2">
        <v>6048</v>
      </c>
      <c r="D42" s="5">
        <f t="shared" si="0"/>
        <v>7.4935880756792916E-2</v>
      </c>
      <c r="E42" s="14"/>
      <c r="F42" s="2">
        <v>6475</v>
      </c>
      <c r="G42" s="5">
        <f t="shared" si="1"/>
        <v>8.0697425160148564E-2</v>
      </c>
      <c r="H42" s="14"/>
      <c r="I42" s="2">
        <v>8369</v>
      </c>
      <c r="J42" s="5">
        <f t="shared" si="2"/>
        <v>0.10369351621256613</v>
      </c>
      <c r="K42" s="14"/>
      <c r="L42" s="2">
        <v>7230</v>
      </c>
      <c r="M42" s="5">
        <f t="shared" si="3"/>
        <v>9.0106931877663957E-2</v>
      </c>
      <c r="N42" s="14"/>
      <c r="O42" s="2">
        <v>80</v>
      </c>
      <c r="P42" s="5">
        <f t="shared" si="4"/>
        <v>8.0160320641282562E-2</v>
      </c>
      <c r="Q42" s="14"/>
      <c r="R42" s="2">
        <v>86</v>
      </c>
      <c r="S42" s="5">
        <f t="shared" si="5"/>
        <v>8.6606243705941596E-2</v>
      </c>
      <c r="T42" s="14"/>
      <c r="U42" s="2">
        <v>96</v>
      </c>
      <c r="V42" s="5">
        <f t="shared" si="6"/>
        <v>9.6192384769539077E-2</v>
      </c>
      <c r="W42" s="14"/>
      <c r="X42" s="2">
        <v>89</v>
      </c>
      <c r="Y42" s="5">
        <f t="shared" si="7"/>
        <v>8.9627391742195361E-2</v>
      </c>
      <c r="Z42" s="14"/>
    </row>
    <row r="43" spans="1:26" x14ac:dyDescent="0.2">
      <c r="A43" s="15"/>
      <c r="B43" s="1" t="s">
        <v>21</v>
      </c>
      <c r="C43" s="2">
        <v>4174</v>
      </c>
      <c r="D43" s="5">
        <f t="shared" si="0"/>
        <v>5.17166610910803E-2</v>
      </c>
      <c r="E43" s="14"/>
      <c r="F43" s="2">
        <v>5785</v>
      </c>
      <c r="G43" s="5">
        <f t="shared" si="1"/>
        <v>7.2098008424935814E-2</v>
      </c>
      <c r="H43" s="14"/>
      <c r="I43" s="2">
        <v>6089</v>
      </c>
      <c r="J43" s="5">
        <f t="shared" si="2"/>
        <v>7.5443878625679917E-2</v>
      </c>
      <c r="K43" s="14"/>
      <c r="L43" s="2">
        <v>6607</v>
      </c>
      <c r="M43" s="5">
        <f t="shared" si="3"/>
        <v>8.2342530970363176E-2</v>
      </c>
      <c r="N43" s="14"/>
      <c r="O43" s="2">
        <v>46</v>
      </c>
      <c r="P43" s="5">
        <f t="shared" si="4"/>
        <v>4.6092184368737472E-2</v>
      </c>
      <c r="Q43" s="14"/>
      <c r="R43" s="2">
        <v>70</v>
      </c>
      <c r="S43" s="5">
        <f t="shared" si="5"/>
        <v>7.0493454179254789E-2</v>
      </c>
      <c r="T43" s="14"/>
      <c r="U43" s="2">
        <v>78</v>
      </c>
      <c r="V43" s="5">
        <f t="shared" si="6"/>
        <v>7.8156312625250496E-2</v>
      </c>
      <c r="W43" s="14"/>
      <c r="X43" s="2">
        <v>86</v>
      </c>
      <c r="Y43" s="5">
        <f t="shared" si="7"/>
        <v>8.6606243705941596E-2</v>
      </c>
      <c r="Z43" s="14"/>
    </row>
    <row r="44" spans="1:26" x14ac:dyDescent="0.2">
      <c r="A44" s="15"/>
      <c r="B44" s="1" t="s">
        <v>22</v>
      </c>
      <c r="C44" s="2">
        <v>2741</v>
      </c>
      <c r="D44" s="5">
        <f t="shared" si="0"/>
        <v>3.3961516063883833E-2</v>
      </c>
      <c r="E44" s="14"/>
      <c r="F44" s="2">
        <v>4932</v>
      </c>
      <c r="G44" s="5">
        <f t="shared" si="1"/>
        <v>6.1467135272564123E-2</v>
      </c>
      <c r="H44" s="14"/>
      <c r="I44" s="2">
        <v>4188</v>
      </c>
      <c r="J44" s="5">
        <f t="shared" si="2"/>
        <v>5.1890123778017321E-2</v>
      </c>
      <c r="K44" s="14"/>
      <c r="L44" s="2">
        <v>5819</v>
      </c>
      <c r="M44" s="5">
        <f t="shared" si="3"/>
        <v>7.252174780029412E-2</v>
      </c>
      <c r="N44" s="14"/>
      <c r="O44" s="2">
        <v>39</v>
      </c>
      <c r="P44" s="5">
        <f t="shared" si="4"/>
        <v>3.9078156312625248E-2</v>
      </c>
      <c r="Q44" s="14"/>
      <c r="R44" s="2">
        <v>54</v>
      </c>
      <c r="S44" s="5">
        <f t="shared" si="5"/>
        <v>5.4380664652567974E-2</v>
      </c>
      <c r="T44" s="14"/>
      <c r="U44" s="2">
        <v>56</v>
      </c>
      <c r="V44" s="5">
        <f t="shared" si="6"/>
        <v>5.6112224448897796E-2</v>
      </c>
      <c r="W44" s="14"/>
      <c r="X44" s="2">
        <v>62</v>
      </c>
      <c r="Y44" s="5">
        <f t="shared" si="7"/>
        <v>6.2437059415911378E-2</v>
      </c>
      <c r="Z44" s="14"/>
    </row>
    <row r="45" spans="1:26" x14ac:dyDescent="0.2">
      <c r="A45" s="15"/>
      <c r="B45" s="1" t="s">
        <v>23</v>
      </c>
      <c r="C45" s="2">
        <v>1933</v>
      </c>
      <c r="D45" s="5">
        <f t="shared" si="0"/>
        <v>2.3950240989232922E-2</v>
      </c>
      <c r="E45" s="14"/>
      <c r="F45" s="2">
        <v>4221</v>
      </c>
      <c r="G45" s="5">
        <f t="shared" si="1"/>
        <v>5.2605997158453599E-2</v>
      </c>
      <c r="H45" s="14"/>
      <c r="I45" s="2">
        <v>2759</v>
      </c>
      <c r="J45" s="5">
        <f t="shared" si="2"/>
        <v>3.4184539518517139E-2</v>
      </c>
      <c r="K45" s="14"/>
      <c r="L45" s="2">
        <v>5026</v>
      </c>
      <c r="M45" s="5">
        <f t="shared" si="3"/>
        <v>6.2638650016201794E-2</v>
      </c>
      <c r="N45" s="14"/>
      <c r="O45" s="2">
        <v>27</v>
      </c>
      <c r="P45" s="5">
        <f t="shared" si="4"/>
        <v>2.7054108216432865E-2</v>
      </c>
      <c r="Q45" s="14"/>
      <c r="R45" s="2">
        <v>50</v>
      </c>
      <c r="S45" s="5">
        <f t="shared" si="5"/>
        <v>5.0352467270896276E-2</v>
      </c>
      <c r="T45" s="14"/>
      <c r="U45" s="2">
        <v>38</v>
      </c>
      <c r="V45" s="5">
        <f t="shared" si="6"/>
        <v>3.8076152304609222E-2</v>
      </c>
      <c r="W45" s="14"/>
      <c r="X45" s="2">
        <v>64</v>
      </c>
      <c r="Y45" s="5">
        <f t="shared" si="7"/>
        <v>6.4451158106747231E-2</v>
      </c>
      <c r="Z45" s="14"/>
    </row>
    <row r="46" spans="1:26" x14ac:dyDescent="0.2">
      <c r="A46" s="15"/>
      <c r="B46" s="1" t="s">
        <v>24</v>
      </c>
      <c r="C46" s="2">
        <v>1276</v>
      </c>
      <c r="D46" s="5">
        <f t="shared" si="0"/>
        <v>1.5809884895117025E-2</v>
      </c>
      <c r="E46" s="14"/>
      <c r="F46" s="2">
        <v>3607</v>
      </c>
      <c r="G46" s="5">
        <f t="shared" si="1"/>
        <v>4.4953762556394723E-2</v>
      </c>
      <c r="H46" s="14"/>
      <c r="I46" s="2">
        <v>1929</v>
      </c>
      <c r="J46" s="5">
        <f t="shared" si="2"/>
        <v>2.3900680221536633E-2</v>
      </c>
      <c r="K46" s="14"/>
      <c r="L46" s="2">
        <v>4275</v>
      </c>
      <c r="M46" s="5">
        <f t="shared" si="3"/>
        <v>5.3278994989905029E-2</v>
      </c>
      <c r="N46" s="14"/>
      <c r="O46" s="2">
        <v>16</v>
      </c>
      <c r="P46" s="5">
        <f t="shared" si="4"/>
        <v>1.6032064128256512E-2</v>
      </c>
      <c r="Q46" s="14"/>
      <c r="R46" s="2">
        <v>36</v>
      </c>
      <c r="S46" s="5">
        <f t="shared" si="5"/>
        <v>3.6253776435045321E-2</v>
      </c>
      <c r="T46" s="14"/>
      <c r="U46" s="2">
        <v>27</v>
      </c>
      <c r="V46" s="5">
        <f t="shared" si="6"/>
        <v>2.7054108216432865E-2</v>
      </c>
      <c r="W46" s="14"/>
      <c r="X46" s="2">
        <v>46</v>
      </c>
      <c r="Y46" s="5">
        <f t="shared" si="7"/>
        <v>4.632426988922457E-2</v>
      </c>
      <c r="Z46" s="14"/>
    </row>
    <row r="47" spans="1:26" x14ac:dyDescent="0.2">
      <c r="A47" s="15"/>
      <c r="B47" s="1" t="s">
        <v>25</v>
      </c>
      <c r="C47" s="2">
        <v>920</v>
      </c>
      <c r="D47" s="5">
        <f t="shared" si="0"/>
        <v>1.1398976570147072E-2</v>
      </c>
      <c r="E47" s="14"/>
      <c r="F47" s="2">
        <v>3039</v>
      </c>
      <c r="G47" s="5">
        <f t="shared" si="1"/>
        <v>3.7874822403350036E-2</v>
      </c>
      <c r="H47" s="14"/>
      <c r="I47" s="2">
        <v>1298</v>
      </c>
      <c r="J47" s="5">
        <f t="shared" si="2"/>
        <v>1.6082469117446631E-2</v>
      </c>
      <c r="K47" s="14"/>
      <c r="L47" s="2">
        <v>3625</v>
      </c>
      <c r="M47" s="5">
        <f t="shared" si="3"/>
        <v>4.5178095166878533E-2</v>
      </c>
      <c r="N47" s="14"/>
      <c r="O47" s="2">
        <v>15</v>
      </c>
      <c r="P47" s="5">
        <f t="shared" si="4"/>
        <v>1.503006012024048E-2</v>
      </c>
      <c r="Q47" s="14"/>
      <c r="R47" s="2">
        <v>35</v>
      </c>
      <c r="S47" s="5">
        <f t="shared" si="5"/>
        <v>3.5246727089627394E-2</v>
      </c>
      <c r="T47" s="14"/>
      <c r="U47" s="2">
        <v>17</v>
      </c>
      <c r="V47" s="5">
        <f t="shared" si="6"/>
        <v>1.7034068136272545E-2</v>
      </c>
      <c r="W47" s="14"/>
      <c r="X47" s="2">
        <v>37</v>
      </c>
      <c r="Y47" s="5">
        <f t="shared" si="7"/>
        <v>3.726082578046324E-2</v>
      </c>
      <c r="Z47" s="14"/>
    </row>
    <row r="48" spans="1:26" x14ac:dyDescent="0.2">
      <c r="A48" s="15"/>
      <c r="B48" s="1" t="s">
        <v>26</v>
      </c>
      <c r="C48" s="2">
        <v>2606</v>
      </c>
      <c r="D48" s="5">
        <f t="shared" si="0"/>
        <v>3.228884015413399E-2</v>
      </c>
      <c r="E48" s="14"/>
      <c r="F48" s="2">
        <v>14259</v>
      </c>
      <c r="G48" s="5">
        <f t="shared" si="1"/>
        <v>0.17770881627159202</v>
      </c>
      <c r="H48" s="14"/>
      <c r="I48" s="2">
        <v>3752</v>
      </c>
      <c r="J48" s="5">
        <f t="shared" si="2"/>
        <v>4.6488000099121532E-2</v>
      </c>
      <c r="K48" s="14"/>
      <c r="L48" s="2">
        <v>18047</v>
      </c>
      <c r="M48" s="5">
        <f t="shared" si="3"/>
        <v>0.22491836785562949</v>
      </c>
      <c r="N48" s="14"/>
      <c r="O48" s="2">
        <v>33</v>
      </c>
      <c r="P48" s="5">
        <f t="shared" si="4"/>
        <v>3.3066132264529056E-2</v>
      </c>
      <c r="Q48" s="14"/>
      <c r="R48" s="2">
        <v>151</v>
      </c>
      <c r="S48" s="5">
        <f t="shared" si="5"/>
        <v>0.15206445115810674</v>
      </c>
      <c r="T48" s="14"/>
      <c r="U48" s="2">
        <v>55</v>
      </c>
      <c r="V48" s="5">
        <f t="shared" si="6"/>
        <v>5.5110220440881763E-2</v>
      </c>
      <c r="W48" s="14"/>
      <c r="X48" s="2">
        <v>200</v>
      </c>
      <c r="Y48" s="5">
        <f t="shared" si="7"/>
        <v>0.2014098690835851</v>
      </c>
      <c r="Z48" s="14"/>
    </row>
    <row r="55" spans="19:20" x14ac:dyDescent="0.2">
      <c r="S55" s="4"/>
      <c r="T55" s="4"/>
    </row>
    <row r="56" spans="19:20" x14ac:dyDescent="0.2">
      <c r="S56" s="4"/>
      <c r="T56" s="4"/>
    </row>
    <row r="57" spans="19:20" x14ac:dyDescent="0.2">
      <c r="S57" s="4"/>
      <c r="T57" s="4"/>
    </row>
    <row r="58" spans="19:20" x14ac:dyDescent="0.2">
      <c r="S58" s="4"/>
      <c r="T58" s="4"/>
    </row>
    <row r="59" spans="19:20" x14ac:dyDescent="0.2">
      <c r="S59" s="4"/>
      <c r="T59" s="4"/>
    </row>
    <row r="60" spans="19:20" x14ac:dyDescent="0.2">
      <c r="S60" s="4"/>
      <c r="T60" s="4"/>
    </row>
    <row r="61" spans="19:20" x14ac:dyDescent="0.2">
      <c r="S61" s="4"/>
      <c r="T61" s="4"/>
    </row>
    <row r="62" spans="19:20" x14ac:dyDescent="0.2">
      <c r="S62" s="4"/>
      <c r="T62" s="4"/>
    </row>
    <row r="63" spans="19:20" x14ac:dyDescent="0.2">
      <c r="S63" s="4"/>
      <c r="T63" s="4"/>
    </row>
    <row r="64" spans="19:20" x14ac:dyDescent="0.2">
      <c r="S64" s="4"/>
      <c r="T64" s="4"/>
    </row>
    <row r="65" spans="19:20" x14ac:dyDescent="0.2">
      <c r="S65" s="4"/>
      <c r="T65" s="4"/>
    </row>
    <row r="66" spans="19:20" x14ac:dyDescent="0.2">
      <c r="S66" s="4"/>
      <c r="T66" s="4"/>
    </row>
    <row r="67" spans="19:20" x14ac:dyDescent="0.2">
      <c r="S67" s="4"/>
      <c r="T67" s="4"/>
    </row>
    <row r="68" spans="19:20" x14ac:dyDescent="0.2">
      <c r="S68" s="4"/>
      <c r="T68" s="4"/>
    </row>
    <row r="69" spans="19:20" x14ac:dyDescent="0.2">
      <c r="S69" s="4"/>
      <c r="T69" s="4"/>
    </row>
    <row r="70" spans="19:20" x14ac:dyDescent="0.2">
      <c r="S70" s="4"/>
      <c r="T70" s="4"/>
    </row>
    <row r="71" spans="19:20" x14ac:dyDescent="0.2">
      <c r="S71" s="4"/>
      <c r="T71" s="4"/>
    </row>
    <row r="72" spans="19:20" x14ac:dyDescent="0.2">
      <c r="S72" s="4"/>
      <c r="T72" s="4"/>
    </row>
    <row r="73" spans="19:20" x14ac:dyDescent="0.2">
      <c r="S73" s="4"/>
      <c r="T73" s="4"/>
    </row>
    <row r="74" spans="19:20" x14ac:dyDescent="0.2">
      <c r="S74" s="4"/>
      <c r="T74" s="4"/>
    </row>
    <row r="75" spans="19:20" x14ac:dyDescent="0.2">
      <c r="S75" s="4"/>
      <c r="T75" s="4"/>
    </row>
    <row r="76" spans="19:20" x14ac:dyDescent="0.2">
      <c r="S76" s="4"/>
      <c r="T76" s="4"/>
    </row>
    <row r="77" spans="19:20" x14ac:dyDescent="0.2">
      <c r="S77" s="4"/>
      <c r="T77" s="4"/>
    </row>
    <row r="78" spans="19:20" x14ac:dyDescent="0.2">
      <c r="S78" s="4"/>
      <c r="T78" s="4"/>
    </row>
    <row r="79" spans="19:20" x14ac:dyDescent="0.2">
      <c r="S79" s="4"/>
      <c r="T79" s="4"/>
    </row>
    <row r="80" spans="19:20" x14ac:dyDescent="0.2">
      <c r="S80" s="4"/>
      <c r="T80" s="4"/>
    </row>
    <row r="81" spans="19:20" x14ac:dyDescent="0.2">
      <c r="S81" s="4"/>
      <c r="T81" s="4"/>
    </row>
    <row r="82" spans="19:20" x14ac:dyDescent="0.2">
      <c r="S82" s="4"/>
      <c r="T82" s="4"/>
    </row>
    <row r="83" spans="19:20" x14ac:dyDescent="0.2">
      <c r="S83" s="4"/>
      <c r="T83" s="4"/>
    </row>
    <row r="84" spans="19:20" x14ac:dyDescent="0.2">
      <c r="S84" s="4"/>
      <c r="T84" s="4"/>
    </row>
    <row r="85" spans="19:20" x14ac:dyDescent="0.2">
      <c r="S85" s="4"/>
      <c r="T85" s="4"/>
    </row>
    <row r="86" spans="19:20" x14ac:dyDescent="0.2">
      <c r="S86" s="4"/>
      <c r="T86" s="4"/>
    </row>
    <row r="87" spans="19:20" x14ac:dyDescent="0.2">
      <c r="S87" s="4"/>
      <c r="T87" s="4"/>
    </row>
    <row r="88" spans="19:20" x14ac:dyDescent="0.2">
      <c r="S88" s="4"/>
      <c r="T88" s="4"/>
    </row>
    <row r="89" spans="19:20" x14ac:dyDescent="0.2">
      <c r="S89" s="4"/>
      <c r="T89" s="4"/>
    </row>
    <row r="90" spans="19:20" x14ac:dyDescent="0.2">
      <c r="S90" s="4"/>
      <c r="T90" s="4"/>
    </row>
    <row r="91" spans="19:20" x14ac:dyDescent="0.2">
      <c r="S91" s="4"/>
      <c r="T91" s="4"/>
    </row>
    <row r="92" spans="19:20" x14ac:dyDescent="0.2">
      <c r="S92" s="4"/>
      <c r="T92" s="4"/>
    </row>
    <row r="93" spans="19:20" x14ac:dyDescent="0.2">
      <c r="S93" s="4"/>
      <c r="T93" s="4"/>
    </row>
    <row r="94" spans="19:20" x14ac:dyDescent="0.2">
      <c r="S94" s="4"/>
      <c r="T94" s="4"/>
    </row>
    <row r="95" spans="19:20" x14ac:dyDescent="0.2">
      <c r="S95" s="4"/>
      <c r="T95" s="4"/>
    </row>
    <row r="96" spans="19:20" x14ac:dyDescent="0.2">
      <c r="S96" s="4"/>
      <c r="T96" s="4"/>
    </row>
    <row r="97" spans="19:20" x14ac:dyDescent="0.2">
      <c r="S97" s="4"/>
      <c r="T97" s="4"/>
    </row>
    <row r="98" spans="19:20" x14ac:dyDescent="0.2">
      <c r="S98" s="4"/>
      <c r="T98" s="4"/>
    </row>
  </sheetData>
  <mergeCells count="40">
    <mergeCell ref="L2:N2"/>
    <mergeCell ref="C1:N1"/>
    <mergeCell ref="A1:B1"/>
    <mergeCell ref="A2:B2"/>
    <mergeCell ref="C2:E2"/>
    <mergeCell ref="F2:H2"/>
    <mergeCell ref="I2:K2"/>
    <mergeCell ref="N39:N48"/>
    <mergeCell ref="A3:B3"/>
    <mergeCell ref="C3:E3"/>
    <mergeCell ref="F3:H3"/>
    <mergeCell ref="I3:K3"/>
    <mergeCell ref="L3:N3"/>
    <mergeCell ref="A4:B4"/>
    <mergeCell ref="C4:E4"/>
    <mergeCell ref="F4:H4"/>
    <mergeCell ref="I4:K4"/>
    <mergeCell ref="L4:N4"/>
    <mergeCell ref="A5:A26"/>
    <mergeCell ref="A27:A48"/>
    <mergeCell ref="E39:E48"/>
    <mergeCell ref="H39:H48"/>
    <mergeCell ref="K39:K48"/>
    <mergeCell ref="R2:T2"/>
    <mergeCell ref="O2:Q2"/>
    <mergeCell ref="O1:Z1"/>
    <mergeCell ref="Q39:Q48"/>
    <mergeCell ref="T39:T48"/>
    <mergeCell ref="U2:W2"/>
    <mergeCell ref="X2:Z2"/>
    <mergeCell ref="U3:W3"/>
    <mergeCell ref="X3:Z3"/>
    <mergeCell ref="U4:W4"/>
    <mergeCell ref="X4:Z4"/>
    <mergeCell ref="W39:W48"/>
    <mergeCell ref="Z39:Z48"/>
    <mergeCell ref="R4:T4"/>
    <mergeCell ref="O4:Q4"/>
    <mergeCell ref="R3:T3"/>
    <mergeCell ref="O3:Q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H30" workbookViewId="0">
      <selection activeCell="R53" sqref="K53:R53"/>
    </sheetView>
  </sheetViews>
  <sheetFormatPr baseColWidth="10" defaultRowHeight="16" x14ac:dyDescent="0.2"/>
  <cols>
    <col min="1" max="1" width="16" customWidth="1"/>
    <col min="2" max="2" width="15.33203125" customWidth="1"/>
    <col min="14" max="14" width="10.83203125" style="6"/>
    <col min="20" max="20" width="10.83203125" style="6"/>
    <col min="26" max="26" width="10.83203125" style="6"/>
  </cols>
  <sheetData>
    <row r="1" spans="1:26" ht="50" customHeight="1" x14ac:dyDescent="0.2">
      <c r="A1" s="17" t="s">
        <v>0</v>
      </c>
      <c r="B1" s="17"/>
      <c r="C1" s="17" t="s">
        <v>35</v>
      </c>
      <c r="D1" s="17"/>
      <c r="E1" s="17"/>
      <c r="F1" s="17"/>
      <c r="G1" s="17"/>
      <c r="H1" s="17"/>
      <c r="I1" s="17" t="s">
        <v>36</v>
      </c>
      <c r="J1" s="17"/>
      <c r="K1" s="17"/>
      <c r="L1" s="17"/>
      <c r="M1" s="17"/>
      <c r="N1" s="17"/>
      <c r="O1" s="17" t="s">
        <v>45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1</v>
      </c>
      <c r="B2" s="17"/>
      <c r="C2" s="17" t="s">
        <v>29</v>
      </c>
      <c r="D2" s="17"/>
      <c r="E2" s="17"/>
      <c r="F2" s="17" t="s">
        <v>30</v>
      </c>
      <c r="G2" s="17"/>
      <c r="H2" s="17"/>
      <c r="I2" s="17" t="s">
        <v>31</v>
      </c>
      <c r="J2" s="17"/>
      <c r="K2" s="17"/>
      <c r="L2" s="17" t="s">
        <v>32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36785</v>
      </c>
      <c r="D3" s="16"/>
      <c r="E3" s="16"/>
      <c r="F3" s="16">
        <v>36607</v>
      </c>
      <c r="G3" s="16"/>
      <c r="H3" s="16"/>
      <c r="I3" s="16">
        <v>36785</v>
      </c>
      <c r="J3" s="16"/>
      <c r="K3" s="16"/>
      <c r="L3" s="16">
        <v>36607</v>
      </c>
      <c r="M3" s="16"/>
      <c r="N3" s="16"/>
      <c r="O3" s="16">
        <v>997</v>
      </c>
      <c r="P3" s="16"/>
      <c r="Q3" s="16"/>
      <c r="R3" s="16">
        <v>1000</v>
      </c>
      <c r="S3" s="16"/>
      <c r="T3" s="16"/>
      <c r="U3" s="16">
        <v>997</v>
      </c>
      <c r="V3" s="16"/>
      <c r="W3" s="16"/>
      <c r="X3" s="16">
        <v>1000</v>
      </c>
      <c r="Y3" s="16"/>
      <c r="Z3" s="16"/>
    </row>
    <row r="4" spans="1:26" x14ac:dyDescent="0.2">
      <c r="A4" s="15" t="s">
        <v>3</v>
      </c>
      <c r="B4" s="15"/>
      <c r="C4" s="16">
        <v>183</v>
      </c>
      <c r="D4" s="16"/>
      <c r="E4" s="16"/>
      <c r="F4" s="16">
        <v>182</v>
      </c>
      <c r="G4" s="16"/>
      <c r="H4" s="16"/>
      <c r="I4" s="16">
        <v>183</v>
      </c>
      <c r="J4" s="16"/>
      <c r="K4" s="16"/>
      <c r="L4" s="16">
        <v>182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871</v>
      </c>
      <c r="D5" s="5">
        <f>C5/36785</f>
        <v>2.3678129672420823E-2</v>
      </c>
      <c r="E5" s="5"/>
      <c r="F5" s="2">
        <v>7621</v>
      </c>
      <c r="G5" s="5">
        <f>F5/36607</f>
        <v>0.2081842270603983</v>
      </c>
      <c r="H5" s="5"/>
      <c r="I5" s="2">
        <v>368</v>
      </c>
      <c r="J5" s="5">
        <f>I5/36785</f>
        <v>1.0004077749082506E-2</v>
      </c>
      <c r="K5" s="5"/>
      <c r="L5" s="2">
        <v>5966</v>
      </c>
      <c r="M5" s="5">
        <f>L5/36607</f>
        <v>0.16297429453383233</v>
      </c>
      <c r="N5" s="5"/>
      <c r="O5" s="2">
        <v>25</v>
      </c>
      <c r="P5" s="5">
        <f>O5/997</f>
        <v>2.5075225677031094E-2</v>
      </c>
      <c r="Q5" s="5"/>
      <c r="R5" s="2">
        <v>245</v>
      </c>
      <c r="S5" s="5">
        <f>R5/1000</f>
        <v>0.245</v>
      </c>
      <c r="T5" s="5"/>
      <c r="U5" s="2">
        <v>8</v>
      </c>
      <c r="V5" s="5">
        <f>U5/997</f>
        <v>8.0240722166499499E-3</v>
      </c>
      <c r="W5" s="5"/>
      <c r="X5" s="2">
        <v>189</v>
      </c>
      <c r="Y5" s="5">
        <f>X5/1000</f>
        <v>0.189</v>
      </c>
      <c r="Z5" s="5"/>
    </row>
    <row r="6" spans="1:26" x14ac:dyDescent="0.2">
      <c r="A6" s="15"/>
      <c r="B6" s="1" t="s">
        <v>6</v>
      </c>
      <c r="C6" s="2">
        <v>535</v>
      </c>
      <c r="D6" s="5">
        <f t="shared" ref="D6:D48" si="0">C6/36785</f>
        <v>1.4543971727606362E-2</v>
      </c>
      <c r="E6" s="5"/>
      <c r="F6" s="2">
        <v>1819</v>
      </c>
      <c r="G6" s="5">
        <f t="shared" ref="G6:G48" si="1">F6/36607</f>
        <v>4.9689950009561015E-2</v>
      </c>
      <c r="H6" s="5"/>
      <c r="I6" s="2">
        <v>239</v>
      </c>
      <c r="J6" s="5">
        <f t="shared" ref="J6:J48" si="2">I6/36785</f>
        <v>6.4972135381269535E-3</v>
      </c>
      <c r="K6" s="5"/>
      <c r="L6" s="2">
        <v>1428</v>
      </c>
      <c r="M6" s="5">
        <f t="shared" ref="M6:M48" si="3">L6/36607</f>
        <v>3.9008932717786216E-2</v>
      </c>
      <c r="N6" s="5"/>
      <c r="O6" s="2">
        <v>20</v>
      </c>
      <c r="P6" s="5">
        <f t="shared" ref="P6:P48" si="4">O6/997</f>
        <v>2.0060180541624874E-2</v>
      </c>
      <c r="Q6" s="5"/>
      <c r="R6" s="2">
        <v>72</v>
      </c>
      <c r="S6" s="5">
        <f t="shared" ref="S6:S48" si="5">R6/1000</f>
        <v>7.1999999999999995E-2</v>
      </c>
      <c r="T6" s="5"/>
      <c r="U6" s="2">
        <v>5</v>
      </c>
      <c r="V6" s="5">
        <f t="shared" ref="V6:V48" si="6">U6/997</f>
        <v>5.0150451354062184E-3</v>
      </c>
      <c r="W6" s="5"/>
      <c r="X6" s="2">
        <v>48</v>
      </c>
      <c r="Y6" s="5">
        <f t="shared" ref="Y6:Y48" si="7">X6/1000</f>
        <v>4.8000000000000001E-2</v>
      </c>
      <c r="Z6" s="5"/>
    </row>
    <row r="7" spans="1:26" x14ac:dyDescent="0.2">
      <c r="A7" s="15"/>
      <c r="B7" s="1" t="s">
        <v>7</v>
      </c>
      <c r="C7" s="2">
        <v>749</v>
      </c>
      <c r="D7" s="5">
        <f t="shared" si="0"/>
        <v>2.0361560418648905E-2</v>
      </c>
      <c r="E7" s="5"/>
      <c r="F7" s="2">
        <v>2182</v>
      </c>
      <c r="G7" s="5">
        <f t="shared" si="1"/>
        <v>5.9606086267653728E-2</v>
      </c>
      <c r="H7" s="5"/>
      <c r="I7" s="2">
        <v>424</v>
      </c>
      <c r="J7" s="5">
        <f t="shared" si="2"/>
        <v>1.1526437406551583E-2</v>
      </c>
      <c r="K7" s="5"/>
      <c r="L7" s="2">
        <v>1789</v>
      </c>
      <c r="M7" s="5">
        <f t="shared" si="3"/>
        <v>4.8870434616330213E-2</v>
      </c>
      <c r="N7" s="5"/>
      <c r="O7" s="2">
        <v>18</v>
      </c>
      <c r="P7" s="5">
        <f t="shared" si="4"/>
        <v>1.8054162487462388E-2</v>
      </c>
      <c r="Q7" s="5"/>
      <c r="R7" s="2">
        <v>69</v>
      </c>
      <c r="S7" s="5">
        <f t="shared" si="5"/>
        <v>6.9000000000000006E-2</v>
      </c>
      <c r="T7" s="5"/>
      <c r="U7" s="2">
        <v>17</v>
      </c>
      <c r="V7" s="5">
        <f t="shared" si="6"/>
        <v>1.7051153460381142E-2</v>
      </c>
      <c r="W7" s="5"/>
      <c r="X7" s="2">
        <v>62</v>
      </c>
      <c r="Y7" s="5">
        <f t="shared" si="7"/>
        <v>6.2E-2</v>
      </c>
      <c r="Z7" s="5"/>
    </row>
    <row r="8" spans="1:26" x14ac:dyDescent="0.2">
      <c r="A8" s="15"/>
      <c r="B8" s="1" t="s">
        <v>8</v>
      </c>
      <c r="C8" s="2">
        <v>1084</v>
      </c>
      <c r="D8" s="5">
        <f t="shared" si="0"/>
        <v>2.9468533369579993E-2</v>
      </c>
      <c r="E8" s="5"/>
      <c r="F8" s="2">
        <v>2548</v>
      </c>
      <c r="G8" s="5">
        <f t="shared" si="1"/>
        <v>6.9604174065069524E-2</v>
      </c>
      <c r="H8" s="5"/>
      <c r="I8" s="2">
        <v>648</v>
      </c>
      <c r="J8" s="5">
        <f t="shared" si="2"/>
        <v>1.7615876036427891E-2</v>
      </c>
      <c r="K8" s="5"/>
      <c r="L8" s="2">
        <v>2097</v>
      </c>
      <c r="M8" s="5">
        <f t="shared" si="3"/>
        <v>5.728412598683312E-2</v>
      </c>
      <c r="N8" s="5"/>
      <c r="O8" s="2">
        <v>36</v>
      </c>
      <c r="P8" s="5">
        <f t="shared" si="4"/>
        <v>3.6108324974924777E-2</v>
      </c>
      <c r="Q8" s="5"/>
      <c r="R8" s="2">
        <v>67</v>
      </c>
      <c r="S8" s="5">
        <f t="shared" si="5"/>
        <v>6.7000000000000004E-2</v>
      </c>
      <c r="T8" s="5"/>
      <c r="U8" s="2">
        <v>18</v>
      </c>
      <c r="V8" s="5">
        <f t="shared" si="6"/>
        <v>1.8054162487462388E-2</v>
      </c>
      <c r="W8" s="5"/>
      <c r="X8" s="2">
        <v>74</v>
      </c>
      <c r="Y8" s="5">
        <f t="shared" si="7"/>
        <v>7.3999999999999996E-2</v>
      </c>
      <c r="Z8" s="5"/>
    </row>
    <row r="9" spans="1:26" x14ac:dyDescent="0.2">
      <c r="A9" s="15"/>
      <c r="B9" s="1" t="s">
        <v>9</v>
      </c>
      <c r="C9" s="2">
        <v>1630</v>
      </c>
      <c r="D9" s="5">
        <f t="shared" si="0"/>
        <v>4.4311540029903493E-2</v>
      </c>
      <c r="E9" s="5"/>
      <c r="F9" s="2">
        <v>2829</v>
      </c>
      <c r="G9" s="5">
        <f t="shared" si="1"/>
        <v>7.7280301581664712E-2</v>
      </c>
      <c r="H9" s="5"/>
      <c r="I9" s="2">
        <v>919</v>
      </c>
      <c r="J9" s="5">
        <f t="shared" si="2"/>
        <v>2.498300937882289E-2</v>
      </c>
      <c r="K9" s="5"/>
      <c r="L9" s="2">
        <v>2497</v>
      </c>
      <c r="M9" s="5">
        <f t="shared" si="3"/>
        <v>6.8210997896577155E-2</v>
      </c>
      <c r="N9" s="5"/>
      <c r="O9" s="2">
        <v>50</v>
      </c>
      <c r="P9" s="5">
        <f t="shared" si="4"/>
        <v>5.0150451354062188E-2</v>
      </c>
      <c r="Q9" s="5"/>
      <c r="R9" s="2">
        <v>76</v>
      </c>
      <c r="S9" s="5">
        <f t="shared" si="5"/>
        <v>7.5999999999999998E-2</v>
      </c>
      <c r="T9" s="5"/>
      <c r="U9" s="2">
        <v>25</v>
      </c>
      <c r="V9" s="5">
        <f t="shared" si="6"/>
        <v>2.5075225677031094E-2</v>
      </c>
      <c r="W9" s="5"/>
      <c r="X9" s="2">
        <v>66</v>
      </c>
      <c r="Y9" s="5">
        <f t="shared" si="7"/>
        <v>6.6000000000000003E-2</v>
      </c>
      <c r="Z9" s="5"/>
    </row>
    <row r="10" spans="1:26" x14ac:dyDescent="0.2">
      <c r="A10" s="15"/>
      <c r="B10" s="1" t="s">
        <v>10</v>
      </c>
      <c r="C10" s="2">
        <v>2324</v>
      </c>
      <c r="D10" s="5">
        <f t="shared" si="0"/>
        <v>6.3177925784966699E-2</v>
      </c>
      <c r="E10" s="5"/>
      <c r="F10" s="2">
        <v>3093</v>
      </c>
      <c r="G10" s="5">
        <f t="shared" si="1"/>
        <v>8.4492037042095777E-2</v>
      </c>
      <c r="H10" s="5"/>
      <c r="I10" s="2">
        <v>1293</v>
      </c>
      <c r="J10" s="5">
        <f t="shared" si="2"/>
        <v>3.5150197091205655E-2</v>
      </c>
      <c r="K10" s="5"/>
      <c r="L10" s="2">
        <v>2761</v>
      </c>
      <c r="M10" s="5">
        <f t="shared" si="3"/>
        <v>7.542273335700822E-2</v>
      </c>
      <c r="N10" s="5"/>
      <c r="O10" s="2">
        <v>66</v>
      </c>
      <c r="P10" s="5">
        <f t="shared" si="4"/>
        <v>6.6198595787362091E-2</v>
      </c>
      <c r="Q10" s="5"/>
      <c r="R10" s="2">
        <v>88</v>
      </c>
      <c r="S10" s="5">
        <f t="shared" si="5"/>
        <v>8.7999999999999995E-2</v>
      </c>
      <c r="T10" s="5"/>
      <c r="U10" s="2">
        <v>44</v>
      </c>
      <c r="V10" s="5">
        <f t="shared" si="6"/>
        <v>4.4132397191574725E-2</v>
      </c>
      <c r="W10" s="5"/>
      <c r="X10" s="2">
        <v>70</v>
      </c>
      <c r="Y10" s="5">
        <f t="shared" si="7"/>
        <v>7.0000000000000007E-2</v>
      </c>
      <c r="Z10" s="5"/>
    </row>
    <row r="11" spans="1:26" x14ac:dyDescent="0.2">
      <c r="A11" s="15"/>
      <c r="B11" s="1" t="s">
        <v>11</v>
      </c>
      <c r="C11" s="2">
        <v>3400</v>
      </c>
      <c r="D11" s="5">
        <f t="shared" si="0"/>
        <v>9.2428979203479686E-2</v>
      </c>
      <c r="E11" s="5"/>
      <c r="F11" s="2">
        <v>3346</v>
      </c>
      <c r="G11" s="5">
        <f t="shared" si="1"/>
        <v>9.1403283525008872E-2</v>
      </c>
      <c r="H11" s="5"/>
      <c r="I11" s="2">
        <v>2125</v>
      </c>
      <c r="J11" s="5">
        <f t="shared" si="2"/>
        <v>5.7768112002174798E-2</v>
      </c>
      <c r="K11" s="5"/>
      <c r="L11" s="2">
        <v>3142</v>
      </c>
      <c r="M11" s="5">
        <f t="shared" si="3"/>
        <v>8.5830578851039424E-2</v>
      </c>
      <c r="N11" s="5"/>
      <c r="O11" s="2">
        <v>84</v>
      </c>
      <c r="P11" s="5">
        <f t="shared" si="4"/>
        <v>8.425275827482448E-2</v>
      </c>
      <c r="Q11" s="5"/>
      <c r="R11" s="2">
        <v>83</v>
      </c>
      <c r="S11" s="5">
        <f t="shared" si="5"/>
        <v>8.3000000000000004E-2</v>
      </c>
      <c r="T11" s="5"/>
      <c r="U11" s="2">
        <v>53</v>
      </c>
      <c r="V11" s="5">
        <f t="shared" si="6"/>
        <v>5.3159478435305919E-2</v>
      </c>
      <c r="W11" s="5"/>
      <c r="X11" s="2">
        <v>89</v>
      </c>
      <c r="Y11" s="5">
        <f t="shared" si="7"/>
        <v>8.8999999999999996E-2</v>
      </c>
      <c r="Z11" s="5"/>
    </row>
    <row r="12" spans="1:26" x14ac:dyDescent="0.2">
      <c r="A12" s="15"/>
      <c r="B12" s="1" t="s">
        <v>12</v>
      </c>
      <c r="C12" s="2">
        <v>4668</v>
      </c>
      <c r="D12" s="5">
        <f t="shared" si="0"/>
        <v>0.12689955144760093</v>
      </c>
      <c r="E12" s="5"/>
      <c r="F12" s="2">
        <v>3471</v>
      </c>
      <c r="G12" s="5">
        <f t="shared" si="1"/>
        <v>9.4817930996803884E-2</v>
      </c>
      <c r="H12" s="5"/>
      <c r="I12" s="2">
        <v>3143</v>
      </c>
      <c r="J12" s="5">
        <f t="shared" si="2"/>
        <v>8.544243577545195E-2</v>
      </c>
      <c r="K12" s="5"/>
      <c r="L12" s="2">
        <v>3374</v>
      </c>
      <c r="M12" s="5">
        <f t="shared" si="3"/>
        <v>9.2168164558690965E-2</v>
      </c>
      <c r="N12" s="5"/>
      <c r="O12" s="2">
        <v>121</v>
      </c>
      <c r="P12" s="5">
        <f t="shared" si="4"/>
        <v>0.1213640922768305</v>
      </c>
      <c r="Q12" s="5"/>
      <c r="R12" s="2">
        <v>82</v>
      </c>
      <c r="S12" s="5">
        <f t="shared" si="5"/>
        <v>8.2000000000000003E-2</v>
      </c>
      <c r="T12" s="5"/>
      <c r="U12" s="2">
        <v>78</v>
      </c>
      <c r="V12" s="5">
        <f t="shared" si="6"/>
        <v>7.8234704112337017E-2</v>
      </c>
      <c r="W12" s="5"/>
      <c r="X12" s="2">
        <v>73</v>
      </c>
      <c r="Y12" s="5">
        <f t="shared" si="7"/>
        <v>7.2999999999999995E-2</v>
      </c>
      <c r="Z12" s="5"/>
    </row>
    <row r="13" spans="1:26" x14ac:dyDescent="0.2">
      <c r="A13" s="15"/>
      <c r="B13" s="1" t="s">
        <v>13</v>
      </c>
      <c r="C13" s="2">
        <v>5854</v>
      </c>
      <c r="D13" s="5">
        <f t="shared" si="0"/>
        <v>0.15914095419328531</v>
      </c>
      <c r="E13" s="5"/>
      <c r="F13" s="2">
        <v>3313</v>
      </c>
      <c r="G13" s="5">
        <f t="shared" si="1"/>
        <v>9.0501816592455001E-2</v>
      </c>
      <c r="H13" s="5"/>
      <c r="I13" s="2">
        <v>4654</v>
      </c>
      <c r="J13" s="5">
        <f t="shared" si="2"/>
        <v>0.12651896153323366</v>
      </c>
      <c r="K13" s="5"/>
      <c r="L13" s="2">
        <v>3518</v>
      </c>
      <c r="M13" s="5">
        <f t="shared" si="3"/>
        <v>9.6101838446198809E-2</v>
      </c>
      <c r="N13" s="5"/>
      <c r="O13" s="2">
        <v>187</v>
      </c>
      <c r="P13" s="5">
        <f t="shared" si="4"/>
        <v>0.18756268806419257</v>
      </c>
      <c r="Q13" s="5"/>
      <c r="R13" s="2">
        <v>88</v>
      </c>
      <c r="S13" s="5">
        <f t="shared" si="5"/>
        <v>8.7999999999999995E-2</v>
      </c>
      <c r="T13" s="5"/>
      <c r="U13" s="2">
        <v>129</v>
      </c>
      <c r="V13" s="5">
        <f t="shared" si="6"/>
        <v>0.12938816449348045</v>
      </c>
      <c r="W13" s="5"/>
      <c r="X13" s="2">
        <v>95</v>
      </c>
      <c r="Y13" s="5">
        <f t="shared" si="7"/>
        <v>9.5000000000000001E-2</v>
      </c>
      <c r="Z13" s="5"/>
    </row>
    <row r="14" spans="1:26" x14ac:dyDescent="0.2">
      <c r="A14" s="15"/>
      <c r="B14" s="1" t="s">
        <v>14</v>
      </c>
      <c r="C14" s="2">
        <v>6137</v>
      </c>
      <c r="D14" s="5">
        <f t="shared" si="0"/>
        <v>0.16683430746228081</v>
      </c>
      <c r="E14" s="5"/>
      <c r="F14" s="2">
        <v>2623</v>
      </c>
      <c r="G14" s="5">
        <f t="shared" si="1"/>
        <v>7.1652962548146529E-2</v>
      </c>
      <c r="H14" s="5"/>
      <c r="I14" s="2">
        <v>6642</v>
      </c>
      <c r="J14" s="5">
        <f t="shared" si="2"/>
        <v>0.18056272937338588</v>
      </c>
      <c r="K14" s="5"/>
      <c r="L14" s="2">
        <v>3662</v>
      </c>
      <c r="M14" s="5">
        <f t="shared" si="3"/>
        <v>0.10003551233370667</v>
      </c>
      <c r="N14" s="5"/>
      <c r="O14" s="2">
        <v>168</v>
      </c>
      <c r="P14" s="5">
        <f t="shared" si="4"/>
        <v>0.16850551654964896</v>
      </c>
      <c r="Q14" s="5"/>
      <c r="R14" s="2">
        <v>59</v>
      </c>
      <c r="S14" s="5">
        <f t="shared" si="5"/>
        <v>5.8999999999999997E-2</v>
      </c>
      <c r="T14" s="5"/>
      <c r="U14" s="2">
        <v>207</v>
      </c>
      <c r="V14" s="5">
        <f t="shared" si="6"/>
        <v>0.20762286860581744</v>
      </c>
      <c r="W14" s="5"/>
      <c r="X14" s="2">
        <v>89</v>
      </c>
      <c r="Y14" s="5">
        <f t="shared" si="7"/>
        <v>8.8999999999999996E-2</v>
      </c>
      <c r="Z14" s="5"/>
    </row>
    <row r="15" spans="1:26" x14ac:dyDescent="0.2">
      <c r="A15" s="15"/>
      <c r="B15" s="1" t="s">
        <v>15</v>
      </c>
      <c r="C15" s="2">
        <v>4856</v>
      </c>
      <c r="D15" s="5">
        <f t="shared" si="0"/>
        <v>0.13201033029767567</v>
      </c>
      <c r="E15" s="5"/>
      <c r="F15" s="2">
        <v>1860</v>
      </c>
      <c r="G15" s="5">
        <f t="shared" si="1"/>
        <v>5.0809954380309774E-2</v>
      </c>
      <c r="H15" s="5"/>
      <c r="I15" s="2">
        <v>7166</v>
      </c>
      <c r="J15" s="5">
        <f t="shared" si="2"/>
        <v>0.19480766616827511</v>
      </c>
      <c r="K15" s="5"/>
      <c r="L15" s="2">
        <v>2863</v>
      </c>
      <c r="M15" s="5">
        <f t="shared" si="3"/>
        <v>7.8209085693992958E-2</v>
      </c>
      <c r="N15" s="5"/>
      <c r="O15" s="2">
        <v>121</v>
      </c>
      <c r="P15" s="5">
        <f t="shared" si="4"/>
        <v>0.1213640922768305</v>
      </c>
      <c r="Q15" s="5"/>
      <c r="R15" s="2">
        <v>38</v>
      </c>
      <c r="S15" s="5">
        <f t="shared" si="5"/>
        <v>3.7999999999999999E-2</v>
      </c>
      <c r="T15" s="5"/>
      <c r="U15" s="2">
        <v>177</v>
      </c>
      <c r="V15" s="5">
        <f t="shared" si="6"/>
        <v>0.17753259779338015</v>
      </c>
      <c r="W15" s="5"/>
      <c r="X15" s="2">
        <v>70</v>
      </c>
      <c r="Y15" s="5">
        <f t="shared" si="7"/>
        <v>7.0000000000000007E-2</v>
      </c>
      <c r="Z15" s="5"/>
    </row>
    <row r="16" spans="1:26" x14ac:dyDescent="0.2">
      <c r="A16" s="15"/>
      <c r="B16" s="1" t="s">
        <v>16</v>
      </c>
      <c r="C16" s="2">
        <v>2840</v>
      </c>
      <c r="D16" s="5">
        <f t="shared" si="0"/>
        <v>7.7205382628788913E-2</v>
      </c>
      <c r="E16" s="5"/>
      <c r="F16" s="2">
        <v>1159</v>
      </c>
      <c r="G16" s="5">
        <f t="shared" si="1"/>
        <v>3.1660611358483352E-2</v>
      </c>
      <c r="H16" s="5"/>
      <c r="I16" s="2">
        <v>5736</v>
      </c>
      <c r="J16" s="5">
        <f t="shared" si="2"/>
        <v>0.15593312491504691</v>
      </c>
      <c r="K16" s="5"/>
      <c r="L16" s="2">
        <v>2141</v>
      </c>
      <c r="M16" s="5">
        <f t="shared" si="3"/>
        <v>5.8486081896904962E-2</v>
      </c>
      <c r="N16" s="5"/>
      <c r="O16" s="2">
        <v>54</v>
      </c>
      <c r="P16" s="5">
        <f t="shared" si="4"/>
        <v>5.4162487462387159E-2</v>
      </c>
      <c r="Q16" s="5"/>
      <c r="R16" s="2">
        <v>15</v>
      </c>
      <c r="S16" s="5">
        <f t="shared" si="5"/>
        <v>1.4999999999999999E-2</v>
      </c>
      <c r="T16" s="5"/>
      <c r="U16" s="2">
        <v>159</v>
      </c>
      <c r="V16" s="5">
        <f t="shared" si="6"/>
        <v>0.15947843530591777</v>
      </c>
      <c r="W16" s="5"/>
      <c r="X16" s="2">
        <v>49</v>
      </c>
      <c r="Y16" s="5">
        <f t="shared" si="7"/>
        <v>4.9000000000000002E-2</v>
      </c>
      <c r="Z16" s="5"/>
    </row>
    <row r="17" spans="1:26" x14ac:dyDescent="0.2">
      <c r="A17" s="15"/>
      <c r="B17" s="1" t="s">
        <v>17</v>
      </c>
      <c r="C17" s="2">
        <v>1028</v>
      </c>
      <c r="D17" s="5">
        <f t="shared" si="0"/>
        <v>2.7946173712110913E-2</v>
      </c>
      <c r="E17" s="5"/>
      <c r="F17" s="2">
        <v>439</v>
      </c>
      <c r="G17" s="5">
        <f t="shared" si="1"/>
        <v>1.1992241920944082E-2</v>
      </c>
      <c r="H17" s="5"/>
      <c r="I17" s="2">
        <v>1998</v>
      </c>
      <c r="J17" s="5">
        <f t="shared" si="2"/>
        <v>5.4315617778985997E-2</v>
      </c>
      <c r="K17" s="5"/>
      <c r="L17" s="2">
        <v>819</v>
      </c>
      <c r="M17" s="5">
        <f t="shared" si="3"/>
        <v>2.2372770235200918E-2</v>
      </c>
      <c r="N17" s="5"/>
      <c r="O17" s="2">
        <v>20</v>
      </c>
      <c r="P17" s="5">
        <f t="shared" si="4"/>
        <v>2.0060180541624874E-2</v>
      </c>
      <c r="Q17" s="5"/>
      <c r="R17" s="2">
        <v>7</v>
      </c>
      <c r="S17" s="5">
        <f t="shared" si="5"/>
        <v>7.0000000000000001E-3</v>
      </c>
      <c r="T17" s="5"/>
      <c r="U17" s="2">
        <v>38</v>
      </c>
      <c r="V17" s="5">
        <f t="shared" si="6"/>
        <v>3.8114343029087262E-2</v>
      </c>
      <c r="W17" s="5"/>
      <c r="X17" s="2">
        <v>12</v>
      </c>
      <c r="Y17" s="5">
        <f t="shared" si="7"/>
        <v>1.2E-2</v>
      </c>
      <c r="Z17" s="5"/>
    </row>
    <row r="18" spans="1:26" x14ac:dyDescent="0.2">
      <c r="A18" s="15"/>
      <c r="B18" s="1" t="s">
        <v>18</v>
      </c>
      <c r="C18" s="2">
        <v>392</v>
      </c>
      <c r="D18" s="5">
        <f t="shared" si="0"/>
        <v>1.065651760228354E-2</v>
      </c>
      <c r="E18" s="5"/>
      <c r="F18" s="2">
        <v>157</v>
      </c>
      <c r="G18" s="5">
        <f t="shared" si="1"/>
        <v>4.2887972245745348E-3</v>
      </c>
      <c r="H18" s="5"/>
      <c r="I18" s="2">
        <v>733</v>
      </c>
      <c r="J18" s="5">
        <f t="shared" si="2"/>
        <v>1.9926600516514882E-2</v>
      </c>
      <c r="K18" s="5"/>
      <c r="L18" s="2">
        <v>297</v>
      </c>
      <c r="M18" s="5">
        <f t="shared" si="3"/>
        <v>8.1132023929849483E-3</v>
      </c>
      <c r="N18" s="5"/>
      <c r="O18" s="2">
        <v>9</v>
      </c>
      <c r="P18" s="5">
        <f t="shared" si="4"/>
        <v>9.0270812437311942E-3</v>
      </c>
      <c r="Q18" s="5"/>
      <c r="R18" s="2">
        <v>6</v>
      </c>
      <c r="S18" s="5">
        <f t="shared" si="5"/>
        <v>6.0000000000000001E-3</v>
      </c>
      <c r="T18" s="5"/>
      <c r="U18" s="2">
        <v>17</v>
      </c>
      <c r="V18" s="5">
        <f t="shared" si="6"/>
        <v>1.7051153460381142E-2</v>
      </c>
      <c r="W18" s="5"/>
      <c r="X18" s="2">
        <v>7</v>
      </c>
      <c r="Y18" s="5">
        <f t="shared" si="7"/>
        <v>7.0000000000000001E-3</v>
      </c>
      <c r="Z18" s="5"/>
    </row>
    <row r="19" spans="1:26" x14ac:dyDescent="0.2">
      <c r="A19" s="15"/>
      <c r="B19" s="1" t="s">
        <v>19</v>
      </c>
      <c r="C19" s="2">
        <v>180</v>
      </c>
      <c r="D19" s="5">
        <f t="shared" si="0"/>
        <v>4.8932988990077475E-3</v>
      </c>
      <c r="E19" s="5"/>
      <c r="F19" s="2">
        <v>72</v>
      </c>
      <c r="G19" s="5">
        <f t="shared" si="1"/>
        <v>1.966836943753927E-3</v>
      </c>
      <c r="H19" s="5"/>
      <c r="I19" s="2">
        <v>328</v>
      </c>
      <c r="J19" s="5">
        <f t="shared" si="2"/>
        <v>8.916677993747452E-3</v>
      </c>
      <c r="K19" s="5"/>
      <c r="L19" s="2">
        <v>127</v>
      </c>
      <c r="M19" s="5">
        <f t="shared" si="3"/>
        <v>3.469281831343732E-3</v>
      </c>
      <c r="N19" s="5"/>
      <c r="O19" s="2">
        <v>9</v>
      </c>
      <c r="P19" s="5">
        <f t="shared" si="4"/>
        <v>9.0270812437311942E-3</v>
      </c>
      <c r="Q19" s="5"/>
      <c r="R19" s="2">
        <v>4</v>
      </c>
      <c r="S19" s="5">
        <f t="shared" si="5"/>
        <v>4.0000000000000001E-3</v>
      </c>
      <c r="T19" s="5"/>
      <c r="U19" s="2">
        <v>7</v>
      </c>
      <c r="V19" s="5">
        <f t="shared" si="6"/>
        <v>7.0210631895687063E-3</v>
      </c>
      <c r="W19" s="5"/>
      <c r="X19" s="2">
        <v>5</v>
      </c>
      <c r="Y19" s="5">
        <f t="shared" si="7"/>
        <v>5.0000000000000001E-3</v>
      </c>
      <c r="Z19" s="5"/>
    </row>
    <row r="20" spans="1:26" x14ac:dyDescent="0.2">
      <c r="A20" s="15"/>
      <c r="B20" s="1" t="s">
        <v>20</v>
      </c>
      <c r="C20" s="2">
        <v>83</v>
      </c>
      <c r="D20" s="5">
        <f t="shared" si="0"/>
        <v>2.2563544923202392E-3</v>
      </c>
      <c r="E20" s="5"/>
      <c r="F20" s="2">
        <v>31</v>
      </c>
      <c r="G20" s="5">
        <f t="shared" si="1"/>
        <v>8.468325730051629E-4</v>
      </c>
      <c r="H20" s="5"/>
      <c r="I20" s="2">
        <v>151</v>
      </c>
      <c r="J20" s="5">
        <f t="shared" si="2"/>
        <v>4.104934076389833E-3</v>
      </c>
      <c r="K20" s="5"/>
      <c r="L20" s="2">
        <v>58</v>
      </c>
      <c r="M20" s="5">
        <f t="shared" si="3"/>
        <v>1.5843964269128855E-3</v>
      </c>
      <c r="N20" s="5"/>
      <c r="O20" s="2">
        <v>3</v>
      </c>
      <c r="P20" s="5">
        <f t="shared" si="4"/>
        <v>3.009027081243731E-3</v>
      </c>
      <c r="Q20" s="5"/>
      <c r="R20" s="2">
        <v>1</v>
      </c>
      <c r="S20" s="5">
        <f t="shared" si="5"/>
        <v>1E-3</v>
      </c>
      <c r="T20" s="5"/>
      <c r="U20" s="2">
        <v>7</v>
      </c>
      <c r="V20" s="5">
        <f t="shared" si="6"/>
        <v>7.0210631895687063E-3</v>
      </c>
      <c r="W20" s="5"/>
      <c r="X20" s="2">
        <v>0</v>
      </c>
      <c r="Y20" s="5">
        <f t="shared" si="7"/>
        <v>0</v>
      </c>
      <c r="Z20" s="5"/>
    </row>
    <row r="21" spans="1:26" x14ac:dyDescent="0.2">
      <c r="A21" s="15"/>
      <c r="B21" s="1" t="s">
        <v>21</v>
      </c>
      <c r="C21" s="2">
        <v>74</v>
      </c>
      <c r="D21" s="5">
        <f t="shared" si="0"/>
        <v>2.0116895473698518E-3</v>
      </c>
      <c r="E21" s="5"/>
      <c r="F21" s="2">
        <v>20</v>
      </c>
      <c r="G21" s="5">
        <f t="shared" si="1"/>
        <v>5.4634359548720189E-4</v>
      </c>
      <c r="H21" s="5"/>
      <c r="I21" s="2">
        <v>91</v>
      </c>
      <c r="J21" s="5">
        <f t="shared" si="2"/>
        <v>2.4738344433872504E-3</v>
      </c>
      <c r="K21" s="5"/>
      <c r="L21" s="2">
        <v>28</v>
      </c>
      <c r="M21" s="5">
        <f t="shared" si="3"/>
        <v>7.6488103368208265E-4</v>
      </c>
      <c r="N21" s="5"/>
      <c r="O21" s="2">
        <v>3</v>
      </c>
      <c r="P21" s="5">
        <f t="shared" si="4"/>
        <v>3.009027081243731E-3</v>
      </c>
      <c r="Q21" s="5"/>
      <c r="R21" s="2">
        <v>0</v>
      </c>
      <c r="S21" s="5">
        <f t="shared" si="5"/>
        <v>0</v>
      </c>
      <c r="T21" s="5"/>
      <c r="U21" s="2">
        <v>4</v>
      </c>
      <c r="V21" s="5">
        <f t="shared" si="6"/>
        <v>4.0120361083249749E-3</v>
      </c>
      <c r="W21" s="5"/>
      <c r="X21" s="2">
        <v>2</v>
      </c>
      <c r="Y21" s="5">
        <f t="shared" si="7"/>
        <v>2E-3</v>
      </c>
      <c r="Z21" s="5"/>
    </row>
    <row r="22" spans="1:26" x14ac:dyDescent="0.2">
      <c r="A22" s="15"/>
      <c r="B22" s="1" t="s">
        <v>22</v>
      </c>
      <c r="C22" s="2">
        <v>39</v>
      </c>
      <c r="D22" s="5">
        <f t="shared" si="0"/>
        <v>1.0602147614516787E-3</v>
      </c>
      <c r="E22" s="5"/>
      <c r="F22" s="2">
        <v>11</v>
      </c>
      <c r="G22" s="5">
        <f t="shared" si="1"/>
        <v>3.0048897751796107E-4</v>
      </c>
      <c r="H22" s="5"/>
      <c r="I22" s="2">
        <v>56</v>
      </c>
      <c r="J22" s="5">
        <f t="shared" si="2"/>
        <v>1.522359657469077E-3</v>
      </c>
      <c r="K22" s="5"/>
      <c r="L22" s="2">
        <v>19</v>
      </c>
      <c r="M22" s="5">
        <f t="shared" si="3"/>
        <v>5.1902641571284177E-4</v>
      </c>
      <c r="N22" s="5"/>
      <c r="O22" s="2">
        <v>2</v>
      </c>
      <c r="P22" s="5">
        <f t="shared" si="4"/>
        <v>2.0060180541624875E-3</v>
      </c>
      <c r="Q22" s="5"/>
      <c r="R22" s="2">
        <v>0</v>
      </c>
      <c r="S22" s="5">
        <f t="shared" si="5"/>
        <v>0</v>
      </c>
      <c r="T22" s="5"/>
      <c r="U22" s="2">
        <v>2</v>
      </c>
      <c r="V22" s="5">
        <f t="shared" si="6"/>
        <v>2.0060180541624875E-3</v>
      </c>
      <c r="W22" s="5"/>
      <c r="X22" s="2">
        <v>0</v>
      </c>
      <c r="Y22" s="5">
        <f t="shared" si="7"/>
        <v>0</v>
      </c>
      <c r="Z22" s="5"/>
    </row>
    <row r="23" spans="1:26" x14ac:dyDescent="0.2">
      <c r="A23" s="15"/>
      <c r="B23" s="1" t="s">
        <v>23</v>
      </c>
      <c r="C23" s="2">
        <v>23</v>
      </c>
      <c r="D23" s="5">
        <f t="shared" si="0"/>
        <v>6.2525485931765664E-4</v>
      </c>
      <c r="E23" s="5"/>
      <c r="F23" s="2">
        <v>6</v>
      </c>
      <c r="G23" s="5">
        <f t="shared" si="1"/>
        <v>1.6390307864616057E-4</v>
      </c>
      <c r="H23" s="5"/>
      <c r="I23" s="2">
        <v>35</v>
      </c>
      <c r="J23" s="5">
        <f t="shared" si="2"/>
        <v>9.5147478591817321E-4</v>
      </c>
      <c r="K23" s="5"/>
      <c r="L23" s="2">
        <v>9</v>
      </c>
      <c r="M23" s="5">
        <f t="shared" si="3"/>
        <v>2.4585461796924088E-4</v>
      </c>
      <c r="N23" s="5"/>
      <c r="O23" s="2">
        <v>1</v>
      </c>
      <c r="P23" s="5">
        <f t="shared" si="4"/>
        <v>1.0030090270812437E-3</v>
      </c>
      <c r="Q23" s="5"/>
      <c r="R23" s="2">
        <v>0</v>
      </c>
      <c r="S23" s="5">
        <f t="shared" si="5"/>
        <v>0</v>
      </c>
      <c r="T23" s="5"/>
      <c r="U23" s="2">
        <v>2</v>
      </c>
      <c r="V23" s="5">
        <f t="shared" si="6"/>
        <v>2.0060180541624875E-3</v>
      </c>
      <c r="W23" s="5"/>
      <c r="X23" s="2">
        <v>0</v>
      </c>
      <c r="Y23" s="5">
        <f t="shared" si="7"/>
        <v>0</v>
      </c>
      <c r="Z23" s="5"/>
    </row>
    <row r="24" spans="1:26" x14ac:dyDescent="0.2">
      <c r="A24" s="15"/>
      <c r="B24" s="1" t="s">
        <v>24</v>
      </c>
      <c r="C24" s="2">
        <v>7</v>
      </c>
      <c r="D24" s="5">
        <f t="shared" si="0"/>
        <v>1.9029495718363463E-4</v>
      </c>
      <c r="E24" s="5"/>
      <c r="F24" s="2">
        <v>4</v>
      </c>
      <c r="G24" s="5">
        <f t="shared" si="1"/>
        <v>1.0926871909744038E-4</v>
      </c>
      <c r="H24" s="5"/>
      <c r="I24" s="2">
        <v>17</v>
      </c>
      <c r="J24" s="5">
        <f t="shared" si="2"/>
        <v>4.6214489601739841E-4</v>
      </c>
      <c r="K24" s="5"/>
      <c r="L24" s="2">
        <v>6</v>
      </c>
      <c r="M24" s="5">
        <f t="shared" si="3"/>
        <v>1.6390307864616057E-4</v>
      </c>
      <c r="N24" s="5"/>
      <c r="O24" s="2">
        <v>0</v>
      </c>
      <c r="P24" s="5">
        <f t="shared" si="4"/>
        <v>0</v>
      </c>
      <c r="Q24" s="5"/>
      <c r="R24" s="2">
        <v>0</v>
      </c>
      <c r="S24" s="5">
        <f t="shared" si="5"/>
        <v>0</v>
      </c>
      <c r="T24" s="5"/>
      <c r="U24" s="2">
        <v>0</v>
      </c>
      <c r="V24" s="5">
        <f t="shared" si="6"/>
        <v>0</v>
      </c>
      <c r="W24" s="5"/>
      <c r="X24" s="2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2">
        <v>5</v>
      </c>
      <c r="D25" s="5">
        <f t="shared" si="0"/>
        <v>1.3592496941688189E-4</v>
      </c>
      <c r="E25" s="5"/>
      <c r="F25" s="2">
        <v>1</v>
      </c>
      <c r="G25" s="5">
        <f t="shared" si="1"/>
        <v>2.7317179774360095E-5</v>
      </c>
      <c r="H25" s="5"/>
      <c r="I25" s="2">
        <v>6</v>
      </c>
      <c r="J25" s="5">
        <f t="shared" si="2"/>
        <v>1.6310996330025826E-4</v>
      </c>
      <c r="K25" s="5"/>
      <c r="L25" s="2">
        <v>2</v>
      </c>
      <c r="M25" s="5">
        <f t="shared" si="3"/>
        <v>5.4634359548720189E-5</v>
      </c>
      <c r="N25" s="5"/>
      <c r="O25" s="2">
        <v>0</v>
      </c>
      <c r="P25" s="5">
        <f t="shared" si="4"/>
        <v>0</v>
      </c>
      <c r="Q25" s="5"/>
      <c r="R25" s="2">
        <v>0</v>
      </c>
      <c r="S25" s="5">
        <f t="shared" si="5"/>
        <v>0</v>
      </c>
      <c r="T25" s="5"/>
      <c r="U25" s="2">
        <v>0</v>
      </c>
      <c r="V25" s="5">
        <f t="shared" si="6"/>
        <v>0</v>
      </c>
      <c r="W25" s="5"/>
      <c r="X25" s="2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2">
        <v>6</v>
      </c>
      <c r="D26" s="5">
        <f t="shared" si="0"/>
        <v>1.6310996330025826E-4</v>
      </c>
      <c r="E26" s="5"/>
      <c r="F26" s="2">
        <v>2</v>
      </c>
      <c r="G26" s="5">
        <f t="shared" si="1"/>
        <v>5.4634359548720189E-5</v>
      </c>
      <c r="H26" s="5"/>
      <c r="I26" s="2">
        <v>13</v>
      </c>
      <c r="J26" s="5">
        <f t="shared" si="2"/>
        <v>3.5340492048389292E-4</v>
      </c>
      <c r="K26" s="5"/>
      <c r="L26" s="2">
        <v>4</v>
      </c>
      <c r="M26" s="5">
        <f t="shared" si="3"/>
        <v>1.0926871909744038E-4</v>
      </c>
      <c r="N26" s="5"/>
      <c r="O26" s="2">
        <v>0</v>
      </c>
      <c r="P26" s="5">
        <f t="shared" si="4"/>
        <v>0</v>
      </c>
      <c r="Q26" s="5"/>
      <c r="R26" s="2">
        <v>0</v>
      </c>
      <c r="S26" s="5">
        <f t="shared" si="5"/>
        <v>0</v>
      </c>
      <c r="T26" s="5"/>
      <c r="U26" s="2">
        <v>0</v>
      </c>
      <c r="V26" s="5">
        <f t="shared" si="6"/>
        <v>0</v>
      </c>
      <c r="W26" s="5"/>
      <c r="X26" s="2">
        <v>0</v>
      </c>
      <c r="Y26" s="5">
        <f t="shared" si="7"/>
        <v>0</v>
      </c>
      <c r="Z26" s="5"/>
    </row>
    <row r="27" spans="1:26" x14ac:dyDescent="0.2">
      <c r="A27" s="15" t="s">
        <v>27</v>
      </c>
      <c r="B27" s="1" t="s">
        <v>5</v>
      </c>
      <c r="C27" s="2">
        <v>3</v>
      </c>
      <c r="D27" s="5">
        <f t="shared" si="0"/>
        <v>8.155498165012913E-5</v>
      </c>
      <c r="E27" s="3"/>
      <c r="F27" s="2">
        <v>3</v>
      </c>
      <c r="G27" s="5">
        <f t="shared" si="1"/>
        <v>8.1951539323080284E-5</v>
      </c>
      <c r="H27" s="3"/>
      <c r="I27" s="2">
        <v>2</v>
      </c>
      <c r="J27" s="5">
        <f t="shared" si="2"/>
        <v>5.4369987766752751E-5</v>
      </c>
      <c r="K27" s="3"/>
      <c r="L27" s="2">
        <v>2</v>
      </c>
      <c r="M27" s="5">
        <f t="shared" si="3"/>
        <v>5.4634359548720189E-5</v>
      </c>
      <c r="N27" s="3"/>
      <c r="O27" s="2">
        <v>0</v>
      </c>
      <c r="P27" s="5">
        <f t="shared" si="4"/>
        <v>0</v>
      </c>
      <c r="Q27" s="3"/>
      <c r="R27" s="2">
        <v>0</v>
      </c>
      <c r="S27" s="5">
        <f t="shared" si="5"/>
        <v>0</v>
      </c>
      <c r="T27" s="3"/>
      <c r="U27" s="2">
        <v>0</v>
      </c>
      <c r="V27" s="5">
        <f t="shared" si="6"/>
        <v>0</v>
      </c>
      <c r="W27" s="3"/>
      <c r="X27" s="2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2">
        <v>8</v>
      </c>
      <c r="D28" s="5">
        <f t="shared" si="0"/>
        <v>2.17479951067011E-4</v>
      </c>
      <c r="E28" s="3"/>
      <c r="F28" s="2">
        <v>6</v>
      </c>
      <c r="G28" s="5">
        <f t="shared" si="1"/>
        <v>1.6390307864616057E-4</v>
      </c>
      <c r="H28" s="3"/>
      <c r="I28" s="2">
        <v>1</v>
      </c>
      <c r="J28" s="5">
        <f t="shared" si="2"/>
        <v>2.7184993883376375E-5</v>
      </c>
      <c r="K28" s="3"/>
      <c r="L28" s="2">
        <v>1</v>
      </c>
      <c r="M28" s="5">
        <f t="shared" si="3"/>
        <v>2.7317179774360095E-5</v>
      </c>
      <c r="N28" s="3"/>
      <c r="O28" s="2">
        <v>0</v>
      </c>
      <c r="P28" s="5">
        <f t="shared" si="4"/>
        <v>0</v>
      </c>
      <c r="Q28" s="3"/>
      <c r="R28" s="2">
        <v>0</v>
      </c>
      <c r="S28" s="5">
        <f t="shared" si="5"/>
        <v>0</v>
      </c>
      <c r="T28" s="3"/>
      <c r="U28" s="2">
        <v>0</v>
      </c>
      <c r="V28" s="5">
        <f t="shared" si="6"/>
        <v>0</v>
      </c>
      <c r="W28" s="3"/>
      <c r="X28" s="2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2">
        <v>12</v>
      </c>
      <c r="D29" s="5">
        <f t="shared" si="0"/>
        <v>3.2621992660051652E-4</v>
      </c>
      <c r="E29" s="3"/>
      <c r="F29" s="2">
        <v>9</v>
      </c>
      <c r="G29" s="5">
        <f t="shared" si="1"/>
        <v>2.4585461796924088E-4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0</v>
      </c>
      <c r="P29" s="5">
        <f t="shared" si="4"/>
        <v>0</v>
      </c>
      <c r="Q29" s="3"/>
      <c r="R29" s="2">
        <v>0</v>
      </c>
      <c r="S29" s="5">
        <f t="shared" si="5"/>
        <v>0</v>
      </c>
      <c r="T29" s="3"/>
      <c r="U29" s="2">
        <v>0</v>
      </c>
      <c r="V29" s="5">
        <f t="shared" si="6"/>
        <v>0</v>
      </c>
      <c r="W29" s="3"/>
      <c r="X29" s="2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2">
        <v>15</v>
      </c>
      <c r="D30" s="5">
        <f t="shared" si="0"/>
        <v>4.0777490825064566E-4</v>
      </c>
      <c r="E30" s="3"/>
      <c r="F30" s="2">
        <v>10</v>
      </c>
      <c r="G30" s="5">
        <f t="shared" si="1"/>
        <v>2.7317179774360095E-4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5">
        <f t="shared" si="4"/>
        <v>0</v>
      </c>
      <c r="Q30" s="3"/>
      <c r="R30" s="2">
        <v>0</v>
      </c>
      <c r="S30" s="5">
        <f t="shared" si="5"/>
        <v>0</v>
      </c>
      <c r="T30" s="3"/>
      <c r="U30" s="2">
        <v>0</v>
      </c>
      <c r="V30" s="5">
        <f t="shared" si="6"/>
        <v>0</v>
      </c>
      <c r="W30" s="3"/>
      <c r="X30" s="2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2">
        <v>44</v>
      </c>
      <c r="D31" s="5">
        <f t="shared" si="0"/>
        <v>1.1961397308685605E-3</v>
      </c>
      <c r="E31" s="3"/>
      <c r="F31" s="2">
        <v>27</v>
      </c>
      <c r="G31" s="5">
        <f t="shared" si="1"/>
        <v>7.3756385390772252E-4</v>
      </c>
      <c r="H31" s="3"/>
      <c r="I31" s="2">
        <v>1</v>
      </c>
      <c r="J31" s="5">
        <f t="shared" si="2"/>
        <v>2.7184993883376375E-5</v>
      </c>
      <c r="K31" s="3"/>
      <c r="L31" s="2">
        <v>1</v>
      </c>
      <c r="M31" s="5">
        <f t="shared" si="3"/>
        <v>2.7317179774360095E-5</v>
      </c>
      <c r="N31" s="3"/>
      <c r="O31" s="2">
        <v>3</v>
      </c>
      <c r="P31" s="5">
        <f t="shared" si="4"/>
        <v>3.009027081243731E-3</v>
      </c>
      <c r="Q31" s="3"/>
      <c r="R31" s="2">
        <v>2</v>
      </c>
      <c r="S31" s="5">
        <f t="shared" si="5"/>
        <v>2E-3</v>
      </c>
      <c r="T31" s="3"/>
      <c r="U31" s="2">
        <v>0</v>
      </c>
      <c r="V31" s="5">
        <f t="shared" si="6"/>
        <v>0</v>
      </c>
      <c r="W31" s="3"/>
      <c r="X31" s="2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2">
        <v>67</v>
      </c>
      <c r="D32" s="5">
        <f t="shared" si="0"/>
        <v>1.8213945901862172E-3</v>
      </c>
      <c r="E32" s="3"/>
      <c r="F32" s="2">
        <v>43</v>
      </c>
      <c r="G32" s="5">
        <f t="shared" si="1"/>
        <v>1.1746387302974841E-3</v>
      </c>
      <c r="H32" s="3"/>
      <c r="I32" s="2">
        <v>5</v>
      </c>
      <c r="J32" s="5">
        <f t="shared" si="2"/>
        <v>1.3592496941688189E-4</v>
      </c>
      <c r="K32" s="3"/>
      <c r="L32" s="2">
        <v>3</v>
      </c>
      <c r="M32" s="5">
        <f t="shared" si="3"/>
        <v>8.1951539323080284E-5</v>
      </c>
      <c r="N32" s="3"/>
      <c r="O32" s="2">
        <v>3</v>
      </c>
      <c r="P32" s="5">
        <f t="shared" si="4"/>
        <v>3.009027081243731E-3</v>
      </c>
      <c r="Q32" s="3"/>
      <c r="R32" s="2">
        <v>1</v>
      </c>
      <c r="S32" s="5">
        <f t="shared" si="5"/>
        <v>1E-3</v>
      </c>
      <c r="T32" s="3"/>
      <c r="U32" s="2">
        <v>0</v>
      </c>
      <c r="V32" s="5">
        <f t="shared" si="6"/>
        <v>0</v>
      </c>
      <c r="W32" s="3"/>
      <c r="X32" s="2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2">
        <v>149</v>
      </c>
      <c r="D33" s="5">
        <f t="shared" si="0"/>
        <v>4.0505640886230798E-3</v>
      </c>
      <c r="E33" s="3"/>
      <c r="F33" s="2">
        <v>105</v>
      </c>
      <c r="G33" s="5">
        <f t="shared" si="1"/>
        <v>2.8683038763078102E-3</v>
      </c>
      <c r="H33" s="3"/>
      <c r="I33" s="2">
        <v>10</v>
      </c>
      <c r="J33" s="5">
        <f t="shared" si="2"/>
        <v>2.7184993883376377E-4</v>
      </c>
      <c r="K33" s="3"/>
      <c r="L33" s="2">
        <v>7</v>
      </c>
      <c r="M33" s="5">
        <f t="shared" si="3"/>
        <v>1.9122025842052066E-4</v>
      </c>
      <c r="N33" s="3"/>
      <c r="O33" s="2">
        <v>7</v>
      </c>
      <c r="P33" s="5">
        <f t="shared" si="4"/>
        <v>7.0210631895687063E-3</v>
      </c>
      <c r="Q33" s="3"/>
      <c r="R33" s="2">
        <v>4</v>
      </c>
      <c r="S33" s="5">
        <f t="shared" si="5"/>
        <v>4.0000000000000001E-3</v>
      </c>
      <c r="T33" s="3"/>
      <c r="U33" s="2">
        <v>0</v>
      </c>
      <c r="V33" s="5">
        <f t="shared" si="6"/>
        <v>0</v>
      </c>
      <c r="W33" s="3"/>
      <c r="X33" s="2">
        <v>0</v>
      </c>
      <c r="Y33" s="5">
        <f t="shared" si="7"/>
        <v>0</v>
      </c>
      <c r="Z33" s="3"/>
    </row>
    <row r="34" spans="1:26" x14ac:dyDescent="0.2">
      <c r="A34" s="15"/>
      <c r="B34" s="1" t="s">
        <v>12</v>
      </c>
      <c r="C34" s="2">
        <v>314</v>
      </c>
      <c r="D34" s="5">
        <f t="shared" si="0"/>
        <v>8.536088079380182E-3</v>
      </c>
      <c r="E34" s="3"/>
      <c r="F34" s="2">
        <v>201</v>
      </c>
      <c r="G34" s="5">
        <f t="shared" si="1"/>
        <v>5.4907531346463792E-3</v>
      </c>
      <c r="H34" s="3"/>
      <c r="I34" s="2">
        <v>23</v>
      </c>
      <c r="J34" s="5">
        <f t="shared" si="2"/>
        <v>6.2525485931765664E-4</v>
      </c>
      <c r="K34" s="3"/>
      <c r="L34" s="2">
        <v>13</v>
      </c>
      <c r="M34" s="5">
        <f t="shared" si="3"/>
        <v>3.5512333706668126E-4</v>
      </c>
      <c r="N34" s="3"/>
      <c r="O34" s="2">
        <v>19</v>
      </c>
      <c r="P34" s="5">
        <f t="shared" si="4"/>
        <v>1.9057171514543631E-2</v>
      </c>
      <c r="Q34" s="3"/>
      <c r="R34" s="2">
        <v>12</v>
      </c>
      <c r="S34" s="5">
        <f t="shared" si="5"/>
        <v>1.2E-2</v>
      </c>
      <c r="T34" s="3"/>
      <c r="U34" s="2">
        <v>0</v>
      </c>
      <c r="V34" s="5">
        <f t="shared" si="6"/>
        <v>0</v>
      </c>
      <c r="W34" s="3"/>
      <c r="X34" s="2">
        <v>0</v>
      </c>
      <c r="Y34" s="5">
        <f t="shared" si="7"/>
        <v>0</v>
      </c>
      <c r="Z34" s="3"/>
    </row>
    <row r="35" spans="1:26" x14ac:dyDescent="0.2">
      <c r="A35" s="15"/>
      <c r="B35" s="1" t="s">
        <v>13</v>
      </c>
      <c r="C35" s="2">
        <v>658</v>
      </c>
      <c r="D35" s="5">
        <f t="shared" si="0"/>
        <v>1.7887725975261656E-2</v>
      </c>
      <c r="E35" s="3"/>
      <c r="F35" s="2">
        <v>384</v>
      </c>
      <c r="G35" s="5">
        <f t="shared" si="1"/>
        <v>1.0489797033354276E-2</v>
      </c>
      <c r="H35" s="3"/>
      <c r="I35" s="2">
        <v>77</v>
      </c>
      <c r="J35" s="5">
        <f t="shared" si="2"/>
        <v>2.0932445290199808E-3</v>
      </c>
      <c r="K35" s="3"/>
      <c r="L35" s="2">
        <v>57</v>
      </c>
      <c r="M35" s="5">
        <f t="shared" si="3"/>
        <v>1.5570792471385254E-3</v>
      </c>
      <c r="N35" s="3"/>
      <c r="O35" s="2">
        <v>18</v>
      </c>
      <c r="P35" s="5">
        <f t="shared" si="4"/>
        <v>1.8054162487462388E-2</v>
      </c>
      <c r="Q35" s="3"/>
      <c r="R35" s="2">
        <v>17</v>
      </c>
      <c r="S35" s="5">
        <f t="shared" si="5"/>
        <v>1.7000000000000001E-2</v>
      </c>
      <c r="T35" s="3"/>
      <c r="U35" s="2">
        <v>3</v>
      </c>
      <c r="V35" s="5">
        <f t="shared" si="6"/>
        <v>3.009027081243731E-3</v>
      </c>
      <c r="W35" s="3"/>
      <c r="X35" s="2">
        <v>3</v>
      </c>
      <c r="Y35" s="5">
        <f t="shared" si="7"/>
        <v>3.0000000000000001E-3</v>
      </c>
      <c r="Z35" s="3"/>
    </row>
    <row r="36" spans="1:26" x14ac:dyDescent="0.2">
      <c r="A36" s="15"/>
      <c r="B36" s="1" t="s">
        <v>14</v>
      </c>
      <c r="C36" s="2">
        <v>1574</v>
      </c>
      <c r="D36" s="5">
        <f t="shared" si="0"/>
        <v>4.2789180372434413E-2</v>
      </c>
      <c r="E36" s="3"/>
      <c r="F36" s="2">
        <v>881</v>
      </c>
      <c r="G36" s="5">
        <f t="shared" si="1"/>
        <v>2.4066435381211244E-2</v>
      </c>
      <c r="H36" s="3"/>
      <c r="I36" s="2">
        <v>198</v>
      </c>
      <c r="J36" s="5">
        <f t="shared" si="2"/>
        <v>5.3826287889085223E-3</v>
      </c>
      <c r="K36" s="3"/>
      <c r="L36" s="2">
        <v>118</v>
      </c>
      <c r="M36" s="5">
        <f t="shared" si="3"/>
        <v>3.2234272133744913E-3</v>
      </c>
      <c r="N36" s="3"/>
      <c r="O36" s="2">
        <v>39</v>
      </c>
      <c r="P36" s="5">
        <f t="shared" si="4"/>
        <v>3.9117352056168508E-2</v>
      </c>
      <c r="Q36" s="3"/>
      <c r="R36" s="2">
        <v>24</v>
      </c>
      <c r="S36" s="5">
        <f t="shared" si="5"/>
        <v>2.4E-2</v>
      </c>
      <c r="T36" s="3"/>
      <c r="U36" s="2">
        <v>6</v>
      </c>
      <c r="V36" s="5">
        <f t="shared" si="6"/>
        <v>6.018054162487462E-3</v>
      </c>
      <c r="W36" s="3"/>
      <c r="X36" s="2">
        <v>3</v>
      </c>
      <c r="Y36" s="5">
        <f t="shared" si="7"/>
        <v>3.0000000000000001E-3</v>
      </c>
      <c r="Z36" s="3"/>
    </row>
    <row r="37" spans="1:26" x14ac:dyDescent="0.2">
      <c r="A37" s="15"/>
      <c r="B37" s="1" t="s">
        <v>15</v>
      </c>
      <c r="C37" s="2">
        <v>3487</v>
      </c>
      <c r="D37" s="5">
        <f t="shared" si="0"/>
        <v>9.4794073671333426E-2</v>
      </c>
      <c r="E37" s="3"/>
      <c r="F37" s="2">
        <v>1873</v>
      </c>
      <c r="G37" s="5">
        <f t="shared" si="1"/>
        <v>5.116507771737646E-2</v>
      </c>
      <c r="H37" s="3"/>
      <c r="I37" s="2">
        <v>649</v>
      </c>
      <c r="J37" s="5">
        <f t="shared" si="2"/>
        <v>1.7643061030311269E-2</v>
      </c>
      <c r="K37" s="3"/>
      <c r="L37" s="2">
        <v>417</v>
      </c>
      <c r="M37" s="5">
        <f t="shared" si="3"/>
        <v>1.1391263965908159E-2</v>
      </c>
      <c r="N37" s="3"/>
      <c r="O37" s="2">
        <v>101</v>
      </c>
      <c r="P37" s="5">
        <f t="shared" si="4"/>
        <v>0.10130391173520562</v>
      </c>
      <c r="Q37" s="3"/>
      <c r="R37" s="2">
        <v>66</v>
      </c>
      <c r="S37" s="5">
        <f t="shared" si="5"/>
        <v>6.6000000000000003E-2</v>
      </c>
      <c r="T37" s="3"/>
      <c r="U37" s="2">
        <v>25</v>
      </c>
      <c r="V37" s="5">
        <f t="shared" si="6"/>
        <v>2.5075225677031094E-2</v>
      </c>
      <c r="W37" s="3"/>
      <c r="X37" s="2">
        <v>14</v>
      </c>
      <c r="Y37" s="5">
        <f t="shared" si="7"/>
        <v>1.4E-2</v>
      </c>
      <c r="Z37" s="3"/>
    </row>
    <row r="38" spans="1:26" x14ac:dyDescent="0.2">
      <c r="A38" s="15"/>
      <c r="B38" s="1" t="s">
        <v>16</v>
      </c>
      <c r="C38" s="2">
        <v>5677</v>
      </c>
      <c r="D38" s="5">
        <f t="shared" si="0"/>
        <v>0.15432921027592769</v>
      </c>
      <c r="E38" s="3"/>
      <c r="F38" s="2">
        <v>3199</v>
      </c>
      <c r="G38" s="5">
        <f t="shared" si="1"/>
        <v>8.7387658098177945E-2</v>
      </c>
      <c r="H38" s="3"/>
      <c r="I38" s="2">
        <v>3253</v>
      </c>
      <c r="J38" s="5">
        <f t="shared" si="2"/>
        <v>8.8432785102623354E-2</v>
      </c>
      <c r="K38" s="3"/>
      <c r="L38" s="2">
        <v>1747</v>
      </c>
      <c r="M38" s="5">
        <f t="shared" si="3"/>
        <v>4.7723113065807087E-2</v>
      </c>
      <c r="N38" s="3"/>
      <c r="O38" s="2">
        <v>168</v>
      </c>
      <c r="P38" s="5">
        <f t="shared" si="4"/>
        <v>0.16850551654964896</v>
      </c>
      <c r="Q38" s="3"/>
      <c r="R38" s="2">
        <v>108</v>
      </c>
      <c r="S38" s="5">
        <f t="shared" si="5"/>
        <v>0.108</v>
      </c>
      <c r="T38" s="3"/>
      <c r="U38" s="2">
        <v>97</v>
      </c>
      <c r="V38" s="5">
        <f t="shared" si="6"/>
        <v>9.7291875626880645E-2</v>
      </c>
      <c r="W38" s="3"/>
      <c r="X38" s="2">
        <v>60</v>
      </c>
      <c r="Y38" s="5">
        <f t="shared" si="7"/>
        <v>0.06</v>
      </c>
      <c r="Z38" s="3"/>
    </row>
    <row r="39" spans="1:26" x14ac:dyDescent="0.2">
      <c r="A39" s="15"/>
      <c r="B39" s="1" t="s">
        <v>17</v>
      </c>
      <c r="C39" s="2">
        <v>5861</v>
      </c>
      <c r="D39" s="5">
        <f t="shared" si="0"/>
        <v>0.15933124915046895</v>
      </c>
      <c r="E39" s="14">
        <v>0.67356000000000005</v>
      </c>
      <c r="F39" s="2">
        <v>3512</v>
      </c>
      <c r="G39" s="5">
        <f t="shared" si="1"/>
        <v>9.5937935367552657E-2</v>
      </c>
      <c r="H39" s="14">
        <v>0.81584999999999996</v>
      </c>
      <c r="I39" s="2">
        <v>6431</v>
      </c>
      <c r="J39" s="5">
        <f t="shared" si="2"/>
        <v>0.17482669566399348</v>
      </c>
      <c r="K39" s="14">
        <v>0.88531000000000004</v>
      </c>
      <c r="L39" s="2">
        <v>3357</v>
      </c>
      <c r="M39" s="5">
        <f t="shared" si="3"/>
        <v>9.1703772502526842E-2</v>
      </c>
      <c r="N39" s="14">
        <v>0.93537000000000003</v>
      </c>
      <c r="O39" s="2">
        <v>150</v>
      </c>
      <c r="P39" s="5">
        <f t="shared" si="4"/>
        <v>0.15045135406218657</v>
      </c>
      <c r="Q39" s="14">
        <v>0.64092000000000005</v>
      </c>
      <c r="R39" s="2">
        <v>79</v>
      </c>
      <c r="S39" s="5">
        <f t="shared" si="5"/>
        <v>7.9000000000000001E-2</v>
      </c>
      <c r="T39" s="14">
        <v>0.76600000000000001</v>
      </c>
      <c r="U39" s="2">
        <v>172</v>
      </c>
      <c r="V39" s="5">
        <f t="shared" si="6"/>
        <v>0.17251755265797392</v>
      </c>
      <c r="W39" s="14">
        <v>0.86860999999999999</v>
      </c>
      <c r="X39" s="2">
        <v>103</v>
      </c>
      <c r="Y39" s="5">
        <f t="shared" si="7"/>
        <v>0.10299999999999999</v>
      </c>
      <c r="Z39" s="14">
        <v>0.92</v>
      </c>
    </row>
    <row r="40" spans="1:26" x14ac:dyDescent="0.2">
      <c r="A40" s="15"/>
      <c r="B40" s="1" t="s">
        <v>18</v>
      </c>
      <c r="C40" s="2">
        <v>4996</v>
      </c>
      <c r="D40" s="5">
        <f t="shared" si="0"/>
        <v>0.13581622944134839</v>
      </c>
      <c r="E40" s="14"/>
      <c r="F40" s="2">
        <v>3488</v>
      </c>
      <c r="G40" s="5">
        <f t="shared" si="1"/>
        <v>9.5282323052968007E-2</v>
      </c>
      <c r="H40" s="14"/>
      <c r="I40" s="2">
        <v>6474</v>
      </c>
      <c r="J40" s="5">
        <f t="shared" si="2"/>
        <v>0.17599565040097867</v>
      </c>
      <c r="K40" s="14"/>
      <c r="L40" s="2">
        <v>3601</v>
      </c>
      <c r="M40" s="5">
        <f t="shared" si="3"/>
        <v>9.8369164367470702E-2</v>
      </c>
      <c r="N40" s="14"/>
      <c r="O40" s="2">
        <v>146</v>
      </c>
      <c r="P40" s="5">
        <f t="shared" si="4"/>
        <v>0.14643931795386159</v>
      </c>
      <c r="Q40" s="14"/>
      <c r="R40" s="2">
        <v>113</v>
      </c>
      <c r="S40" s="5">
        <f t="shared" si="5"/>
        <v>0.113</v>
      </c>
      <c r="T40" s="14"/>
      <c r="U40" s="2">
        <v>164</v>
      </c>
      <c r="V40" s="5">
        <f t="shared" si="6"/>
        <v>0.16449348044132397</v>
      </c>
      <c r="W40" s="14"/>
      <c r="X40" s="2">
        <v>105</v>
      </c>
      <c r="Y40" s="5">
        <f t="shared" si="7"/>
        <v>0.105</v>
      </c>
      <c r="Z40" s="14"/>
    </row>
    <row r="41" spans="1:26" x14ac:dyDescent="0.2">
      <c r="A41" s="15"/>
      <c r="B41" s="1" t="s">
        <v>19</v>
      </c>
      <c r="C41" s="2">
        <v>3873</v>
      </c>
      <c r="D41" s="5">
        <f t="shared" si="0"/>
        <v>0.10528748131031671</v>
      </c>
      <c r="E41" s="14"/>
      <c r="F41" s="2">
        <v>3186</v>
      </c>
      <c r="G41" s="5">
        <f t="shared" si="1"/>
        <v>8.7032534761111266E-2</v>
      </c>
      <c r="H41" s="14"/>
      <c r="I41" s="2">
        <v>5227</v>
      </c>
      <c r="J41" s="5">
        <f t="shared" si="2"/>
        <v>0.14209596302840832</v>
      </c>
      <c r="K41" s="14"/>
      <c r="L41" s="2">
        <v>3570</v>
      </c>
      <c r="M41" s="5">
        <f t="shared" si="3"/>
        <v>9.7522331794465539E-2</v>
      </c>
      <c r="N41" s="14"/>
      <c r="O41" s="2">
        <v>90</v>
      </c>
      <c r="P41" s="5">
        <f t="shared" si="4"/>
        <v>9.0270812437311942E-2</v>
      </c>
      <c r="Q41" s="14"/>
      <c r="R41" s="2">
        <v>98</v>
      </c>
      <c r="S41" s="5">
        <f t="shared" si="5"/>
        <v>9.8000000000000004E-2</v>
      </c>
      <c r="T41" s="14"/>
      <c r="U41" s="2">
        <v>149</v>
      </c>
      <c r="V41" s="5">
        <f t="shared" si="6"/>
        <v>0.14944834503510532</v>
      </c>
      <c r="W41" s="14"/>
      <c r="X41" s="2">
        <v>109</v>
      </c>
      <c r="Y41" s="5">
        <f t="shared" si="7"/>
        <v>0.109</v>
      </c>
      <c r="Z41" s="14"/>
    </row>
    <row r="42" spans="1:26" x14ac:dyDescent="0.2">
      <c r="A42" s="15"/>
      <c r="B42" s="1" t="s">
        <v>20</v>
      </c>
      <c r="C42" s="2">
        <v>2844</v>
      </c>
      <c r="D42" s="5">
        <f t="shared" si="0"/>
        <v>7.7314122604322411E-2</v>
      </c>
      <c r="E42" s="14"/>
      <c r="F42" s="2">
        <v>2856</v>
      </c>
      <c r="G42" s="5">
        <f t="shared" si="1"/>
        <v>7.8017865435572431E-2</v>
      </c>
      <c r="H42" s="14"/>
      <c r="I42" s="2">
        <v>3947</v>
      </c>
      <c r="J42" s="5">
        <f t="shared" si="2"/>
        <v>0.10729917085768656</v>
      </c>
      <c r="K42" s="14"/>
      <c r="L42" s="2">
        <v>3223</v>
      </c>
      <c r="M42" s="5">
        <f t="shared" si="3"/>
        <v>8.8043270412762581E-2</v>
      </c>
      <c r="N42" s="14"/>
      <c r="O42" s="2">
        <v>74</v>
      </c>
      <c r="P42" s="5">
        <f t="shared" si="4"/>
        <v>7.4222668004012032E-2</v>
      </c>
      <c r="Q42" s="14"/>
      <c r="R42" s="2">
        <v>76</v>
      </c>
      <c r="S42" s="5">
        <f t="shared" si="5"/>
        <v>7.5999999999999998E-2</v>
      </c>
      <c r="T42" s="14"/>
      <c r="U42" s="2">
        <v>100</v>
      </c>
      <c r="V42" s="5">
        <f t="shared" si="6"/>
        <v>0.10030090270812438</v>
      </c>
      <c r="W42" s="14"/>
      <c r="X42" s="2">
        <v>90</v>
      </c>
      <c r="Y42" s="5">
        <f t="shared" si="7"/>
        <v>0.09</v>
      </c>
      <c r="Z42" s="14"/>
    </row>
    <row r="43" spans="1:26" x14ac:dyDescent="0.2">
      <c r="A43" s="15"/>
      <c r="B43" s="1" t="s">
        <v>21</v>
      </c>
      <c r="C43" s="2">
        <v>2067</v>
      </c>
      <c r="D43" s="5">
        <f t="shared" si="0"/>
        <v>5.6191382356938969E-2</v>
      </c>
      <c r="E43" s="14"/>
      <c r="F43" s="2">
        <v>2601</v>
      </c>
      <c r="G43" s="5">
        <f t="shared" si="1"/>
        <v>7.1051984593110601E-2</v>
      </c>
      <c r="H43" s="14"/>
      <c r="I43" s="2">
        <v>2947</v>
      </c>
      <c r="J43" s="5">
        <f t="shared" si="2"/>
        <v>8.0114176974310183E-2</v>
      </c>
      <c r="K43" s="14"/>
      <c r="L43" s="2">
        <v>2953</v>
      </c>
      <c r="M43" s="5">
        <f t="shared" si="3"/>
        <v>8.0667631873685364E-2</v>
      </c>
      <c r="N43" s="14"/>
      <c r="O43" s="2">
        <v>45</v>
      </c>
      <c r="P43" s="5">
        <f t="shared" si="4"/>
        <v>4.5135406218655971E-2</v>
      </c>
      <c r="Q43" s="14"/>
      <c r="R43" s="2">
        <v>64</v>
      </c>
      <c r="S43" s="5">
        <f t="shared" si="5"/>
        <v>6.4000000000000001E-2</v>
      </c>
      <c r="T43" s="14"/>
      <c r="U43" s="2">
        <v>86</v>
      </c>
      <c r="V43" s="5">
        <f t="shared" si="6"/>
        <v>8.6258776328986958E-2</v>
      </c>
      <c r="W43" s="14"/>
      <c r="X43" s="2">
        <v>91</v>
      </c>
      <c r="Y43" s="5">
        <f t="shared" si="7"/>
        <v>9.0999999999999998E-2</v>
      </c>
      <c r="Z43" s="14"/>
    </row>
    <row r="44" spans="1:26" x14ac:dyDescent="0.2">
      <c r="A44" s="15"/>
      <c r="B44" s="1" t="s">
        <v>22</v>
      </c>
      <c r="C44" s="2">
        <v>1332</v>
      </c>
      <c r="D44" s="5">
        <f t="shared" si="0"/>
        <v>3.6210411852657332E-2</v>
      </c>
      <c r="E44" s="14"/>
      <c r="F44" s="2">
        <v>2194</v>
      </c>
      <c r="G44" s="5">
        <f t="shared" si="1"/>
        <v>5.9933892424946046E-2</v>
      </c>
      <c r="H44" s="14"/>
      <c r="I44" s="2">
        <v>2113</v>
      </c>
      <c r="J44" s="5">
        <f t="shared" si="2"/>
        <v>5.7441892075574284E-2</v>
      </c>
      <c r="K44" s="14"/>
      <c r="L44" s="2">
        <v>2653</v>
      </c>
      <c r="M44" s="5">
        <f t="shared" si="3"/>
        <v>7.2472477941377331E-2</v>
      </c>
      <c r="N44" s="14"/>
      <c r="O44" s="2">
        <v>21</v>
      </c>
      <c r="P44" s="5">
        <f t="shared" si="4"/>
        <v>2.106318956870612E-2</v>
      </c>
      <c r="Q44" s="14"/>
      <c r="R44" s="2">
        <v>58</v>
      </c>
      <c r="S44" s="5">
        <f t="shared" si="5"/>
        <v>5.8000000000000003E-2</v>
      </c>
      <c r="T44" s="14"/>
      <c r="U44" s="2">
        <v>45</v>
      </c>
      <c r="V44" s="5">
        <f t="shared" si="6"/>
        <v>4.5135406218655971E-2</v>
      </c>
      <c r="W44" s="14"/>
      <c r="X44" s="2">
        <v>61</v>
      </c>
      <c r="Y44" s="5">
        <f t="shared" si="7"/>
        <v>6.0999999999999999E-2</v>
      </c>
      <c r="Z44" s="14"/>
    </row>
    <row r="45" spans="1:26" x14ac:dyDescent="0.2">
      <c r="A45" s="15"/>
      <c r="B45" s="1" t="s">
        <v>23</v>
      </c>
      <c r="C45" s="2">
        <v>999</v>
      </c>
      <c r="D45" s="5">
        <f t="shared" si="0"/>
        <v>2.7157808889492999E-2</v>
      </c>
      <c r="E45" s="14"/>
      <c r="F45" s="2">
        <v>1872</v>
      </c>
      <c r="G45" s="5">
        <f t="shared" si="1"/>
        <v>5.1137760537602099E-2</v>
      </c>
      <c r="H45" s="14"/>
      <c r="I45" s="2">
        <v>1403</v>
      </c>
      <c r="J45" s="5">
        <f t="shared" si="2"/>
        <v>3.8140546418377053E-2</v>
      </c>
      <c r="K45" s="14"/>
      <c r="L45" s="2">
        <v>2298</v>
      </c>
      <c r="M45" s="5">
        <f t="shared" si="3"/>
        <v>6.2774879121479499E-2</v>
      </c>
      <c r="N45" s="14"/>
      <c r="O45" s="2">
        <v>23</v>
      </c>
      <c r="P45" s="5">
        <f t="shared" si="4"/>
        <v>2.3069207622868605E-2</v>
      </c>
      <c r="Q45" s="14"/>
      <c r="R45" s="2">
        <v>38</v>
      </c>
      <c r="S45" s="5">
        <f t="shared" si="5"/>
        <v>3.7999999999999999E-2</v>
      </c>
      <c r="T45" s="14"/>
      <c r="U45" s="2">
        <v>36</v>
      </c>
      <c r="V45" s="5">
        <f t="shared" si="6"/>
        <v>3.6108324974924777E-2</v>
      </c>
      <c r="W45" s="14"/>
      <c r="X45" s="2">
        <v>64</v>
      </c>
      <c r="Y45" s="5">
        <f t="shared" si="7"/>
        <v>6.4000000000000001E-2</v>
      </c>
      <c r="Z45" s="14"/>
    </row>
    <row r="46" spans="1:26" x14ac:dyDescent="0.2">
      <c r="A46" s="15"/>
      <c r="B46" s="1" t="s">
        <v>24</v>
      </c>
      <c r="C46" s="2">
        <v>699</v>
      </c>
      <c r="D46" s="5">
        <f t="shared" si="0"/>
        <v>1.9002310724480088E-2</v>
      </c>
      <c r="E46" s="14"/>
      <c r="F46" s="2">
        <v>1669</v>
      </c>
      <c r="G46" s="5">
        <f t="shared" si="1"/>
        <v>4.5592373043406999E-2</v>
      </c>
      <c r="H46" s="14"/>
      <c r="I46" s="2">
        <v>1000</v>
      </c>
      <c r="J46" s="5">
        <f t="shared" si="2"/>
        <v>2.7184993883376377E-2</v>
      </c>
      <c r="K46" s="14"/>
      <c r="L46" s="2">
        <v>1920</v>
      </c>
      <c r="M46" s="5">
        <f t="shared" si="3"/>
        <v>5.2448985166771385E-2</v>
      </c>
      <c r="N46" s="14"/>
      <c r="O46" s="2">
        <v>18</v>
      </c>
      <c r="P46" s="5">
        <f t="shared" si="4"/>
        <v>1.8054162487462388E-2</v>
      </c>
      <c r="Q46" s="14"/>
      <c r="R46" s="2">
        <v>29</v>
      </c>
      <c r="S46" s="5">
        <f t="shared" si="5"/>
        <v>2.9000000000000001E-2</v>
      </c>
      <c r="T46" s="14"/>
      <c r="U46" s="2">
        <v>19</v>
      </c>
      <c r="V46" s="5">
        <f t="shared" si="6"/>
        <v>1.9057171514543631E-2</v>
      </c>
      <c r="W46" s="14"/>
      <c r="X46" s="2">
        <v>36</v>
      </c>
      <c r="Y46" s="5">
        <f t="shared" si="7"/>
        <v>3.5999999999999997E-2</v>
      </c>
      <c r="Z46" s="14"/>
    </row>
    <row r="47" spans="1:26" x14ac:dyDescent="0.2">
      <c r="A47" s="15"/>
      <c r="B47" s="1" t="s">
        <v>25</v>
      </c>
      <c r="C47" s="2">
        <v>532</v>
      </c>
      <c r="D47" s="5">
        <f t="shared" si="0"/>
        <v>1.4462416745956231E-2</v>
      </c>
      <c r="E47" s="14"/>
      <c r="F47" s="2">
        <v>1421</v>
      </c>
      <c r="G47" s="5">
        <f t="shared" si="1"/>
        <v>3.8817712459365696E-2</v>
      </c>
      <c r="H47" s="14"/>
      <c r="I47" s="2">
        <v>742</v>
      </c>
      <c r="J47" s="5">
        <f t="shared" si="2"/>
        <v>2.0171265461465269E-2</v>
      </c>
      <c r="K47" s="14"/>
      <c r="L47" s="2">
        <v>1652</v>
      </c>
      <c r="M47" s="5">
        <f t="shared" si="3"/>
        <v>4.5127980987242876E-2</v>
      </c>
      <c r="N47" s="14"/>
      <c r="O47" s="2">
        <v>20</v>
      </c>
      <c r="P47" s="5">
        <f t="shared" si="4"/>
        <v>2.0060180541624874E-2</v>
      </c>
      <c r="Q47" s="14"/>
      <c r="R47" s="2">
        <v>34</v>
      </c>
      <c r="S47" s="5">
        <f t="shared" si="5"/>
        <v>3.4000000000000002E-2</v>
      </c>
      <c r="T47" s="14"/>
      <c r="U47" s="2">
        <v>21</v>
      </c>
      <c r="V47" s="5">
        <f t="shared" si="6"/>
        <v>2.106318956870612E-2</v>
      </c>
      <c r="W47" s="14"/>
      <c r="X47" s="2">
        <v>40</v>
      </c>
      <c r="Y47" s="5">
        <f t="shared" si="7"/>
        <v>0.04</v>
      </c>
      <c r="Z47" s="14"/>
    </row>
    <row r="48" spans="1:26" x14ac:dyDescent="0.2">
      <c r="A48" s="15"/>
      <c r="B48" s="1" t="s">
        <v>26</v>
      </c>
      <c r="C48" s="2">
        <v>1574</v>
      </c>
      <c r="D48" s="5">
        <f t="shared" si="0"/>
        <v>4.2789180372434413E-2</v>
      </c>
      <c r="E48" s="14"/>
      <c r="F48" s="2">
        <v>7067</v>
      </c>
      <c r="G48" s="5">
        <f t="shared" si="1"/>
        <v>0.19305050946540278</v>
      </c>
      <c r="H48" s="14"/>
      <c r="I48" s="2">
        <v>2282</v>
      </c>
      <c r="J48" s="5">
        <f t="shared" si="2"/>
        <v>6.2036156041864889E-2</v>
      </c>
      <c r="K48" s="14"/>
      <c r="L48" s="2">
        <v>9014</v>
      </c>
      <c r="M48" s="5">
        <f t="shared" si="3"/>
        <v>0.24623705848608191</v>
      </c>
      <c r="N48" s="14"/>
      <c r="O48" s="2">
        <v>52</v>
      </c>
      <c r="P48" s="5">
        <f t="shared" si="4"/>
        <v>5.2156469408224673E-2</v>
      </c>
      <c r="Q48" s="14"/>
      <c r="R48" s="2">
        <v>177</v>
      </c>
      <c r="S48" s="5">
        <f t="shared" si="5"/>
        <v>0.17699999999999999</v>
      </c>
      <c r="T48" s="14"/>
      <c r="U48" s="2">
        <v>74</v>
      </c>
      <c r="V48" s="5">
        <f t="shared" si="6"/>
        <v>7.4222668004012032E-2</v>
      </c>
      <c r="W48" s="14"/>
      <c r="X48" s="2">
        <v>221</v>
      </c>
      <c r="Y48" s="5">
        <f t="shared" si="7"/>
        <v>0.221</v>
      </c>
      <c r="Z48" s="14"/>
    </row>
    <row r="51" spans="16:20" x14ac:dyDescent="0.2">
      <c r="P51" s="4"/>
      <c r="Q51" s="4"/>
      <c r="R51" s="4"/>
    </row>
    <row r="52" spans="16:20" x14ac:dyDescent="0.2">
      <c r="P52" s="4"/>
      <c r="Q52" s="4"/>
      <c r="R52" s="4"/>
    </row>
    <row r="54" spans="16:20" x14ac:dyDescent="0.2">
      <c r="P54" s="4"/>
      <c r="Q54" s="4"/>
      <c r="R54" s="4"/>
    </row>
    <row r="55" spans="16:20" x14ac:dyDescent="0.2">
      <c r="P55" s="4"/>
      <c r="Q55" s="4"/>
      <c r="R55" s="4"/>
      <c r="S55" s="4"/>
      <c r="T55" s="4"/>
    </row>
    <row r="56" spans="16:20" x14ac:dyDescent="0.2">
      <c r="P56" s="4"/>
      <c r="Q56" s="4"/>
      <c r="R56" s="4"/>
      <c r="S56" s="4"/>
      <c r="T56" s="4"/>
    </row>
    <row r="57" spans="16:20" x14ac:dyDescent="0.2">
      <c r="P57" s="4"/>
      <c r="Q57" s="4"/>
      <c r="R57" s="4"/>
      <c r="S57" s="4"/>
      <c r="T57" s="4"/>
    </row>
    <row r="58" spans="16:20" x14ac:dyDescent="0.2">
      <c r="P58" s="4"/>
      <c r="Q58" s="4"/>
      <c r="R58" s="4"/>
      <c r="S58" s="4"/>
      <c r="T58" s="4"/>
    </row>
    <row r="59" spans="16:20" x14ac:dyDescent="0.2">
      <c r="P59" s="4"/>
      <c r="Q59" s="4"/>
      <c r="R59" s="4"/>
      <c r="S59" s="4"/>
      <c r="T59" s="4"/>
    </row>
    <row r="60" spans="16:20" x14ac:dyDescent="0.2">
      <c r="P60" s="4"/>
      <c r="Q60" s="4"/>
      <c r="R60" s="4"/>
      <c r="S60" s="4"/>
      <c r="T60" s="4"/>
    </row>
    <row r="61" spans="16:20" x14ac:dyDescent="0.2">
      <c r="P61" s="4"/>
      <c r="Q61" s="4"/>
      <c r="R61" s="4"/>
      <c r="S61" s="4"/>
      <c r="T61" s="4"/>
    </row>
    <row r="62" spans="16:20" x14ac:dyDescent="0.2">
      <c r="P62" s="4"/>
      <c r="Q62" s="4"/>
      <c r="R62" s="4"/>
      <c r="S62" s="4"/>
      <c r="T62" s="4"/>
    </row>
    <row r="63" spans="16:20" x14ac:dyDescent="0.2">
      <c r="P63" s="4"/>
      <c r="Q63" s="4"/>
      <c r="R63" s="4"/>
      <c r="S63" s="4"/>
      <c r="T63" s="4"/>
    </row>
    <row r="64" spans="16:20" x14ac:dyDescent="0.2">
      <c r="P64" s="4"/>
      <c r="Q64" s="4"/>
      <c r="R64" s="4"/>
      <c r="S64" s="4"/>
      <c r="T64" s="4"/>
    </row>
    <row r="65" spans="16:20" x14ac:dyDescent="0.2">
      <c r="P65" s="4"/>
      <c r="Q65" s="4"/>
      <c r="R65" s="4"/>
      <c r="S65" s="4"/>
      <c r="T65" s="4"/>
    </row>
    <row r="66" spans="16:20" x14ac:dyDescent="0.2">
      <c r="P66" s="4"/>
      <c r="Q66" s="4"/>
      <c r="R66" s="4"/>
      <c r="S66" s="4"/>
      <c r="T66" s="4"/>
    </row>
    <row r="67" spans="16:20" x14ac:dyDescent="0.2">
      <c r="P67" s="4"/>
      <c r="Q67" s="4"/>
      <c r="R67" s="4"/>
      <c r="S67" s="4"/>
      <c r="T67" s="4"/>
    </row>
    <row r="68" spans="16:20" x14ac:dyDescent="0.2">
      <c r="P68" s="4"/>
      <c r="Q68" s="4"/>
      <c r="R68" s="4"/>
      <c r="S68" s="4"/>
      <c r="T68" s="4"/>
    </row>
    <row r="69" spans="16:20" x14ac:dyDescent="0.2">
      <c r="P69" s="4"/>
      <c r="Q69" s="4"/>
      <c r="R69" s="4"/>
      <c r="S69" s="4"/>
      <c r="T69" s="4"/>
    </row>
    <row r="70" spans="16:20" x14ac:dyDescent="0.2">
      <c r="P70" s="4"/>
      <c r="Q70" s="4"/>
      <c r="R70" s="4"/>
      <c r="S70" s="4"/>
      <c r="T70" s="4"/>
    </row>
    <row r="71" spans="16:20" x14ac:dyDescent="0.2">
      <c r="P71" s="4"/>
      <c r="Q71" s="4"/>
      <c r="R71" s="4"/>
      <c r="S71" s="4"/>
      <c r="T71" s="4"/>
    </row>
    <row r="72" spans="16:20" x14ac:dyDescent="0.2">
      <c r="P72" s="4"/>
      <c r="Q72" s="4"/>
      <c r="R72" s="4"/>
      <c r="S72" s="4"/>
      <c r="T72" s="4"/>
    </row>
    <row r="73" spans="16:20" x14ac:dyDescent="0.2">
      <c r="P73" s="4"/>
      <c r="Q73" s="4"/>
      <c r="R73" s="4"/>
      <c r="S73" s="4"/>
      <c r="T73" s="4"/>
    </row>
    <row r="74" spans="16:20" x14ac:dyDescent="0.2">
      <c r="P74" s="4"/>
      <c r="Q74" s="4"/>
      <c r="R74" s="4"/>
      <c r="S74" s="4"/>
      <c r="T74" s="4"/>
    </row>
    <row r="75" spans="16:20" x14ac:dyDescent="0.2">
      <c r="P75" s="4"/>
      <c r="Q75" s="4"/>
      <c r="R75" s="4"/>
      <c r="S75" s="4"/>
      <c r="T75" s="4"/>
    </row>
    <row r="76" spans="16:20" x14ac:dyDescent="0.2">
      <c r="P76" s="4"/>
      <c r="Q76" s="4"/>
      <c r="R76" s="4"/>
      <c r="S76" s="4"/>
      <c r="T76" s="4"/>
    </row>
    <row r="77" spans="16:20" x14ac:dyDescent="0.2">
      <c r="P77" s="4"/>
      <c r="Q77" s="4"/>
      <c r="R77" s="4"/>
      <c r="S77" s="4"/>
      <c r="T77" s="4"/>
    </row>
    <row r="78" spans="16:20" x14ac:dyDescent="0.2">
      <c r="P78" s="4"/>
      <c r="Q78" s="4"/>
      <c r="R78" s="4"/>
      <c r="S78" s="4"/>
      <c r="T78" s="4"/>
    </row>
    <row r="79" spans="16:20" x14ac:dyDescent="0.2">
      <c r="P79" s="4"/>
      <c r="Q79" s="4"/>
      <c r="R79" s="4"/>
      <c r="S79" s="4"/>
      <c r="T79" s="4"/>
    </row>
    <row r="80" spans="16:20" x14ac:dyDescent="0.2">
      <c r="P80" s="4"/>
      <c r="Q80" s="4"/>
      <c r="R80" s="4"/>
      <c r="S80" s="4"/>
      <c r="T80" s="4"/>
    </row>
    <row r="81" spans="16:20" x14ac:dyDescent="0.2">
      <c r="P81" s="4"/>
      <c r="Q81" s="4"/>
      <c r="R81" s="4"/>
      <c r="S81" s="4"/>
      <c r="T81" s="4"/>
    </row>
    <row r="82" spans="16:20" x14ac:dyDescent="0.2">
      <c r="P82" s="4"/>
      <c r="Q82" s="4"/>
      <c r="R82" s="4"/>
      <c r="S82" s="4"/>
      <c r="T82" s="4"/>
    </row>
    <row r="83" spans="16:20" x14ac:dyDescent="0.2">
      <c r="P83" s="4"/>
      <c r="Q83" s="4"/>
      <c r="R83" s="4"/>
      <c r="S83" s="4"/>
      <c r="T83" s="4"/>
    </row>
    <row r="84" spans="16:20" x14ac:dyDescent="0.2">
      <c r="P84" s="4"/>
      <c r="Q84" s="4"/>
      <c r="R84" s="4"/>
      <c r="S84" s="4"/>
      <c r="T84" s="4"/>
    </row>
    <row r="85" spans="16:20" x14ac:dyDescent="0.2">
      <c r="P85" s="4"/>
      <c r="Q85" s="4"/>
      <c r="R85" s="4"/>
      <c r="S85" s="4"/>
      <c r="T85" s="4"/>
    </row>
    <row r="86" spans="16:20" x14ac:dyDescent="0.2">
      <c r="P86" s="4"/>
      <c r="Q86" s="4"/>
      <c r="R86" s="4"/>
      <c r="S86" s="4"/>
      <c r="T86" s="4"/>
    </row>
    <row r="87" spans="16:20" x14ac:dyDescent="0.2">
      <c r="P87" s="4"/>
      <c r="Q87" s="4"/>
      <c r="R87" s="4"/>
      <c r="S87" s="4"/>
      <c r="T87" s="4"/>
    </row>
    <row r="88" spans="16:20" x14ac:dyDescent="0.2">
      <c r="P88" s="4"/>
      <c r="Q88" s="4"/>
      <c r="R88" s="4"/>
      <c r="S88" s="4"/>
      <c r="T88" s="4"/>
    </row>
    <row r="89" spans="16:20" x14ac:dyDescent="0.2">
      <c r="P89" s="4"/>
      <c r="Q89" s="4"/>
      <c r="R89" s="4"/>
      <c r="S89" s="4"/>
      <c r="T89" s="4"/>
    </row>
    <row r="90" spans="16:20" x14ac:dyDescent="0.2">
      <c r="P90" s="4"/>
      <c r="Q90" s="4"/>
      <c r="R90" s="4"/>
      <c r="S90" s="4"/>
      <c r="T90" s="4"/>
    </row>
    <row r="91" spans="16:20" x14ac:dyDescent="0.2">
      <c r="P91" s="4"/>
      <c r="Q91" s="4"/>
      <c r="R91" s="4"/>
      <c r="S91" s="4"/>
      <c r="T91" s="4"/>
    </row>
    <row r="92" spans="16:20" x14ac:dyDescent="0.2">
      <c r="P92" s="4"/>
      <c r="Q92" s="4"/>
      <c r="R92" s="4"/>
      <c r="S92" s="4"/>
      <c r="T92" s="4"/>
    </row>
    <row r="93" spans="16:20" x14ac:dyDescent="0.2">
      <c r="P93" s="4"/>
      <c r="Q93" s="4"/>
      <c r="R93" s="4"/>
      <c r="S93" s="4"/>
      <c r="T93" s="4"/>
    </row>
    <row r="94" spans="16:20" x14ac:dyDescent="0.2">
      <c r="P94" s="4"/>
      <c r="Q94" s="4"/>
      <c r="R94" s="4"/>
      <c r="S94" s="4"/>
      <c r="T94" s="4"/>
    </row>
    <row r="95" spans="16:20" x14ac:dyDescent="0.2">
      <c r="S95" s="4"/>
      <c r="T95" s="4"/>
    </row>
    <row r="96" spans="16:20" x14ac:dyDescent="0.2">
      <c r="S96" s="4"/>
      <c r="T96" s="4"/>
    </row>
    <row r="97" spans="19:20" x14ac:dyDescent="0.2">
      <c r="S97" s="4"/>
      <c r="T97" s="4"/>
    </row>
    <row r="98" spans="19:20" x14ac:dyDescent="0.2">
      <c r="S98" s="4"/>
      <c r="T98" s="4"/>
    </row>
  </sheetData>
  <mergeCells count="41">
    <mergeCell ref="A1:B1"/>
    <mergeCell ref="C1:H1"/>
    <mergeCell ref="I1:N1"/>
    <mergeCell ref="A2:B2"/>
    <mergeCell ref="C2:E2"/>
    <mergeCell ref="F2:H2"/>
    <mergeCell ref="I2:K2"/>
    <mergeCell ref="L2:N2"/>
    <mergeCell ref="A27:A48"/>
    <mergeCell ref="E39:E48"/>
    <mergeCell ref="H39:H48"/>
    <mergeCell ref="K39:K48"/>
    <mergeCell ref="N39:N48"/>
    <mergeCell ref="O3:Q3"/>
    <mergeCell ref="R3:T3"/>
    <mergeCell ref="U3:W3"/>
    <mergeCell ref="X3:Z3"/>
    <mergeCell ref="A5:A26"/>
    <mergeCell ref="A3:B3"/>
    <mergeCell ref="C3:E3"/>
    <mergeCell ref="F3:H3"/>
    <mergeCell ref="I3:K3"/>
    <mergeCell ref="L3:N3"/>
    <mergeCell ref="A4:B4"/>
    <mergeCell ref="C4:E4"/>
    <mergeCell ref="F4:H4"/>
    <mergeCell ref="I4:K4"/>
    <mergeCell ref="L4:N4"/>
    <mergeCell ref="O1:Z1"/>
    <mergeCell ref="O2:Q2"/>
    <mergeCell ref="R2:T2"/>
    <mergeCell ref="U2:W2"/>
    <mergeCell ref="X2:Z2"/>
    <mergeCell ref="O4:Q4"/>
    <mergeCell ref="R4:T4"/>
    <mergeCell ref="U4:W4"/>
    <mergeCell ref="X4:Z4"/>
    <mergeCell ref="Q39:Q48"/>
    <mergeCell ref="T39:T48"/>
    <mergeCell ref="W39:W48"/>
    <mergeCell ref="Z39:Z4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opLeftCell="G23" workbookViewId="0">
      <selection activeCell="R55" sqref="K55:R55"/>
    </sheetView>
  </sheetViews>
  <sheetFormatPr baseColWidth="10" defaultRowHeight="16" x14ac:dyDescent="0.2"/>
  <cols>
    <col min="1" max="1" width="16.5" customWidth="1"/>
    <col min="2" max="2" width="14.83203125" customWidth="1"/>
    <col min="14" max="14" width="10.83203125" style="6"/>
    <col min="20" max="20" width="10.83203125" style="6"/>
    <col min="26" max="26" width="10.83203125" style="6"/>
  </cols>
  <sheetData>
    <row r="1" spans="1:26" ht="49" customHeight="1" x14ac:dyDescent="0.2">
      <c r="A1" s="17" t="s">
        <v>0</v>
      </c>
      <c r="B1" s="17"/>
      <c r="C1" s="17" t="s">
        <v>41</v>
      </c>
      <c r="D1" s="17"/>
      <c r="E1" s="17"/>
      <c r="F1" s="17"/>
      <c r="G1" s="17"/>
      <c r="H1" s="17"/>
      <c r="I1" s="17" t="s">
        <v>41</v>
      </c>
      <c r="J1" s="17"/>
      <c r="K1" s="17"/>
      <c r="L1" s="17"/>
      <c r="M1" s="17"/>
      <c r="N1" s="17"/>
      <c r="O1" s="17" t="s">
        <v>46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6" customHeight="1" x14ac:dyDescent="0.2">
      <c r="A2" s="17" t="s">
        <v>37</v>
      </c>
      <c r="B2" s="17"/>
      <c r="C2" s="17" t="s">
        <v>28</v>
      </c>
      <c r="D2" s="17"/>
      <c r="E2" s="17"/>
      <c r="F2" s="17" t="s">
        <v>38</v>
      </c>
      <c r="G2" s="17"/>
      <c r="H2" s="17"/>
      <c r="I2" s="17" t="s">
        <v>39</v>
      </c>
      <c r="J2" s="17"/>
      <c r="K2" s="17"/>
      <c r="L2" s="17" t="s">
        <v>40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11822</v>
      </c>
      <c r="D3" s="16"/>
      <c r="E3" s="16"/>
      <c r="F3" s="16">
        <v>11786</v>
      </c>
      <c r="G3" s="16"/>
      <c r="H3" s="16"/>
      <c r="I3" s="16">
        <v>11822</v>
      </c>
      <c r="J3" s="16"/>
      <c r="K3" s="16"/>
      <c r="L3" s="16">
        <v>11786</v>
      </c>
      <c r="M3" s="16"/>
      <c r="N3" s="16"/>
      <c r="O3" s="16">
        <v>992</v>
      </c>
      <c r="P3" s="16"/>
      <c r="Q3" s="16"/>
      <c r="R3" s="16">
        <v>991</v>
      </c>
      <c r="S3" s="16"/>
      <c r="T3" s="16"/>
      <c r="U3" s="16">
        <v>992</v>
      </c>
      <c r="V3" s="16"/>
      <c r="W3" s="16"/>
      <c r="X3" s="16">
        <v>991</v>
      </c>
      <c r="Y3" s="16"/>
      <c r="Z3" s="16"/>
    </row>
    <row r="4" spans="1:26" x14ac:dyDescent="0.2">
      <c r="A4" s="15" t="s">
        <v>3</v>
      </c>
      <c r="B4" s="15"/>
      <c r="C4" s="16">
        <v>58</v>
      </c>
      <c r="D4" s="16"/>
      <c r="E4" s="16"/>
      <c r="F4" s="16">
        <v>58</v>
      </c>
      <c r="G4" s="16"/>
      <c r="H4" s="16"/>
      <c r="I4" s="16">
        <v>58</v>
      </c>
      <c r="J4" s="16"/>
      <c r="K4" s="16"/>
      <c r="L4" s="16">
        <v>58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434</v>
      </c>
      <c r="D5" s="5">
        <f>C5/11822</f>
        <v>3.6711216376247677E-2</v>
      </c>
      <c r="E5" s="5"/>
      <c r="F5" s="2">
        <v>3042</v>
      </c>
      <c r="G5" s="5">
        <f>F5/11786</f>
        <v>0.25810283387069405</v>
      </c>
      <c r="H5" s="5"/>
      <c r="I5" s="2">
        <v>196</v>
      </c>
      <c r="J5" s="5">
        <f>I5/11822</f>
        <v>1.6579259008627983E-2</v>
      </c>
      <c r="K5" s="5"/>
      <c r="L5" s="2">
        <v>2384</v>
      </c>
      <c r="M5" s="5">
        <f>L5/11786</f>
        <v>0.20227388426947226</v>
      </c>
      <c r="N5" s="5"/>
      <c r="O5" s="2">
        <v>46</v>
      </c>
      <c r="P5" s="5">
        <f>O5/992</f>
        <v>4.6370967741935484E-2</v>
      </c>
      <c r="Q5" s="5"/>
      <c r="R5" s="2">
        <v>318</v>
      </c>
      <c r="S5" s="5">
        <f>R5/991</f>
        <v>0.32088799192734613</v>
      </c>
      <c r="T5" s="5"/>
      <c r="U5" s="2">
        <v>26</v>
      </c>
      <c r="V5" s="5">
        <f>U5/992</f>
        <v>2.620967741935484E-2</v>
      </c>
      <c r="W5" s="5"/>
      <c r="X5" s="2">
        <v>256</v>
      </c>
      <c r="Y5" s="5">
        <f>X5/991</f>
        <v>0.25832492431886983</v>
      </c>
      <c r="Z5" s="5"/>
    </row>
    <row r="6" spans="1:26" x14ac:dyDescent="0.2">
      <c r="A6" s="15"/>
      <c r="B6" s="1" t="s">
        <v>6</v>
      </c>
      <c r="C6" s="2">
        <v>241</v>
      </c>
      <c r="D6" s="5">
        <f t="shared" ref="D6:D48" si="0">C6/11822</f>
        <v>2.03857215361191E-2</v>
      </c>
      <c r="E6" s="5"/>
      <c r="F6" s="2">
        <v>645</v>
      </c>
      <c r="G6" s="5">
        <f t="shared" ref="G6:G48" si="1">F6/11786</f>
        <v>5.4725946037671815E-2</v>
      </c>
      <c r="H6" s="5"/>
      <c r="I6" s="2">
        <v>106</v>
      </c>
      <c r="J6" s="5">
        <f t="shared" ref="J6:J48" si="2">I6/11822</f>
        <v>8.9663339536457456E-3</v>
      </c>
      <c r="K6" s="5"/>
      <c r="L6" s="2">
        <v>511</v>
      </c>
      <c r="M6" s="5">
        <f t="shared" ref="M6:M48" si="3">L6/11786</f>
        <v>4.3356524690310538E-2</v>
      </c>
      <c r="N6" s="5"/>
      <c r="O6" s="2">
        <v>28</v>
      </c>
      <c r="P6" s="5">
        <f t="shared" ref="P6:P48" si="4">O6/992</f>
        <v>2.8225806451612902E-2</v>
      </c>
      <c r="Q6" s="5"/>
      <c r="R6" s="2">
        <v>48</v>
      </c>
      <c r="S6" s="5">
        <f t="shared" ref="S6:S48" si="5">R6/991</f>
        <v>4.843592330978809E-2</v>
      </c>
      <c r="T6" s="5"/>
      <c r="U6" s="2">
        <v>11</v>
      </c>
      <c r="V6" s="5">
        <f t="shared" ref="V6:V48" si="6">U6/992</f>
        <v>1.1088709677419355E-2</v>
      </c>
      <c r="W6" s="5"/>
      <c r="X6" s="2">
        <v>50</v>
      </c>
      <c r="Y6" s="5">
        <f t="shared" ref="Y6:Y48" si="7">X6/991</f>
        <v>5.0454086781029264E-2</v>
      </c>
      <c r="Z6" s="5"/>
    </row>
    <row r="7" spans="1:26" x14ac:dyDescent="0.2">
      <c r="A7" s="15"/>
      <c r="B7" s="1" t="s">
        <v>7</v>
      </c>
      <c r="C7" s="2">
        <v>310</v>
      </c>
      <c r="D7" s="5">
        <f t="shared" si="0"/>
        <v>2.6222297411605481E-2</v>
      </c>
      <c r="E7" s="5"/>
      <c r="F7" s="2">
        <v>760</v>
      </c>
      <c r="G7" s="5">
        <f t="shared" si="1"/>
        <v>6.448328525369082E-2</v>
      </c>
      <c r="H7" s="5"/>
      <c r="I7" s="2">
        <v>196</v>
      </c>
      <c r="J7" s="5">
        <f t="shared" si="2"/>
        <v>1.6579259008627983E-2</v>
      </c>
      <c r="K7" s="5"/>
      <c r="L7" s="2">
        <v>627</v>
      </c>
      <c r="M7" s="5">
        <f t="shared" si="3"/>
        <v>5.3198710334294928E-2</v>
      </c>
      <c r="N7" s="5"/>
      <c r="O7" s="2">
        <v>29</v>
      </c>
      <c r="P7" s="5">
        <f t="shared" si="4"/>
        <v>2.9233870967741934E-2</v>
      </c>
      <c r="Q7" s="5"/>
      <c r="R7" s="2">
        <v>64</v>
      </c>
      <c r="S7" s="5">
        <f t="shared" si="5"/>
        <v>6.4581231079717458E-2</v>
      </c>
      <c r="T7" s="5"/>
      <c r="U7" s="2">
        <v>16</v>
      </c>
      <c r="V7" s="5">
        <f t="shared" si="6"/>
        <v>1.6129032258064516E-2</v>
      </c>
      <c r="W7" s="5"/>
      <c r="X7" s="2">
        <v>57</v>
      </c>
      <c r="Y7" s="5">
        <f t="shared" si="7"/>
        <v>5.7517658930373361E-2</v>
      </c>
      <c r="Z7" s="5"/>
    </row>
    <row r="8" spans="1:26" x14ac:dyDescent="0.2">
      <c r="A8" s="15"/>
      <c r="B8" s="1" t="s">
        <v>8</v>
      </c>
      <c r="C8" s="2">
        <v>455</v>
      </c>
      <c r="D8" s="5">
        <f t="shared" si="0"/>
        <v>3.8487565555743529E-2</v>
      </c>
      <c r="E8" s="5"/>
      <c r="F8" s="2">
        <v>878</v>
      </c>
      <c r="G8" s="5">
        <f t="shared" si="1"/>
        <v>7.4495163753605972E-2</v>
      </c>
      <c r="H8" s="5"/>
      <c r="I8" s="2">
        <v>268</v>
      </c>
      <c r="J8" s="5">
        <f t="shared" si="2"/>
        <v>2.266959905261377E-2</v>
      </c>
      <c r="K8" s="5"/>
      <c r="L8" s="2">
        <v>754</v>
      </c>
      <c r="M8" s="5">
        <f t="shared" si="3"/>
        <v>6.3974206685898524E-2</v>
      </c>
      <c r="N8" s="5"/>
      <c r="O8" s="2">
        <v>47</v>
      </c>
      <c r="P8" s="5">
        <f t="shared" si="4"/>
        <v>4.7379032258064516E-2</v>
      </c>
      <c r="Q8" s="5"/>
      <c r="R8" s="2">
        <v>90</v>
      </c>
      <c r="S8" s="5">
        <f t="shared" si="5"/>
        <v>9.081735620585267E-2</v>
      </c>
      <c r="T8" s="5"/>
      <c r="U8" s="2">
        <v>28</v>
      </c>
      <c r="V8" s="5">
        <f t="shared" si="6"/>
        <v>2.8225806451612902E-2</v>
      </c>
      <c r="W8" s="5"/>
      <c r="X8" s="2">
        <v>60</v>
      </c>
      <c r="Y8" s="5">
        <f t="shared" si="7"/>
        <v>6.0544904137235116E-2</v>
      </c>
      <c r="Z8" s="5"/>
    </row>
    <row r="9" spans="1:26" x14ac:dyDescent="0.2">
      <c r="A9" s="15"/>
      <c r="B9" s="1" t="s">
        <v>9</v>
      </c>
      <c r="C9" s="2">
        <v>625</v>
      </c>
      <c r="D9" s="5">
        <f t="shared" si="0"/>
        <v>5.2867535104043309E-2</v>
      </c>
      <c r="E9" s="5"/>
      <c r="F9" s="2">
        <v>916</v>
      </c>
      <c r="G9" s="5">
        <f t="shared" si="1"/>
        <v>7.7719328016290515E-2</v>
      </c>
      <c r="H9" s="5"/>
      <c r="I9" s="2">
        <v>387</v>
      </c>
      <c r="J9" s="5">
        <f t="shared" si="2"/>
        <v>3.2735577736423618E-2</v>
      </c>
      <c r="K9" s="5"/>
      <c r="L9" s="2">
        <v>833</v>
      </c>
      <c r="M9" s="5">
        <f t="shared" si="3"/>
        <v>7.067707449516375E-2</v>
      </c>
      <c r="N9" s="5"/>
      <c r="O9" s="2">
        <v>55</v>
      </c>
      <c r="P9" s="5">
        <f t="shared" si="4"/>
        <v>5.5443548387096774E-2</v>
      </c>
      <c r="Q9" s="5"/>
      <c r="R9" s="2">
        <v>76</v>
      </c>
      <c r="S9" s="5">
        <f t="shared" si="5"/>
        <v>7.6690211907164477E-2</v>
      </c>
      <c r="T9" s="5"/>
      <c r="U9" s="2">
        <v>46</v>
      </c>
      <c r="V9" s="5">
        <f t="shared" si="6"/>
        <v>4.6370967741935484E-2</v>
      </c>
      <c r="W9" s="5"/>
      <c r="X9" s="2">
        <v>79</v>
      </c>
      <c r="Y9" s="5">
        <f t="shared" si="7"/>
        <v>7.9717457114026238E-2</v>
      </c>
      <c r="Z9" s="5"/>
    </row>
    <row r="10" spans="1:26" x14ac:dyDescent="0.2">
      <c r="A10" s="15"/>
      <c r="B10" s="1" t="s">
        <v>10</v>
      </c>
      <c r="C10" s="2">
        <v>875</v>
      </c>
      <c r="D10" s="5">
        <f t="shared" si="0"/>
        <v>7.4014549145660635E-2</v>
      </c>
      <c r="E10" s="5"/>
      <c r="F10" s="2">
        <v>973</v>
      </c>
      <c r="G10" s="5">
        <f t="shared" si="1"/>
        <v>8.2555574410317328E-2</v>
      </c>
      <c r="H10" s="5"/>
      <c r="I10" s="2">
        <v>502</v>
      </c>
      <c r="J10" s="5">
        <f t="shared" si="2"/>
        <v>4.2463204195567587E-2</v>
      </c>
      <c r="K10" s="5"/>
      <c r="L10" s="2">
        <v>888</v>
      </c>
      <c r="M10" s="5">
        <f t="shared" si="3"/>
        <v>7.5343628033259794E-2</v>
      </c>
      <c r="N10" s="5"/>
      <c r="O10" s="2">
        <v>84</v>
      </c>
      <c r="P10" s="5">
        <f t="shared" si="4"/>
        <v>8.4677419354838704E-2</v>
      </c>
      <c r="Q10" s="5"/>
      <c r="R10" s="2">
        <v>67</v>
      </c>
      <c r="S10" s="5">
        <f t="shared" si="5"/>
        <v>6.7608476286579219E-2</v>
      </c>
      <c r="T10" s="5"/>
      <c r="U10" s="2">
        <v>44</v>
      </c>
      <c r="V10" s="5">
        <f t="shared" si="6"/>
        <v>4.4354838709677422E-2</v>
      </c>
      <c r="W10" s="5"/>
      <c r="X10" s="2">
        <v>67</v>
      </c>
      <c r="Y10" s="5">
        <f t="shared" si="7"/>
        <v>6.7608476286579219E-2</v>
      </c>
      <c r="Z10" s="5"/>
    </row>
    <row r="11" spans="1:26" x14ac:dyDescent="0.2">
      <c r="A11" s="15"/>
      <c r="B11" s="1" t="s">
        <v>11</v>
      </c>
      <c r="C11" s="2">
        <v>1194</v>
      </c>
      <c r="D11" s="5">
        <f t="shared" si="0"/>
        <v>0.10099813906276434</v>
      </c>
      <c r="E11" s="5"/>
      <c r="F11" s="2">
        <v>975</v>
      </c>
      <c r="G11" s="5">
        <f t="shared" si="1"/>
        <v>8.2725267266248084E-2</v>
      </c>
      <c r="H11" s="5"/>
      <c r="I11" s="2">
        <v>773</v>
      </c>
      <c r="J11" s="5">
        <f t="shared" si="2"/>
        <v>6.5386567416680766E-2</v>
      </c>
      <c r="K11" s="5"/>
      <c r="L11" s="2">
        <v>990</v>
      </c>
      <c r="M11" s="5">
        <f t="shared" si="3"/>
        <v>8.399796368572883E-2</v>
      </c>
      <c r="N11" s="5"/>
      <c r="O11" s="2">
        <v>120</v>
      </c>
      <c r="P11" s="5">
        <f t="shared" si="4"/>
        <v>0.12096774193548387</v>
      </c>
      <c r="Q11" s="5"/>
      <c r="R11" s="2">
        <v>76</v>
      </c>
      <c r="S11" s="5">
        <f t="shared" si="5"/>
        <v>7.6690211907164477E-2</v>
      </c>
      <c r="T11" s="5"/>
      <c r="U11" s="2">
        <v>76</v>
      </c>
      <c r="V11" s="5">
        <f t="shared" si="6"/>
        <v>7.6612903225806453E-2</v>
      </c>
      <c r="W11" s="5"/>
      <c r="X11" s="2">
        <v>78</v>
      </c>
      <c r="Y11" s="5">
        <f t="shared" si="7"/>
        <v>7.8708375378405651E-2</v>
      </c>
      <c r="Z11" s="5"/>
    </row>
    <row r="12" spans="1:26" x14ac:dyDescent="0.2">
      <c r="A12" s="15"/>
      <c r="B12" s="1" t="s">
        <v>12</v>
      </c>
      <c r="C12" s="2">
        <v>1540</v>
      </c>
      <c r="D12" s="5">
        <f t="shared" si="0"/>
        <v>0.13026560649636271</v>
      </c>
      <c r="E12" s="5"/>
      <c r="F12" s="2">
        <v>1044</v>
      </c>
      <c r="G12" s="5">
        <f t="shared" si="1"/>
        <v>8.8579670795859489E-2</v>
      </c>
      <c r="H12" s="5"/>
      <c r="I12" s="2">
        <v>1080</v>
      </c>
      <c r="J12" s="5">
        <f t="shared" si="2"/>
        <v>9.1355100659786845E-2</v>
      </c>
      <c r="K12" s="5"/>
      <c r="L12" s="2">
        <v>1040</v>
      </c>
      <c r="M12" s="5">
        <f t="shared" si="3"/>
        <v>8.8240285083997963E-2</v>
      </c>
      <c r="N12" s="5"/>
      <c r="O12" s="2">
        <v>113</v>
      </c>
      <c r="P12" s="5">
        <f t="shared" si="4"/>
        <v>0.11391129032258064</v>
      </c>
      <c r="Q12" s="5"/>
      <c r="R12" s="2">
        <v>71</v>
      </c>
      <c r="S12" s="5">
        <f t="shared" si="5"/>
        <v>7.1644803229061554E-2</v>
      </c>
      <c r="T12" s="5"/>
      <c r="U12" s="2">
        <v>97</v>
      </c>
      <c r="V12" s="5">
        <f t="shared" si="6"/>
        <v>9.7782258064516125E-2</v>
      </c>
      <c r="W12" s="5"/>
      <c r="X12" s="2">
        <v>77</v>
      </c>
      <c r="Y12" s="5">
        <f t="shared" si="7"/>
        <v>7.7699293642785064E-2</v>
      </c>
      <c r="Z12" s="5"/>
    </row>
    <row r="13" spans="1:26" x14ac:dyDescent="0.2">
      <c r="A13" s="15"/>
      <c r="B13" s="1" t="s">
        <v>13</v>
      </c>
      <c r="C13" s="2">
        <v>1727</v>
      </c>
      <c r="D13" s="5">
        <f t="shared" si="0"/>
        <v>0.14608357299949248</v>
      </c>
      <c r="E13" s="5"/>
      <c r="F13" s="2">
        <v>869</v>
      </c>
      <c r="G13" s="5">
        <f t="shared" si="1"/>
        <v>7.3731545901917522E-2</v>
      </c>
      <c r="H13" s="5"/>
      <c r="I13" s="2">
        <v>1530</v>
      </c>
      <c r="J13" s="5">
        <f t="shared" si="2"/>
        <v>0.12941972593469803</v>
      </c>
      <c r="K13" s="5"/>
      <c r="L13" s="2">
        <v>1023</v>
      </c>
      <c r="M13" s="5">
        <f t="shared" si="3"/>
        <v>8.6797895808586462E-2</v>
      </c>
      <c r="N13" s="5"/>
      <c r="O13" s="2">
        <v>124</v>
      </c>
      <c r="P13" s="5">
        <f t="shared" si="4"/>
        <v>0.125</v>
      </c>
      <c r="Q13" s="5"/>
      <c r="R13" s="2">
        <v>67</v>
      </c>
      <c r="S13" s="5">
        <f t="shared" si="5"/>
        <v>6.7608476286579219E-2</v>
      </c>
      <c r="T13" s="5"/>
      <c r="U13" s="2">
        <v>123</v>
      </c>
      <c r="V13" s="5">
        <f t="shared" si="6"/>
        <v>0.12399193548387097</v>
      </c>
      <c r="W13" s="5"/>
      <c r="X13" s="2">
        <v>64</v>
      </c>
      <c r="Y13" s="5">
        <f t="shared" si="7"/>
        <v>6.4581231079717458E-2</v>
      </c>
      <c r="Z13" s="5"/>
    </row>
    <row r="14" spans="1:26" x14ac:dyDescent="0.2">
      <c r="A14" s="15"/>
      <c r="B14" s="1" t="s">
        <v>14</v>
      </c>
      <c r="C14" s="2">
        <v>1701</v>
      </c>
      <c r="D14" s="5">
        <f t="shared" si="0"/>
        <v>0.14388428353916427</v>
      </c>
      <c r="E14" s="5"/>
      <c r="F14" s="2">
        <v>686</v>
      </c>
      <c r="G14" s="5">
        <f t="shared" si="1"/>
        <v>5.8204649584252505E-2</v>
      </c>
      <c r="H14" s="5"/>
      <c r="I14" s="2">
        <v>1983</v>
      </c>
      <c r="J14" s="5">
        <f t="shared" si="2"/>
        <v>0.16773811537810862</v>
      </c>
      <c r="K14" s="5"/>
      <c r="L14" s="2">
        <v>1001</v>
      </c>
      <c r="M14" s="5">
        <f t="shared" si="3"/>
        <v>8.4931274393348036E-2</v>
      </c>
      <c r="N14" s="5"/>
      <c r="O14" s="2">
        <v>133</v>
      </c>
      <c r="P14" s="5">
        <f t="shared" si="4"/>
        <v>0.13407258064516128</v>
      </c>
      <c r="Q14" s="5"/>
      <c r="R14" s="2">
        <v>45</v>
      </c>
      <c r="S14" s="5">
        <f t="shared" si="5"/>
        <v>4.5408678102926335E-2</v>
      </c>
      <c r="T14" s="5"/>
      <c r="U14" s="2">
        <v>153</v>
      </c>
      <c r="V14" s="5">
        <f t="shared" si="6"/>
        <v>0.15423387096774194</v>
      </c>
      <c r="W14" s="5"/>
      <c r="X14" s="2">
        <v>75</v>
      </c>
      <c r="Y14" s="5">
        <f t="shared" si="7"/>
        <v>7.5681130171543889E-2</v>
      </c>
      <c r="Z14" s="5"/>
    </row>
    <row r="15" spans="1:26" x14ac:dyDescent="0.2">
      <c r="A15" s="15"/>
      <c r="B15" s="1" t="s">
        <v>15</v>
      </c>
      <c r="C15" s="2">
        <v>1309</v>
      </c>
      <c r="D15" s="5">
        <f t="shared" si="0"/>
        <v>0.11072576552190831</v>
      </c>
      <c r="E15" s="5"/>
      <c r="F15" s="2">
        <v>471</v>
      </c>
      <c r="G15" s="5">
        <f t="shared" si="1"/>
        <v>3.9962667571695233E-2</v>
      </c>
      <c r="H15" s="5"/>
      <c r="I15" s="2">
        <v>2033</v>
      </c>
      <c r="J15" s="5">
        <f t="shared" si="2"/>
        <v>0.17196751818643208</v>
      </c>
      <c r="K15" s="5"/>
      <c r="L15" s="2">
        <v>746</v>
      </c>
      <c r="M15" s="5">
        <f t="shared" si="3"/>
        <v>6.3295435262175459E-2</v>
      </c>
      <c r="N15" s="5"/>
      <c r="O15" s="2">
        <v>119</v>
      </c>
      <c r="P15" s="5">
        <f t="shared" si="4"/>
        <v>0.11995967741935484</v>
      </c>
      <c r="Q15" s="5"/>
      <c r="R15" s="2">
        <v>35</v>
      </c>
      <c r="S15" s="5">
        <f t="shared" si="5"/>
        <v>3.5317860746720484E-2</v>
      </c>
      <c r="T15" s="5"/>
      <c r="U15" s="2">
        <v>159</v>
      </c>
      <c r="V15" s="5">
        <f t="shared" si="6"/>
        <v>0.16028225806451613</v>
      </c>
      <c r="W15" s="5"/>
      <c r="X15" s="2">
        <v>58</v>
      </c>
      <c r="Y15" s="5">
        <f t="shared" si="7"/>
        <v>5.8526740665993948E-2</v>
      </c>
      <c r="Z15" s="5"/>
    </row>
    <row r="16" spans="1:26" x14ac:dyDescent="0.2">
      <c r="A16" s="15"/>
      <c r="B16" s="1" t="s">
        <v>16</v>
      </c>
      <c r="C16" s="2">
        <v>823</v>
      </c>
      <c r="D16" s="5">
        <f t="shared" si="0"/>
        <v>6.9615970225004223E-2</v>
      </c>
      <c r="E16" s="5"/>
      <c r="F16" s="2">
        <v>312</v>
      </c>
      <c r="G16" s="5">
        <f t="shared" si="1"/>
        <v>2.647208552519939E-2</v>
      </c>
      <c r="H16" s="5"/>
      <c r="I16" s="2">
        <v>1656</v>
      </c>
      <c r="J16" s="5">
        <f t="shared" si="2"/>
        <v>0.14007782101167315</v>
      </c>
      <c r="K16" s="5"/>
      <c r="L16" s="2">
        <v>580</v>
      </c>
      <c r="M16" s="5">
        <f t="shared" si="3"/>
        <v>4.9210928219921943E-2</v>
      </c>
      <c r="N16" s="5"/>
      <c r="O16" s="2">
        <v>56</v>
      </c>
      <c r="P16" s="5">
        <f t="shared" si="4"/>
        <v>5.6451612903225805E-2</v>
      </c>
      <c r="Q16" s="5"/>
      <c r="R16" s="2">
        <v>26</v>
      </c>
      <c r="S16" s="5">
        <f t="shared" si="5"/>
        <v>2.6236125126135216E-2</v>
      </c>
      <c r="T16" s="5"/>
      <c r="U16" s="2">
        <v>136</v>
      </c>
      <c r="V16" s="5">
        <f t="shared" si="6"/>
        <v>0.13709677419354838</v>
      </c>
      <c r="W16" s="5"/>
      <c r="X16" s="2">
        <v>50</v>
      </c>
      <c r="Y16" s="5">
        <f t="shared" si="7"/>
        <v>5.0454086781029264E-2</v>
      </c>
      <c r="Z16" s="5"/>
    </row>
    <row r="17" spans="1:26" x14ac:dyDescent="0.2">
      <c r="A17" s="15"/>
      <c r="B17" s="1" t="s">
        <v>17</v>
      </c>
      <c r="C17" s="2">
        <v>286</v>
      </c>
      <c r="D17" s="5">
        <f t="shared" si="0"/>
        <v>2.419218406361022E-2</v>
      </c>
      <c r="E17" s="5"/>
      <c r="F17" s="2">
        <v>113</v>
      </c>
      <c r="G17" s="5">
        <f t="shared" si="1"/>
        <v>9.5876463600882405E-3</v>
      </c>
      <c r="H17" s="5"/>
      <c r="I17" s="2">
        <v>580</v>
      </c>
      <c r="J17" s="5">
        <f t="shared" si="2"/>
        <v>4.9061072576552192E-2</v>
      </c>
      <c r="K17" s="5"/>
      <c r="L17" s="2">
        <v>222</v>
      </c>
      <c r="M17" s="5">
        <f t="shared" si="3"/>
        <v>1.8835907008314948E-2</v>
      </c>
      <c r="N17" s="5"/>
      <c r="O17" s="2">
        <v>15</v>
      </c>
      <c r="P17" s="5">
        <f t="shared" si="4"/>
        <v>1.5120967741935484E-2</v>
      </c>
      <c r="Q17" s="5"/>
      <c r="R17" s="2">
        <v>4</v>
      </c>
      <c r="S17" s="5">
        <f t="shared" si="5"/>
        <v>4.0363269424823411E-3</v>
      </c>
      <c r="T17" s="5"/>
      <c r="U17" s="2">
        <v>38</v>
      </c>
      <c r="V17" s="5">
        <f t="shared" si="6"/>
        <v>3.8306451612903226E-2</v>
      </c>
      <c r="W17" s="5"/>
      <c r="X17" s="2">
        <v>11</v>
      </c>
      <c r="Y17" s="5">
        <f t="shared" si="7"/>
        <v>1.1099899091826439E-2</v>
      </c>
      <c r="Z17" s="5"/>
    </row>
    <row r="18" spans="1:26" x14ac:dyDescent="0.2">
      <c r="A18" s="15"/>
      <c r="B18" s="1" t="s">
        <v>18</v>
      </c>
      <c r="C18" s="2">
        <v>123</v>
      </c>
      <c r="D18" s="5">
        <f t="shared" si="0"/>
        <v>1.0404330908475723E-2</v>
      </c>
      <c r="E18" s="5"/>
      <c r="F18" s="2">
        <v>46</v>
      </c>
      <c r="G18" s="5">
        <f t="shared" si="1"/>
        <v>3.9029356864076024E-3</v>
      </c>
      <c r="H18" s="5"/>
      <c r="I18" s="2">
        <v>244</v>
      </c>
      <c r="J18" s="5">
        <f t="shared" si="2"/>
        <v>2.0639485704618508E-2</v>
      </c>
      <c r="K18" s="5"/>
      <c r="L18" s="2">
        <v>97</v>
      </c>
      <c r="M18" s="5">
        <f t="shared" si="3"/>
        <v>8.230103512642117E-3</v>
      </c>
      <c r="N18" s="5"/>
      <c r="O18" s="2">
        <v>9</v>
      </c>
      <c r="P18" s="5">
        <f t="shared" si="4"/>
        <v>9.0725806451612909E-3</v>
      </c>
      <c r="Q18" s="5"/>
      <c r="R18" s="2">
        <v>3</v>
      </c>
      <c r="S18" s="5">
        <f t="shared" si="5"/>
        <v>3.0272452068617556E-3</v>
      </c>
      <c r="T18" s="5"/>
      <c r="U18" s="2">
        <v>17</v>
      </c>
      <c r="V18" s="5">
        <f t="shared" si="6"/>
        <v>1.7137096774193547E-2</v>
      </c>
      <c r="W18" s="5"/>
      <c r="X18" s="2">
        <v>6</v>
      </c>
      <c r="Y18" s="5">
        <f t="shared" si="7"/>
        <v>6.0544904137235112E-3</v>
      </c>
      <c r="Z18" s="5"/>
    </row>
    <row r="19" spans="1:26" x14ac:dyDescent="0.2">
      <c r="A19" s="15"/>
      <c r="B19" s="1" t="s">
        <v>19</v>
      </c>
      <c r="C19" s="2">
        <v>70</v>
      </c>
      <c r="D19" s="5">
        <f t="shared" si="0"/>
        <v>5.9211639316528505E-3</v>
      </c>
      <c r="E19" s="5"/>
      <c r="F19" s="2">
        <v>26</v>
      </c>
      <c r="G19" s="5">
        <f t="shared" si="1"/>
        <v>2.2060071270999489E-3</v>
      </c>
      <c r="H19" s="5"/>
      <c r="I19" s="2">
        <v>124</v>
      </c>
      <c r="J19" s="5">
        <f t="shared" si="2"/>
        <v>1.0488918964642192E-2</v>
      </c>
      <c r="K19" s="5"/>
      <c r="L19" s="2">
        <v>40</v>
      </c>
      <c r="M19" s="5">
        <f t="shared" si="3"/>
        <v>3.3938571186153065E-3</v>
      </c>
      <c r="N19" s="5"/>
      <c r="O19" s="2">
        <v>5</v>
      </c>
      <c r="P19" s="5">
        <f t="shared" si="4"/>
        <v>5.0403225806451612E-3</v>
      </c>
      <c r="Q19" s="5"/>
      <c r="R19" s="2">
        <v>0</v>
      </c>
      <c r="S19" s="5">
        <f t="shared" si="5"/>
        <v>0</v>
      </c>
      <c r="T19" s="5"/>
      <c r="U19" s="2">
        <v>10</v>
      </c>
      <c r="V19" s="5">
        <f t="shared" si="6"/>
        <v>1.0080645161290322E-2</v>
      </c>
      <c r="W19" s="5"/>
      <c r="X19" s="2">
        <v>0</v>
      </c>
      <c r="Y19" s="5">
        <f t="shared" si="7"/>
        <v>0</v>
      </c>
      <c r="Z19" s="5"/>
    </row>
    <row r="20" spans="1:26" x14ac:dyDescent="0.2">
      <c r="A20" s="15"/>
      <c r="B20" s="1" t="s">
        <v>20</v>
      </c>
      <c r="C20" s="2">
        <v>33</v>
      </c>
      <c r="D20" s="5">
        <f t="shared" si="0"/>
        <v>2.7914058534934867E-3</v>
      </c>
      <c r="E20" s="5"/>
      <c r="F20" s="2">
        <v>11</v>
      </c>
      <c r="G20" s="5">
        <f t="shared" si="1"/>
        <v>9.3331070761920923E-4</v>
      </c>
      <c r="H20" s="5"/>
      <c r="I20" s="2">
        <v>58</v>
      </c>
      <c r="J20" s="5">
        <f t="shared" si="2"/>
        <v>4.906107257655219E-3</v>
      </c>
      <c r="K20" s="5"/>
      <c r="L20" s="2">
        <v>21</v>
      </c>
      <c r="M20" s="5">
        <f t="shared" si="3"/>
        <v>1.7817749872730358E-3</v>
      </c>
      <c r="N20" s="5"/>
      <c r="O20" s="2">
        <v>3</v>
      </c>
      <c r="P20" s="5">
        <f t="shared" si="4"/>
        <v>3.0241935483870967E-3</v>
      </c>
      <c r="Q20" s="5"/>
      <c r="R20" s="2">
        <v>1</v>
      </c>
      <c r="S20" s="5">
        <f t="shared" si="5"/>
        <v>1.0090817356205853E-3</v>
      </c>
      <c r="T20" s="5"/>
      <c r="U20" s="2">
        <v>2</v>
      </c>
      <c r="V20" s="5">
        <f t="shared" si="6"/>
        <v>2.0161290322580645E-3</v>
      </c>
      <c r="W20" s="5"/>
      <c r="X20" s="2">
        <v>1</v>
      </c>
      <c r="Y20" s="5">
        <f t="shared" si="7"/>
        <v>1.0090817356205853E-3</v>
      </c>
      <c r="Z20" s="5"/>
    </row>
    <row r="21" spans="1:26" x14ac:dyDescent="0.2">
      <c r="A21" s="15"/>
      <c r="B21" s="1" t="s">
        <v>21</v>
      </c>
      <c r="C21" s="2">
        <v>33</v>
      </c>
      <c r="D21" s="5">
        <f t="shared" si="0"/>
        <v>2.7914058534934867E-3</v>
      </c>
      <c r="E21" s="5"/>
      <c r="F21" s="2">
        <v>8</v>
      </c>
      <c r="G21" s="5">
        <f t="shared" si="1"/>
        <v>6.787714237230613E-4</v>
      </c>
      <c r="H21" s="5"/>
      <c r="I21" s="2">
        <v>37</v>
      </c>
      <c r="J21" s="5">
        <f t="shared" si="2"/>
        <v>3.1297580781593638E-3</v>
      </c>
      <c r="K21" s="5"/>
      <c r="L21" s="2">
        <v>11</v>
      </c>
      <c r="M21" s="5">
        <f t="shared" si="3"/>
        <v>9.3331070761920923E-4</v>
      </c>
      <c r="N21" s="5"/>
      <c r="O21" s="2">
        <v>3</v>
      </c>
      <c r="P21" s="5">
        <f t="shared" si="4"/>
        <v>3.0241935483870967E-3</v>
      </c>
      <c r="Q21" s="5"/>
      <c r="R21" s="2">
        <v>0</v>
      </c>
      <c r="S21" s="5">
        <f t="shared" si="5"/>
        <v>0</v>
      </c>
      <c r="T21" s="5"/>
      <c r="U21" s="2">
        <v>1</v>
      </c>
      <c r="V21" s="5">
        <f t="shared" si="6"/>
        <v>1.0080645161290322E-3</v>
      </c>
      <c r="W21" s="5"/>
      <c r="X21" s="2">
        <v>0</v>
      </c>
      <c r="Y21" s="5">
        <f t="shared" si="7"/>
        <v>0</v>
      </c>
      <c r="Z21" s="5"/>
    </row>
    <row r="22" spans="1:26" x14ac:dyDescent="0.2">
      <c r="A22" s="15"/>
      <c r="B22" s="1" t="s">
        <v>22</v>
      </c>
      <c r="C22" s="2">
        <v>19</v>
      </c>
      <c r="D22" s="5">
        <f t="shared" si="0"/>
        <v>1.6071730671629167E-3</v>
      </c>
      <c r="E22" s="5"/>
      <c r="F22" s="2">
        <v>4</v>
      </c>
      <c r="G22" s="5">
        <f t="shared" si="1"/>
        <v>3.3938571186153065E-4</v>
      </c>
      <c r="H22" s="5"/>
      <c r="I22" s="2">
        <v>28</v>
      </c>
      <c r="J22" s="5">
        <f t="shared" si="2"/>
        <v>2.3684655726611404E-3</v>
      </c>
      <c r="K22" s="5"/>
      <c r="L22" s="2">
        <v>7</v>
      </c>
      <c r="M22" s="5">
        <f t="shared" si="3"/>
        <v>5.9392499575767858E-4</v>
      </c>
      <c r="N22" s="5"/>
      <c r="O22" s="2">
        <v>3</v>
      </c>
      <c r="P22" s="5">
        <f t="shared" si="4"/>
        <v>3.0241935483870967E-3</v>
      </c>
      <c r="Q22" s="5"/>
      <c r="R22" s="2">
        <v>0</v>
      </c>
      <c r="S22" s="5">
        <f t="shared" si="5"/>
        <v>0</v>
      </c>
      <c r="T22" s="5"/>
      <c r="U22" s="2">
        <v>5</v>
      </c>
      <c r="V22" s="5">
        <f t="shared" si="6"/>
        <v>5.0403225806451612E-3</v>
      </c>
      <c r="W22" s="5"/>
      <c r="X22" s="2">
        <v>1</v>
      </c>
      <c r="Y22" s="5">
        <f t="shared" si="7"/>
        <v>1.0090817356205853E-3</v>
      </c>
      <c r="Z22" s="5"/>
    </row>
    <row r="23" spans="1:26" x14ac:dyDescent="0.2">
      <c r="A23" s="15"/>
      <c r="B23" s="1" t="s">
        <v>23</v>
      </c>
      <c r="C23" s="2">
        <v>13</v>
      </c>
      <c r="D23" s="5">
        <f t="shared" si="0"/>
        <v>1.0996447301641007E-3</v>
      </c>
      <c r="E23" s="5"/>
      <c r="F23" s="2">
        <v>2</v>
      </c>
      <c r="G23" s="5">
        <f t="shared" si="1"/>
        <v>1.6969285593076533E-4</v>
      </c>
      <c r="H23" s="5"/>
      <c r="I23" s="2">
        <v>21</v>
      </c>
      <c r="J23" s="5">
        <f t="shared" si="2"/>
        <v>1.7763491794958552E-3</v>
      </c>
      <c r="K23" s="5"/>
      <c r="L23" s="2">
        <v>4</v>
      </c>
      <c r="M23" s="5">
        <f t="shared" si="3"/>
        <v>3.3938571186153065E-4</v>
      </c>
      <c r="N23" s="5"/>
      <c r="O23" s="2">
        <v>0</v>
      </c>
      <c r="P23" s="5">
        <f t="shared" si="4"/>
        <v>0</v>
      </c>
      <c r="Q23" s="5"/>
      <c r="R23" s="2">
        <v>0</v>
      </c>
      <c r="S23" s="5">
        <f t="shared" si="5"/>
        <v>0</v>
      </c>
      <c r="T23" s="5"/>
      <c r="U23" s="2">
        <v>3</v>
      </c>
      <c r="V23" s="5">
        <f t="shared" si="6"/>
        <v>3.0241935483870967E-3</v>
      </c>
      <c r="W23" s="5"/>
      <c r="X23" s="2">
        <v>1</v>
      </c>
      <c r="Y23" s="5">
        <f t="shared" si="7"/>
        <v>1.0090817356205853E-3</v>
      </c>
      <c r="Z23" s="5"/>
    </row>
    <row r="24" spans="1:26" x14ac:dyDescent="0.2">
      <c r="A24" s="15"/>
      <c r="B24" s="1" t="s">
        <v>24</v>
      </c>
      <c r="C24" s="2">
        <v>5</v>
      </c>
      <c r="D24" s="5">
        <f t="shared" si="0"/>
        <v>4.2294028083234649E-4</v>
      </c>
      <c r="E24" s="5"/>
      <c r="F24" s="2">
        <v>3</v>
      </c>
      <c r="G24" s="5">
        <f t="shared" si="1"/>
        <v>2.5453928389614799E-4</v>
      </c>
      <c r="H24" s="5"/>
      <c r="I24" s="2">
        <v>10</v>
      </c>
      <c r="J24" s="5">
        <f t="shared" si="2"/>
        <v>8.4588056166469297E-4</v>
      </c>
      <c r="K24" s="5"/>
      <c r="L24" s="2">
        <v>3</v>
      </c>
      <c r="M24" s="5">
        <f t="shared" si="3"/>
        <v>2.5453928389614799E-4</v>
      </c>
      <c r="N24" s="5"/>
      <c r="O24" s="2">
        <v>0</v>
      </c>
      <c r="P24" s="5">
        <f t="shared" si="4"/>
        <v>0</v>
      </c>
      <c r="Q24" s="5"/>
      <c r="R24" s="2">
        <v>0</v>
      </c>
      <c r="S24" s="5">
        <f t="shared" si="5"/>
        <v>0</v>
      </c>
      <c r="T24" s="5"/>
      <c r="U24" s="2">
        <v>1</v>
      </c>
      <c r="V24" s="5">
        <f t="shared" si="6"/>
        <v>1.0080645161290322E-3</v>
      </c>
      <c r="W24" s="5"/>
      <c r="X24" s="2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2">
        <v>3</v>
      </c>
      <c r="D25" s="5">
        <f t="shared" si="0"/>
        <v>2.5376416849940786E-4</v>
      </c>
      <c r="E25" s="5"/>
      <c r="F25" s="2">
        <v>1</v>
      </c>
      <c r="G25" s="5">
        <f t="shared" si="1"/>
        <v>8.4846427965382663E-5</v>
      </c>
      <c r="H25" s="5"/>
      <c r="I25" s="2">
        <v>2</v>
      </c>
      <c r="J25" s="5">
        <f t="shared" si="2"/>
        <v>1.691761123329386E-4</v>
      </c>
      <c r="K25" s="5"/>
      <c r="L25" s="2">
        <v>2</v>
      </c>
      <c r="M25" s="5">
        <f t="shared" si="3"/>
        <v>1.6969285593076533E-4</v>
      </c>
      <c r="N25" s="5"/>
      <c r="O25" s="2">
        <v>0</v>
      </c>
      <c r="P25" s="5">
        <f t="shared" si="4"/>
        <v>0</v>
      </c>
      <c r="Q25" s="5"/>
      <c r="R25" s="2">
        <v>0</v>
      </c>
      <c r="S25" s="5">
        <f t="shared" si="5"/>
        <v>0</v>
      </c>
      <c r="T25" s="5"/>
      <c r="U25" s="2">
        <v>0</v>
      </c>
      <c r="V25" s="5">
        <f t="shared" si="6"/>
        <v>0</v>
      </c>
      <c r="W25" s="5"/>
      <c r="X25" s="2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2">
        <v>3</v>
      </c>
      <c r="D26" s="5">
        <f t="shared" si="0"/>
        <v>2.5376416849940786E-4</v>
      </c>
      <c r="E26" s="5"/>
      <c r="F26" s="2">
        <v>1</v>
      </c>
      <c r="G26" s="5">
        <f t="shared" si="1"/>
        <v>8.4846427965382663E-5</v>
      </c>
      <c r="H26" s="5"/>
      <c r="I26" s="2">
        <v>8</v>
      </c>
      <c r="J26" s="5">
        <f t="shared" si="2"/>
        <v>6.767044493317544E-4</v>
      </c>
      <c r="K26" s="5"/>
      <c r="L26" s="2">
        <v>2</v>
      </c>
      <c r="M26" s="5">
        <f t="shared" si="3"/>
        <v>1.6969285593076533E-4</v>
      </c>
      <c r="N26" s="5"/>
      <c r="O26" s="2">
        <v>0</v>
      </c>
      <c r="P26" s="5">
        <f t="shared" si="4"/>
        <v>0</v>
      </c>
      <c r="Q26" s="5"/>
      <c r="R26" s="2">
        <v>0</v>
      </c>
      <c r="S26" s="5">
        <f t="shared" si="5"/>
        <v>0</v>
      </c>
      <c r="T26" s="5"/>
      <c r="U26" s="2">
        <v>0</v>
      </c>
      <c r="V26" s="5">
        <f t="shared" si="6"/>
        <v>0</v>
      </c>
      <c r="W26" s="5"/>
      <c r="X26" s="2">
        <v>0</v>
      </c>
      <c r="Y26" s="5">
        <f t="shared" si="7"/>
        <v>0</v>
      </c>
      <c r="Z26" s="5"/>
    </row>
    <row r="27" spans="1:26" x14ac:dyDescent="0.2">
      <c r="A27" s="15" t="s">
        <v>27</v>
      </c>
      <c r="B27" s="1" t="s">
        <v>5</v>
      </c>
      <c r="C27" s="2">
        <v>1</v>
      </c>
      <c r="D27" s="5">
        <f t="shared" si="0"/>
        <v>8.45880561664693E-5</v>
      </c>
      <c r="E27" s="3"/>
      <c r="F27" s="2">
        <v>1</v>
      </c>
      <c r="G27" s="5">
        <f t="shared" si="1"/>
        <v>8.4846427965382663E-5</v>
      </c>
      <c r="H27" s="3"/>
      <c r="I27" s="2">
        <v>1</v>
      </c>
      <c r="J27" s="5">
        <f t="shared" si="2"/>
        <v>8.45880561664693E-5</v>
      </c>
      <c r="K27" s="3"/>
      <c r="L27" s="2">
        <v>1</v>
      </c>
      <c r="M27" s="5">
        <f t="shared" si="3"/>
        <v>8.4846427965382663E-5</v>
      </c>
      <c r="N27" s="3"/>
      <c r="O27" s="2">
        <v>0</v>
      </c>
      <c r="P27" s="5">
        <f t="shared" si="4"/>
        <v>0</v>
      </c>
      <c r="Q27" s="3"/>
      <c r="R27" s="2">
        <v>0</v>
      </c>
      <c r="S27" s="5">
        <f t="shared" si="5"/>
        <v>0</v>
      </c>
      <c r="T27" s="3"/>
      <c r="U27" s="2">
        <v>0</v>
      </c>
      <c r="V27" s="5">
        <f t="shared" si="6"/>
        <v>0</v>
      </c>
      <c r="W27" s="3"/>
      <c r="X27" s="2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2">
        <v>4</v>
      </c>
      <c r="D28" s="5">
        <f t="shared" si="0"/>
        <v>3.383522246658772E-4</v>
      </c>
      <c r="E28" s="3"/>
      <c r="F28" s="2">
        <v>2</v>
      </c>
      <c r="G28" s="5">
        <f t="shared" si="1"/>
        <v>1.6969285593076533E-4</v>
      </c>
      <c r="H28" s="3"/>
      <c r="I28" s="2">
        <v>0</v>
      </c>
      <c r="J28" s="5">
        <f t="shared" si="2"/>
        <v>0</v>
      </c>
      <c r="K28" s="3"/>
      <c r="L28" s="2">
        <v>0</v>
      </c>
      <c r="M28" s="5">
        <f t="shared" si="3"/>
        <v>0</v>
      </c>
      <c r="N28" s="3"/>
      <c r="O28" s="2">
        <v>0</v>
      </c>
      <c r="P28" s="5">
        <f t="shared" si="4"/>
        <v>0</v>
      </c>
      <c r="Q28" s="3"/>
      <c r="R28" s="2">
        <v>0</v>
      </c>
      <c r="S28" s="5">
        <f t="shared" si="5"/>
        <v>0</v>
      </c>
      <c r="T28" s="3"/>
      <c r="U28" s="2">
        <v>0</v>
      </c>
      <c r="V28" s="5">
        <f t="shared" si="6"/>
        <v>0</v>
      </c>
      <c r="W28" s="3"/>
      <c r="X28" s="2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2">
        <v>10</v>
      </c>
      <c r="D29" s="5">
        <f t="shared" si="0"/>
        <v>8.4588056166469297E-4</v>
      </c>
      <c r="E29" s="3"/>
      <c r="F29" s="2">
        <v>7</v>
      </c>
      <c r="G29" s="5">
        <f t="shared" si="1"/>
        <v>5.9392499575767858E-4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0</v>
      </c>
      <c r="P29" s="5">
        <f t="shared" si="4"/>
        <v>0</v>
      </c>
      <c r="Q29" s="3"/>
      <c r="R29" s="2">
        <v>0</v>
      </c>
      <c r="S29" s="5">
        <f t="shared" si="5"/>
        <v>0</v>
      </c>
      <c r="T29" s="3"/>
      <c r="U29" s="2">
        <v>0</v>
      </c>
      <c r="V29" s="5">
        <f t="shared" si="6"/>
        <v>0</v>
      </c>
      <c r="W29" s="3"/>
      <c r="X29" s="2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2">
        <v>7</v>
      </c>
      <c r="D30" s="5">
        <f t="shared" si="0"/>
        <v>5.9211639316528511E-4</v>
      </c>
      <c r="E30" s="3"/>
      <c r="F30" s="2">
        <v>5</v>
      </c>
      <c r="G30" s="5">
        <f t="shared" si="1"/>
        <v>4.2423213982691331E-4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5">
        <f t="shared" si="4"/>
        <v>0</v>
      </c>
      <c r="Q30" s="3"/>
      <c r="R30" s="2">
        <v>0</v>
      </c>
      <c r="S30" s="5">
        <f t="shared" si="5"/>
        <v>0</v>
      </c>
      <c r="T30" s="3"/>
      <c r="U30" s="2">
        <v>0</v>
      </c>
      <c r="V30" s="5">
        <f t="shared" si="6"/>
        <v>0</v>
      </c>
      <c r="W30" s="3"/>
      <c r="X30" s="2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2">
        <v>25</v>
      </c>
      <c r="D31" s="5">
        <f t="shared" si="0"/>
        <v>2.1147014041617324E-3</v>
      </c>
      <c r="E31" s="3"/>
      <c r="F31" s="2">
        <v>17</v>
      </c>
      <c r="G31" s="5">
        <f t="shared" si="1"/>
        <v>1.4423892754115051E-3</v>
      </c>
      <c r="H31" s="3"/>
      <c r="I31" s="2">
        <v>1</v>
      </c>
      <c r="J31" s="5">
        <f t="shared" si="2"/>
        <v>8.45880561664693E-5</v>
      </c>
      <c r="K31" s="3"/>
      <c r="L31" s="2">
        <v>1</v>
      </c>
      <c r="M31" s="5">
        <f t="shared" si="3"/>
        <v>8.4846427965382663E-5</v>
      </c>
      <c r="N31" s="3"/>
      <c r="O31" s="2">
        <v>3</v>
      </c>
      <c r="P31" s="5">
        <f t="shared" si="4"/>
        <v>3.0241935483870967E-3</v>
      </c>
      <c r="Q31" s="3"/>
      <c r="R31" s="2">
        <v>3</v>
      </c>
      <c r="S31" s="5">
        <f t="shared" si="5"/>
        <v>3.0272452068617556E-3</v>
      </c>
      <c r="T31" s="3"/>
      <c r="U31" s="2">
        <v>0</v>
      </c>
      <c r="V31" s="5">
        <f t="shared" si="6"/>
        <v>0</v>
      </c>
      <c r="W31" s="3"/>
      <c r="X31" s="2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2">
        <v>39</v>
      </c>
      <c r="D32" s="5">
        <f t="shared" si="0"/>
        <v>3.2989341904923024E-3</v>
      </c>
      <c r="E32" s="3"/>
      <c r="F32" s="2">
        <v>25</v>
      </c>
      <c r="G32" s="5">
        <f t="shared" si="1"/>
        <v>2.1211606991345666E-3</v>
      </c>
      <c r="H32" s="3"/>
      <c r="I32" s="2">
        <v>5</v>
      </c>
      <c r="J32" s="5">
        <f t="shared" si="2"/>
        <v>4.2294028083234649E-4</v>
      </c>
      <c r="K32" s="3"/>
      <c r="L32" s="2">
        <v>3</v>
      </c>
      <c r="M32" s="5">
        <f t="shared" si="3"/>
        <v>2.5453928389614799E-4</v>
      </c>
      <c r="N32" s="3"/>
      <c r="O32" s="2">
        <v>3</v>
      </c>
      <c r="P32" s="5">
        <f t="shared" si="4"/>
        <v>3.0241935483870967E-3</v>
      </c>
      <c r="Q32" s="3"/>
      <c r="R32" s="2">
        <v>3</v>
      </c>
      <c r="S32" s="5">
        <f t="shared" si="5"/>
        <v>3.0272452068617556E-3</v>
      </c>
      <c r="T32" s="3"/>
      <c r="U32" s="2">
        <v>0</v>
      </c>
      <c r="V32" s="5">
        <f t="shared" si="6"/>
        <v>0</v>
      </c>
      <c r="W32" s="3"/>
      <c r="X32" s="2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2">
        <v>72</v>
      </c>
      <c r="D33" s="5">
        <f t="shared" si="0"/>
        <v>6.0903400439857895E-3</v>
      </c>
      <c r="E33" s="3"/>
      <c r="F33" s="2">
        <v>55</v>
      </c>
      <c r="G33" s="5">
        <f t="shared" si="1"/>
        <v>4.6665535380960464E-3</v>
      </c>
      <c r="H33" s="3"/>
      <c r="I33" s="2">
        <v>5</v>
      </c>
      <c r="J33" s="5">
        <f t="shared" si="2"/>
        <v>4.2294028083234649E-4</v>
      </c>
      <c r="K33" s="3"/>
      <c r="L33" s="2">
        <v>3</v>
      </c>
      <c r="M33" s="5">
        <f t="shared" si="3"/>
        <v>2.5453928389614799E-4</v>
      </c>
      <c r="N33" s="3"/>
      <c r="O33" s="2">
        <v>8</v>
      </c>
      <c r="P33" s="5">
        <f t="shared" si="4"/>
        <v>8.0645161290322578E-3</v>
      </c>
      <c r="Q33" s="3"/>
      <c r="R33" s="2">
        <v>6</v>
      </c>
      <c r="S33" s="5">
        <f t="shared" si="5"/>
        <v>6.0544904137235112E-3</v>
      </c>
      <c r="T33" s="3"/>
      <c r="U33" s="2">
        <v>0</v>
      </c>
      <c r="V33" s="5">
        <f t="shared" si="6"/>
        <v>0</v>
      </c>
      <c r="W33" s="3"/>
      <c r="X33" s="2">
        <v>0</v>
      </c>
      <c r="Y33" s="5">
        <f t="shared" si="7"/>
        <v>0</v>
      </c>
      <c r="Z33" s="3"/>
    </row>
    <row r="34" spans="1:26" x14ac:dyDescent="0.2">
      <c r="A34" s="15"/>
      <c r="B34" s="1" t="s">
        <v>12</v>
      </c>
      <c r="C34" s="2">
        <v>141</v>
      </c>
      <c r="D34" s="5">
        <f t="shared" si="0"/>
        <v>1.192691591947217E-2</v>
      </c>
      <c r="E34" s="3"/>
      <c r="F34" s="2">
        <v>92</v>
      </c>
      <c r="G34" s="5">
        <f t="shared" si="1"/>
        <v>7.8058713728152047E-3</v>
      </c>
      <c r="H34" s="3"/>
      <c r="I34" s="2">
        <v>14</v>
      </c>
      <c r="J34" s="5">
        <f t="shared" si="2"/>
        <v>1.1842327863305702E-3</v>
      </c>
      <c r="K34" s="3"/>
      <c r="L34" s="2">
        <v>8</v>
      </c>
      <c r="M34" s="5">
        <f t="shared" si="3"/>
        <v>6.787714237230613E-4</v>
      </c>
      <c r="N34" s="3"/>
      <c r="O34" s="2">
        <v>11</v>
      </c>
      <c r="P34" s="5">
        <f t="shared" si="4"/>
        <v>1.1088709677419355E-2</v>
      </c>
      <c r="Q34" s="3"/>
      <c r="R34" s="2">
        <v>9</v>
      </c>
      <c r="S34" s="5">
        <f t="shared" si="5"/>
        <v>9.0817356205852677E-3</v>
      </c>
      <c r="T34" s="3"/>
      <c r="U34" s="2">
        <v>1</v>
      </c>
      <c r="V34" s="5">
        <f t="shared" si="6"/>
        <v>1.0080645161290322E-3</v>
      </c>
      <c r="W34" s="3"/>
      <c r="X34" s="2">
        <v>1</v>
      </c>
      <c r="Y34" s="5">
        <f t="shared" si="7"/>
        <v>1.0090817356205853E-3</v>
      </c>
      <c r="Z34" s="3"/>
    </row>
    <row r="35" spans="1:26" x14ac:dyDescent="0.2">
      <c r="A35" s="15"/>
      <c r="B35" s="1" t="s">
        <v>13</v>
      </c>
      <c r="C35" s="2">
        <v>288</v>
      </c>
      <c r="D35" s="5">
        <f t="shared" si="0"/>
        <v>2.4361360175943158E-2</v>
      </c>
      <c r="E35" s="3"/>
      <c r="F35" s="2">
        <v>184</v>
      </c>
      <c r="G35" s="5">
        <f t="shared" si="1"/>
        <v>1.5611742745630409E-2</v>
      </c>
      <c r="H35" s="3"/>
      <c r="I35" s="2">
        <v>41</v>
      </c>
      <c r="J35" s="5">
        <f t="shared" si="2"/>
        <v>3.468110302825241E-3</v>
      </c>
      <c r="K35" s="3"/>
      <c r="L35" s="2">
        <v>31</v>
      </c>
      <c r="M35" s="5">
        <f t="shared" si="3"/>
        <v>2.6302392669268625E-3</v>
      </c>
      <c r="N35" s="3"/>
      <c r="O35" s="2">
        <v>30</v>
      </c>
      <c r="P35" s="5">
        <f t="shared" si="4"/>
        <v>3.0241935483870969E-2</v>
      </c>
      <c r="Q35" s="3"/>
      <c r="R35" s="2">
        <v>21</v>
      </c>
      <c r="S35" s="5">
        <f t="shared" si="5"/>
        <v>2.119071644803229E-2</v>
      </c>
      <c r="T35" s="3"/>
      <c r="U35" s="2">
        <v>3</v>
      </c>
      <c r="V35" s="5">
        <f t="shared" si="6"/>
        <v>3.0241935483870967E-3</v>
      </c>
      <c r="W35" s="3"/>
      <c r="X35" s="2">
        <v>2</v>
      </c>
      <c r="Y35" s="5">
        <f t="shared" si="7"/>
        <v>2.0181634712411706E-3</v>
      </c>
      <c r="Z35" s="3"/>
    </row>
    <row r="36" spans="1:26" x14ac:dyDescent="0.2">
      <c r="A36" s="15"/>
      <c r="B36" s="1" t="s">
        <v>14</v>
      </c>
      <c r="C36" s="2">
        <v>590</v>
      </c>
      <c r="D36" s="5">
        <f t="shared" si="0"/>
        <v>4.9906953138216886E-2</v>
      </c>
      <c r="E36" s="3"/>
      <c r="F36" s="2">
        <v>344</v>
      </c>
      <c r="G36" s="5">
        <f t="shared" si="1"/>
        <v>2.9187171220091634E-2</v>
      </c>
      <c r="H36" s="3"/>
      <c r="I36" s="2">
        <v>99</v>
      </c>
      <c r="J36" s="5">
        <f t="shared" si="2"/>
        <v>8.3742175604804604E-3</v>
      </c>
      <c r="K36" s="3"/>
      <c r="L36" s="2">
        <v>59</v>
      </c>
      <c r="M36" s="5">
        <f t="shared" si="3"/>
        <v>5.0059392499575764E-3</v>
      </c>
      <c r="N36" s="3"/>
      <c r="O36" s="2">
        <v>52</v>
      </c>
      <c r="P36" s="5">
        <f t="shared" si="4"/>
        <v>5.2419354838709679E-2</v>
      </c>
      <c r="Q36" s="3"/>
      <c r="R36" s="2">
        <v>31</v>
      </c>
      <c r="S36" s="5">
        <f t="shared" si="5"/>
        <v>3.1281533804238142E-2</v>
      </c>
      <c r="T36" s="3"/>
      <c r="U36" s="2">
        <v>12</v>
      </c>
      <c r="V36" s="5">
        <f t="shared" si="6"/>
        <v>1.2096774193548387E-2</v>
      </c>
      <c r="W36" s="3"/>
      <c r="X36" s="2">
        <v>8</v>
      </c>
      <c r="Y36" s="5">
        <f t="shared" si="7"/>
        <v>8.0726538849646822E-3</v>
      </c>
      <c r="Z36" s="3"/>
    </row>
    <row r="37" spans="1:26" x14ac:dyDescent="0.2">
      <c r="A37" s="15"/>
      <c r="B37" s="1" t="s">
        <v>15</v>
      </c>
      <c r="C37" s="2">
        <v>1062</v>
      </c>
      <c r="D37" s="5">
        <f t="shared" si="0"/>
        <v>8.9832515648790384E-2</v>
      </c>
      <c r="E37" s="3"/>
      <c r="F37" s="2">
        <v>609</v>
      </c>
      <c r="G37" s="5">
        <f t="shared" si="1"/>
        <v>5.1671474630918035E-2</v>
      </c>
      <c r="H37" s="3"/>
      <c r="I37" s="2">
        <v>274</v>
      </c>
      <c r="J37" s="5">
        <f t="shared" si="2"/>
        <v>2.3177127389612587E-2</v>
      </c>
      <c r="K37" s="3"/>
      <c r="L37" s="2">
        <v>172</v>
      </c>
      <c r="M37" s="5">
        <f t="shared" si="3"/>
        <v>1.4593585610045817E-2</v>
      </c>
      <c r="N37" s="3"/>
      <c r="O37" s="2">
        <v>104</v>
      </c>
      <c r="P37" s="5">
        <f t="shared" si="4"/>
        <v>0.10483870967741936</v>
      </c>
      <c r="Q37" s="3"/>
      <c r="R37" s="2">
        <v>58</v>
      </c>
      <c r="S37" s="5">
        <f t="shared" si="5"/>
        <v>5.8526740665993948E-2</v>
      </c>
      <c r="T37" s="3"/>
      <c r="U37" s="2">
        <v>25</v>
      </c>
      <c r="V37" s="5">
        <f t="shared" si="6"/>
        <v>2.5201612903225805E-2</v>
      </c>
      <c r="W37" s="3"/>
      <c r="X37" s="2">
        <v>19</v>
      </c>
      <c r="Y37" s="5">
        <f t="shared" si="7"/>
        <v>1.9172552976791119E-2</v>
      </c>
      <c r="Z37" s="3"/>
    </row>
    <row r="38" spans="1:26" x14ac:dyDescent="0.2">
      <c r="A38" s="15"/>
      <c r="B38" s="1" t="s">
        <v>16</v>
      </c>
      <c r="C38" s="2">
        <v>1670</v>
      </c>
      <c r="D38" s="5">
        <f t="shared" si="0"/>
        <v>0.14126205379800372</v>
      </c>
      <c r="E38" s="3"/>
      <c r="F38" s="2">
        <v>1014</v>
      </c>
      <c r="G38" s="5">
        <f t="shared" si="1"/>
        <v>8.6034277956898011E-2</v>
      </c>
      <c r="H38" s="3"/>
      <c r="I38" s="2">
        <v>1007</v>
      </c>
      <c r="J38" s="5">
        <f t="shared" si="2"/>
        <v>8.5180172559634573E-2</v>
      </c>
      <c r="K38" s="3"/>
      <c r="L38" s="2">
        <v>570</v>
      </c>
      <c r="M38" s="5">
        <f t="shared" si="3"/>
        <v>4.8362463940268115E-2</v>
      </c>
      <c r="N38" s="3"/>
      <c r="O38" s="2">
        <v>137</v>
      </c>
      <c r="P38" s="5">
        <f t="shared" si="4"/>
        <v>0.13810483870967741</v>
      </c>
      <c r="Q38" s="3"/>
      <c r="R38" s="2">
        <v>95</v>
      </c>
      <c r="S38" s="5">
        <f t="shared" si="5"/>
        <v>9.5862764883955606E-2</v>
      </c>
      <c r="T38" s="3"/>
      <c r="U38" s="2">
        <v>92</v>
      </c>
      <c r="V38" s="5">
        <f t="shared" si="6"/>
        <v>9.2741935483870969E-2</v>
      </c>
      <c r="W38" s="3"/>
      <c r="X38" s="2">
        <v>51</v>
      </c>
      <c r="Y38" s="5">
        <f t="shared" si="7"/>
        <v>5.1463168516649851E-2</v>
      </c>
      <c r="Z38" s="3"/>
    </row>
    <row r="39" spans="1:26" x14ac:dyDescent="0.2">
      <c r="A39" s="15"/>
      <c r="B39" s="1" t="s">
        <v>17</v>
      </c>
      <c r="C39" s="2">
        <v>1697</v>
      </c>
      <c r="D39" s="5">
        <f t="shared" si="0"/>
        <v>0.14354593131449839</v>
      </c>
      <c r="E39" s="14">
        <v>0.66935</v>
      </c>
      <c r="F39" s="2">
        <v>1062</v>
      </c>
      <c r="G39" s="5">
        <f t="shared" si="1"/>
        <v>9.0106906499236389E-2</v>
      </c>
      <c r="H39" s="14">
        <v>0.80018999999999996</v>
      </c>
      <c r="I39" s="2">
        <v>1781</v>
      </c>
      <c r="J39" s="5">
        <f t="shared" si="2"/>
        <v>0.15065132803248182</v>
      </c>
      <c r="K39" s="14">
        <v>0.87760000000000005</v>
      </c>
      <c r="L39" s="2">
        <v>989</v>
      </c>
      <c r="M39" s="5">
        <f t="shared" si="3"/>
        <v>8.3913117257763445E-2</v>
      </c>
      <c r="N39" s="14">
        <v>0.92805000000000004</v>
      </c>
      <c r="O39" s="2">
        <v>147</v>
      </c>
      <c r="P39" s="5">
        <f t="shared" si="4"/>
        <v>0.14818548387096775</v>
      </c>
      <c r="Q39" s="14">
        <v>0.64919000000000004</v>
      </c>
      <c r="R39" s="2">
        <v>106</v>
      </c>
      <c r="S39" s="5">
        <f t="shared" si="5"/>
        <v>0.10696266397578204</v>
      </c>
      <c r="T39" s="14">
        <v>0.77195000000000003</v>
      </c>
      <c r="U39" s="2">
        <v>166</v>
      </c>
      <c r="V39" s="5">
        <f t="shared" si="6"/>
        <v>0.16733870967741934</v>
      </c>
      <c r="W39" s="14">
        <v>0.86592999999999998</v>
      </c>
      <c r="X39" s="2">
        <v>109</v>
      </c>
      <c r="Y39" s="5">
        <f t="shared" si="7"/>
        <v>0.1099899091826438</v>
      </c>
      <c r="Z39" s="14">
        <v>0.91825999999999997</v>
      </c>
    </row>
    <row r="40" spans="1:26" x14ac:dyDescent="0.2">
      <c r="A40" s="15"/>
      <c r="B40" s="1" t="s">
        <v>18</v>
      </c>
      <c r="C40" s="2">
        <v>1474</v>
      </c>
      <c r="D40" s="5">
        <f t="shared" si="0"/>
        <v>0.12468279478937574</v>
      </c>
      <c r="E40" s="14"/>
      <c r="F40" s="2">
        <v>1090</v>
      </c>
      <c r="G40" s="5">
        <f t="shared" si="1"/>
        <v>9.2482606482267096E-2</v>
      </c>
      <c r="H40" s="14"/>
      <c r="I40" s="2">
        <v>1936</v>
      </c>
      <c r="J40" s="5">
        <f t="shared" si="2"/>
        <v>0.16376247673828456</v>
      </c>
      <c r="K40" s="14"/>
      <c r="L40" s="2">
        <v>1137</v>
      </c>
      <c r="M40" s="5">
        <f t="shared" si="3"/>
        <v>9.6470388596640075E-2</v>
      </c>
      <c r="N40" s="14"/>
      <c r="O40" s="2">
        <v>119</v>
      </c>
      <c r="P40" s="5">
        <f t="shared" si="4"/>
        <v>0.11995967741935484</v>
      </c>
      <c r="Q40" s="14"/>
      <c r="R40" s="2">
        <v>85</v>
      </c>
      <c r="S40" s="5">
        <f t="shared" si="5"/>
        <v>8.5771947527749748E-2</v>
      </c>
      <c r="T40" s="14"/>
      <c r="U40" s="2">
        <v>159</v>
      </c>
      <c r="V40" s="5">
        <f t="shared" si="6"/>
        <v>0.16028225806451613</v>
      </c>
      <c r="W40" s="14"/>
      <c r="X40" s="2">
        <v>108</v>
      </c>
      <c r="Y40" s="5">
        <f t="shared" si="7"/>
        <v>0.10898082744702321</v>
      </c>
      <c r="Z40" s="14"/>
    </row>
    <row r="41" spans="1:26" x14ac:dyDescent="0.2">
      <c r="A41" s="15"/>
      <c r="B41" s="1" t="s">
        <v>19</v>
      </c>
      <c r="C41" s="2">
        <v>1191</v>
      </c>
      <c r="D41" s="5">
        <f t="shared" si="0"/>
        <v>0.10074437489426492</v>
      </c>
      <c r="E41" s="14"/>
      <c r="F41" s="2">
        <v>992</v>
      </c>
      <c r="G41" s="5">
        <f t="shared" si="1"/>
        <v>8.41676565416596E-2</v>
      </c>
      <c r="H41" s="14"/>
      <c r="I41" s="2">
        <v>1598</v>
      </c>
      <c r="J41" s="5">
        <f t="shared" si="2"/>
        <v>0.13517171375401793</v>
      </c>
      <c r="K41" s="14"/>
      <c r="L41" s="2">
        <v>1128</v>
      </c>
      <c r="M41" s="5">
        <f t="shared" si="3"/>
        <v>9.5706770744951639E-2</v>
      </c>
      <c r="N41" s="14"/>
      <c r="O41" s="2">
        <v>86</v>
      </c>
      <c r="P41" s="5">
        <f t="shared" si="4"/>
        <v>8.669354838709678E-2</v>
      </c>
      <c r="Q41" s="14"/>
      <c r="R41" s="2">
        <v>65</v>
      </c>
      <c r="S41" s="5">
        <f t="shared" si="5"/>
        <v>6.5590312815338045E-2</v>
      </c>
      <c r="T41" s="14"/>
      <c r="U41" s="2">
        <v>126</v>
      </c>
      <c r="V41" s="5">
        <f t="shared" si="6"/>
        <v>0.12701612903225806</v>
      </c>
      <c r="W41" s="14"/>
      <c r="X41" s="2">
        <v>92</v>
      </c>
      <c r="Y41" s="5">
        <f t="shared" si="7"/>
        <v>9.2835519677093845E-2</v>
      </c>
      <c r="Z41" s="14"/>
    </row>
    <row r="42" spans="1:26" x14ac:dyDescent="0.2">
      <c r="A42" s="15"/>
      <c r="B42" s="1" t="s">
        <v>20</v>
      </c>
      <c r="C42" s="2">
        <v>937</v>
      </c>
      <c r="D42" s="5">
        <f t="shared" si="0"/>
        <v>7.9259008627981728E-2</v>
      </c>
      <c r="E42" s="14"/>
      <c r="F42" s="2">
        <v>904</v>
      </c>
      <c r="G42" s="5">
        <f t="shared" si="1"/>
        <v>7.6701170880705924E-2</v>
      </c>
      <c r="H42" s="14"/>
      <c r="I42" s="2">
        <v>1260</v>
      </c>
      <c r="J42" s="5">
        <f t="shared" si="2"/>
        <v>0.10658095076975131</v>
      </c>
      <c r="K42" s="14"/>
      <c r="L42" s="2">
        <v>1040</v>
      </c>
      <c r="M42" s="5">
        <f t="shared" si="3"/>
        <v>8.8240285083997963E-2</v>
      </c>
      <c r="N42" s="14"/>
      <c r="O42" s="2">
        <v>87</v>
      </c>
      <c r="P42" s="5">
        <f t="shared" si="4"/>
        <v>8.7701612903225812E-2</v>
      </c>
      <c r="Q42" s="14"/>
      <c r="R42" s="2">
        <v>81</v>
      </c>
      <c r="S42" s="5">
        <f t="shared" si="5"/>
        <v>8.1735620585267413E-2</v>
      </c>
      <c r="T42" s="14"/>
      <c r="U42" s="2">
        <v>99</v>
      </c>
      <c r="V42" s="5">
        <f t="shared" si="6"/>
        <v>9.9798387096774188E-2</v>
      </c>
      <c r="W42" s="14"/>
      <c r="X42" s="2">
        <v>80</v>
      </c>
      <c r="Y42" s="5">
        <f t="shared" si="7"/>
        <v>8.0726538849646826E-2</v>
      </c>
      <c r="Z42" s="14"/>
    </row>
    <row r="43" spans="1:26" x14ac:dyDescent="0.2">
      <c r="A43" s="15"/>
      <c r="B43" s="1" t="s">
        <v>21</v>
      </c>
      <c r="C43" s="2">
        <v>673</v>
      </c>
      <c r="D43" s="5">
        <f t="shared" si="0"/>
        <v>5.6927761800033838E-2</v>
      </c>
      <c r="E43" s="14"/>
      <c r="F43" s="2">
        <v>822</v>
      </c>
      <c r="G43" s="5">
        <f t="shared" si="1"/>
        <v>6.9743763787544544E-2</v>
      </c>
      <c r="H43" s="14"/>
      <c r="I43" s="2">
        <v>957</v>
      </c>
      <c r="J43" s="5">
        <f t="shared" si="2"/>
        <v>8.0950769751311116E-2</v>
      </c>
      <c r="K43" s="14"/>
      <c r="L43" s="2">
        <v>928</v>
      </c>
      <c r="M43" s="5">
        <f t="shared" si="3"/>
        <v>7.8737485151875106E-2</v>
      </c>
      <c r="N43" s="14"/>
      <c r="O43" s="2">
        <v>55</v>
      </c>
      <c r="P43" s="5">
        <f t="shared" si="4"/>
        <v>5.5443548387096774E-2</v>
      </c>
      <c r="Q43" s="14"/>
      <c r="R43" s="2">
        <v>66</v>
      </c>
      <c r="S43" s="5">
        <f t="shared" si="5"/>
        <v>6.6599394550958632E-2</v>
      </c>
      <c r="T43" s="14"/>
      <c r="U43" s="2">
        <v>79</v>
      </c>
      <c r="V43" s="5">
        <f t="shared" si="6"/>
        <v>7.9637096774193547E-2</v>
      </c>
      <c r="W43" s="14"/>
      <c r="X43" s="2">
        <v>67</v>
      </c>
      <c r="Y43" s="5">
        <f t="shared" si="7"/>
        <v>6.7608476286579219E-2</v>
      </c>
      <c r="Z43" s="14"/>
    </row>
    <row r="44" spans="1:26" x14ac:dyDescent="0.2">
      <c r="A44" s="15"/>
      <c r="B44" s="1" t="s">
        <v>22</v>
      </c>
      <c r="C44" s="2">
        <v>446</v>
      </c>
      <c r="D44" s="5">
        <f t="shared" si="0"/>
        <v>3.7726273050245306E-2</v>
      </c>
      <c r="E44" s="14"/>
      <c r="F44" s="2">
        <v>656</v>
      </c>
      <c r="G44" s="5">
        <f t="shared" si="1"/>
        <v>5.5659256745291021E-2</v>
      </c>
      <c r="H44" s="14"/>
      <c r="I44" s="2">
        <v>737</v>
      </c>
      <c r="J44" s="5">
        <f t="shared" si="2"/>
        <v>6.2341397394687872E-2</v>
      </c>
      <c r="K44" s="14"/>
      <c r="L44" s="2">
        <v>844</v>
      </c>
      <c r="M44" s="5">
        <f t="shared" si="3"/>
        <v>7.161038520278297E-2</v>
      </c>
      <c r="N44" s="14"/>
      <c r="O44" s="2">
        <v>36</v>
      </c>
      <c r="P44" s="5">
        <f t="shared" si="4"/>
        <v>3.6290322580645164E-2</v>
      </c>
      <c r="Q44" s="14"/>
      <c r="R44" s="2">
        <v>58</v>
      </c>
      <c r="S44" s="5">
        <f t="shared" si="5"/>
        <v>5.8526740665993948E-2</v>
      </c>
      <c r="T44" s="14"/>
      <c r="U44" s="2">
        <v>65</v>
      </c>
      <c r="V44" s="5">
        <f t="shared" si="6"/>
        <v>6.5524193548387094E-2</v>
      </c>
      <c r="W44" s="14"/>
      <c r="X44" s="2">
        <v>61</v>
      </c>
      <c r="Y44" s="5">
        <f t="shared" si="7"/>
        <v>6.1553985872855703E-2</v>
      </c>
      <c r="Z44" s="14"/>
    </row>
    <row r="45" spans="1:26" x14ac:dyDescent="0.2">
      <c r="A45" s="15"/>
      <c r="B45" s="1" t="s">
        <v>23</v>
      </c>
      <c r="C45" s="2">
        <v>364</v>
      </c>
      <c r="D45" s="5">
        <f t="shared" si="0"/>
        <v>3.0790052444594825E-2</v>
      </c>
      <c r="E45" s="14"/>
      <c r="F45" s="2">
        <v>552</v>
      </c>
      <c r="G45" s="5">
        <f t="shared" si="1"/>
        <v>4.6835228236891228E-2</v>
      </c>
      <c r="H45" s="14"/>
      <c r="I45" s="2">
        <v>476</v>
      </c>
      <c r="J45" s="5">
        <f t="shared" si="2"/>
        <v>4.0263914735239381E-2</v>
      </c>
      <c r="K45" s="14"/>
      <c r="L45" s="2">
        <v>708</v>
      </c>
      <c r="M45" s="5">
        <f t="shared" si="3"/>
        <v>6.0071270999490924E-2</v>
      </c>
      <c r="N45" s="14"/>
      <c r="O45" s="2">
        <v>28</v>
      </c>
      <c r="P45" s="5">
        <f t="shared" si="4"/>
        <v>2.8225806451612902E-2</v>
      </c>
      <c r="Q45" s="14"/>
      <c r="R45" s="2">
        <v>43</v>
      </c>
      <c r="S45" s="5">
        <f t="shared" si="5"/>
        <v>4.3390514631685168E-2</v>
      </c>
      <c r="T45" s="14"/>
      <c r="U45" s="2">
        <v>40</v>
      </c>
      <c r="V45" s="5">
        <f t="shared" si="6"/>
        <v>4.0322580645161289E-2</v>
      </c>
      <c r="W45" s="14"/>
      <c r="X45" s="2">
        <v>59</v>
      </c>
      <c r="Y45" s="5">
        <f t="shared" si="7"/>
        <v>5.9535822401614528E-2</v>
      </c>
      <c r="Z45" s="14"/>
    </row>
    <row r="46" spans="1:26" x14ac:dyDescent="0.2">
      <c r="A46" s="15"/>
      <c r="B46" s="1" t="s">
        <v>24</v>
      </c>
      <c r="C46" s="2">
        <v>255</v>
      </c>
      <c r="D46" s="5">
        <f t="shared" si="0"/>
        <v>2.156995432244967E-2</v>
      </c>
      <c r="E46" s="14"/>
      <c r="F46" s="2">
        <v>553</v>
      </c>
      <c r="G46" s="5">
        <f t="shared" si="1"/>
        <v>4.6920074664856606E-2</v>
      </c>
      <c r="H46" s="14"/>
      <c r="I46" s="2">
        <v>373</v>
      </c>
      <c r="J46" s="5">
        <f t="shared" si="2"/>
        <v>3.1551344950093048E-2</v>
      </c>
      <c r="K46" s="14"/>
      <c r="L46" s="2">
        <v>608</v>
      </c>
      <c r="M46" s="5">
        <f t="shared" si="3"/>
        <v>5.1586628202952657E-2</v>
      </c>
      <c r="N46" s="14"/>
      <c r="O46" s="2">
        <v>15</v>
      </c>
      <c r="P46" s="5">
        <f t="shared" si="4"/>
        <v>1.5120967741935484E-2</v>
      </c>
      <c r="Q46" s="14"/>
      <c r="R46" s="2">
        <v>33</v>
      </c>
      <c r="S46" s="5">
        <f t="shared" si="5"/>
        <v>3.3299697275479316E-2</v>
      </c>
      <c r="T46" s="14"/>
      <c r="U46" s="2">
        <v>29</v>
      </c>
      <c r="V46" s="5">
        <f t="shared" si="6"/>
        <v>2.9233870967741934E-2</v>
      </c>
      <c r="W46" s="14"/>
      <c r="X46" s="2">
        <v>56</v>
      </c>
      <c r="Y46" s="5">
        <f t="shared" si="7"/>
        <v>5.6508577194752774E-2</v>
      </c>
      <c r="Z46" s="14"/>
    </row>
    <row r="47" spans="1:26" x14ac:dyDescent="0.2">
      <c r="A47" s="15"/>
      <c r="B47" s="1" t="s">
        <v>25</v>
      </c>
      <c r="C47" s="2">
        <v>208</v>
      </c>
      <c r="D47" s="5">
        <f t="shared" si="0"/>
        <v>1.7594315682625612E-2</v>
      </c>
      <c r="E47" s="14"/>
      <c r="F47" s="2">
        <v>431</v>
      </c>
      <c r="G47" s="5">
        <f t="shared" si="1"/>
        <v>3.6568810453079928E-2</v>
      </c>
      <c r="H47" s="14"/>
      <c r="I47" s="2">
        <v>290</v>
      </c>
      <c r="J47" s="5">
        <f t="shared" si="2"/>
        <v>2.4530536288276096E-2</v>
      </c>
      <c r="K47" s="14"/>
      <c r="L47" s="2">
        <v>502</v>
      </c>
      <c r="M47" s="5">
        <f t="shared" si="3"/>
        <v>4.2592906838622095E-2</v>
      </c>
      <c r="N47" s="14"/>
      <c r="O47" s="2">
        <v>14</v>
      </c>
      <c r="P47" s="5">
        <f t="shared" si="4"/>
        <v>1.4112903225806451E-2</v>
      </c>
      <c r="Q47" s="14"/>
      <c r="R47" s="2">
        <v>34</v>
      </c>
      <c r="S47" s="5">
        <f t="shared" si="5"/>
        <v>3.4308779011099896E-2</v>
      </c>
      <c r="T47" s="14"/>
      <c r="U47" s="2">
        <v>15</v>
      </c>
      <c r="V47" s="5">
        <f t="shared" si="6"/>
        <v>1.5120967741935484E-2</v>
      </c>
      <c r="W47" s="14"/>
      <c r="X47" s="2">
        <v>29</v>
      </c>
      <c r="Y47" s="5">
        <f t="shared" si="7"/>
        <v>2.9263370332996974E-2</v>
      </c>
      <c r="Z47" s="14"/>
    </row>
    <row r="48" spans="1:26" x14ac:dyDescent="0.2">
      <c r="A48" s="15"/>
      <c r="B48" s="1" t="s">
        <v>26</v>
      </c>
      <c r="C48" s="2">
        <v>668</v>
      </c>
      <c r="D48" s="5">
        <f t="shared" si="0"/>
        <v>5.6504821519201491E-2</v>
      </c>
      <c r="E48" s="14"/>
      <c r="F48" s="2">
        <v>2369</v>
      </c>
      <c r="G48" s="5">
        <f t="shared" si="1"/>
        <v>0.20100118784999152</v>
      </c>
      <c r="H48" s="14"/>
      <c r="I48" s="2">
        <v>967</v>
      </c>
      <c r="J48" s="5">
        <f t="shared" si="2"/>
        <v>8.179665031297581E-2</v>
      </c>
      <c r="K48" s="14"/>
      <c r="L48" s="2">
        <v>3054</v>
      </c>
      <c r="M48" s="5">
        <f t="shared" si="3"/>
        <v>0.25912099100627861</v>
      </c>
      <c r="N48" s="14"/>
      <c r="O48" s="2">
        <v>57</v>
      </c>
      <c r="P48" s="5">
        <f t="shared" si="4"/>
        <v>5.7459677419354836E-2</v>
      </c>
      <c r="Q48" s="14"/>
      <c r="R48" s="2">
        <v>194</v>
      </c>
      <c r="S48" s="5">
        <f t="shared" si="5"/>
        <v>0.19576185671039353</v>
      </c>
      <c r="T48" s="14"/>
      <c r="U48" s="2">
        <v>81</v>
      </c>
      <c r="V48" s="5">
        <f t="shared" si="6"/>
        <v>8.165322580645161E-2</v>
      </c>
      <c r="W48" s="14"/>
      <c r="X48" s="2">
        <v>249</v>
      </c>
      <c r="Y48" s="5">
        <f t="shared" si="7"/>
        <v>0.25126135216952572</v>
      </c>
      <c r="Z48" s="14"/>
    </row>
    <row r="51" spans="16:20" x14ac:dyDescent="0.2">
      <c r="P51" s="4"/>
      <c r="Q51" s="4"/>
      <c r="R51" s="4"/>
    </row>
    <row r="52" spans="16:20" x14ac:dyDescent="0.2">
      <c r="P52" s="4"/>
      <c r="Q52" s="4"/>
      <c r="R52" s="4"/>
    </row>
    <row r="53" spans="16:20" x14ac:dyDescent="0.2">
      <c r="P53" s="4"/>
      <c r="Q53" s="4"/>
      <c r="R53" s="4"/>
    </row>
    <row r="54" spans="16:20" x14ac:dyDescent="0.2">
      <c r="P54" s="4"/>
      <c r="Q54" s="4"/>
      <c r="R54" s="4"/>
    </row>
    <row r="55" spans="16:20" x14ac:dyDescent="0.2">
      <c r="S55" s="4"/>
      <c r="T55" s="4"/>
    </row>
    <row r="56" spans="16:20" x14ac:dyDescent="0.2">
      <c r="P56" s="4"/>
      <c r="Q56" s="4"/>
      <c r="R56" s="4"/>
      <c r="S56" s="4"/>
      <c r="T56" s="4"/>
    </row>
    <row r="57" spans="16:20" x14ac:dyDescent="0.2">
      <c r="P57" s="4"/>
      <c r="Q57" s="4"/>
      <c r="R57" s="4"/>
      <c r="S57" s="4"/>
      <c r="T57" s="4"/>
    </row>
    <row r="58" spans="16:20" x14ac:dyDescent="0.2">
      <c r="P58" s="4"/>
      <c r="Q58" s="4"/>
      <c r="R58" s="4"/>
      <c r="S58" s="4"/>
      <c r="T58" s="4"/>
    </row>
    <row r="59" spans="16:20" x14ac:dyDescent="0.2">
      <c r="P59" s="4"/>
      <c r="Q59" s="4"/>
      <c r="R59" s="4"/>
      <c r="S59" s="4"/>
      <c r="T59" s="4"/>
    </row>
    <row r="60" spans="16:20" x14ac:dyDescent="0.2">
      <c r="P60" s="4"/>
      <c r="Q60" s="4"/>
      <c r="R60" s="4"/>
      <c r="S60" s="4"/>
      <c r="T60" s="4"/>
    </row>
    <row r="61" spans="16:20" x14ac:dyDescent="0.2">
      <c r="P61" s="4"/>
      <c r="Q61" s="4"/>
      <c r="R61" s="4"/>
      <c r="S61" s="4"/>
      <c r="T61" s="4"/>
    </row>
    <row r="62" spans="16:20" x14ac:dyDescent="0.2">
      <c r="P62" s="4"/>
      <c r="Q62" s="4"/>
      <c r="R62" s="4"/>
      <c r="S62" s="4"/>
      <c r="T62" s="4"/>
    </row>
    <row r="63" spans="16:20" x14ac:dyDescent="0.2">
      <c r="P63" s="4"/>
      <c r="Q63" s="4"/>
      <c r="R63" s="4"/>
      <c r="S63" s="4"/>
      <c r="T63" s="4"/>
    </row>
    <row r="64" spans="16:20" x14ac:dyDescent="0.2">
      <c r="P64" s="4"/>
      <c r="Q64" s="4"/>
      <c r="R64" s="4"/>
      <c r="S64" s="4"/>
      <c r="T64" s="4"/>
    </row>
    <row r="65" spans="16:20" x14ac:dyDescent="0.2">
      <c r="P65" s="4"/>
      <c r="Q65" s="4"/>
      <c r="R65" s="4"/>
      <c r="S65" s="4"/>
      <c r="T65" s="4"/>
    </row>
    <row r="66" spans="16:20" x14ac:dyDescent="0.2">
      <c r="P66" s="4"/>
      <c r="Q66" s="4"/>
      <c r="R66" s="4"/>
      <c r="S66" s="4"/>
      <c r="T66" s="4"/>
    </row>
    <row r="67" spans="16:20" x14ac:dyDescent="0.2">
      <c r="P67" s="4"/>
      <c r="Q67" s="4"/>
      <c r="R67" s="4"/>
      <c r="S67" s="4"/>
      <c r="T67" s="4"/>
    </row>
    <row r="68" spans="16:20" x14ac:dyDescent="0.2">
      <c r="P68" s="4"/>
      <c r="Q68" s="4"/>
      <c r="R68" s="4"/>
      <c r="S68" s="4"/>
      <c r="T68" s="4"/>
    </row>
    <row r="69" spans="16:20" x14ac:dyDescent="0.2">
      <c r="P69" s="4"/>
      <c r="Q69" s="4"/>
      <c r="R69" s="4"/>
      <c r="S69" s="4"/>
      <c r="T69" s="4"/>
    </row>
    <row r="70" spans="16:20" x14ac:dyDescent="0.2">
      <c r="P70" s="4"/>
      <c r="Q70" s="4"/>
      <c r="R70" s="4"/>
      <c r="S70" s="4"/>
      <c r="T70" s="4"/>
    </row>
    <row r="71" spans="16:20" x14ac:dyDescent="0.2">
      <c r="P71" s="4"/>
      <c r="Q71" s="4"/>
      <c r="R71" s="4"/>
      <c r="S71" s="4"/>
      <c r="T71" s="4"/>
    </row>
    <row r="72" spans="16:20" x14ac:dyDescent="0.2">
      <c r="P72" s="4"/>
      <c r="Q72" s="4"/>
      <c r="R72" s="4"/>
      <c r="S72" s="4"/>
      <c r="T72" s="4"/>
    </row>
    <row r="73" spans="16:20" x14ac:dyDescent="0.2">
      <c r="P73" s="4"/>
      <c r="Q73" s="4"/>
      <c r="R73" s="4"/>
      <c r="S73" s="4"/>
      <c r="T73" s="4"/>
    </row>
    <row r="74" spans="16:20" x14ac:dyDescent="0.2">
      <c r="P74" s="4"/>
      <c r="Q74" s="4"/>
      <c r="R74" s="4"/>
      <c r="S74" s="4"/>
      <c r="T74" s="4"/>
    </row>
    <row r="75" spans="16:20" x14ac:dyDescent="0.2">
      <c r="P75" s="4"/>
      <c r="Q75" s="4"/>
      <c r="R75" s="4"/>
      <c r="S75" s="4"/>
      <c r="T75" s="4"/>
    </row>
    <row r="76" spans="16:20" x14ac:dyDescent="0.2">
      <c r="P76" s="4"/>
      <c r="Q76" s="4"/>
      <c r="R76" s="4"/>
      <c r="S76" s="4"/>
      <c r="T76" s="4"/>
    </row>
    <row r="77" spans="16:20" x14ac:dyDescent="0.2">
      <c r="P77" s="4"/>
      <c r="Q77" s="4"/>
      <c r="R77" s="4"/>
      <c r="S77" s="4"/>
      <c r="T77" s="4"/>
    </row>
    <row r="78" spans="16:20" x14ac:dyDescent="0.2">
      <c r="P78" s="4"/>
      <c r="Q78" s="4"/>
      <c r="R78" s="4"/>
      <c r="S78" s="4"/>
      <c r="T78" s="4"/>
    </row>
    <row r="79" spans="16:20" x14ac:dyDescent="0.2">
      <c r="P79" s="4"/>
      <c r="Q79" s="4"/>
      <c r="R79" s="4"/>
      <c r="S79" s="4"/>
      <c r="T79" s="4"/>
    </row>
    <row r="80" spans="16:20" x14ac:dyDescent="0.2">
      <c r="P80" s="4"/>
      <c r="Q80" s="4"/>
      <c r="R80" s="4"/>
      <c r="S80" s="4"/>
      <c r="T80" s="4"/>
    </row>
    <row r="81" spans="16:20" x14ac:dyDescent="0.2">
      <c r="P81" s="4"/>
      <c r="Q81" s="4"/>
      <c r="R81" s="4"/>
      <c r="S81" s="4"/>
      <c r="T81" s="4"/>
    </row>
    <row r="82" spans="16:20" x14ac:dyDescent="0.2">
      <c r="P82" s="4"/>
      <c r="Q82" s="4"/>
      <c r="R82" s="4"/>
      <c r="S82" s="4"/>
      <c r="T82" s="4"/>
    </row>
    <row r="83" spans="16:20" x14ac:dyDescent="0.2">
      <c r="P83" s="4"/>
      <c r="Q83" s="4"/>
      <c r="R83" s="4"/>
      <c r="S83" s="4"/>
      <c r="T83" s="4"/>
    </row>
    <row r="84" spans="16:20" x14ac:dyDescent="0.2">
      <c r="P84" s="4"/>
      <c r="Q84" s="4"/>
      <c r="R84" s="4"/>
      <c r="S84" s="4"/>
      <c r="T84" s="4"/>
    </row>
    <row r="85" spans="16:20" x14ac:dyDescent="0.2">
      <c r="P85" s="4"/>
      <c r="Q85" s="4"/>
      <c r="R85" s="4"/>
      <c r="S85" s="4"/>
      <c r="T85" s="4"/>
    </row>
    <row r="86" spans="16:20" x14ac:dyDescent="0.2">
      <c r="P86" s="4"/>
      <c r="Q86" s="4"/>
      <c r="R86" s="4"/>
      <c r="S86" s="4"/>
      <c r="T86" s="4"/>
    </row>
    <row r="87" spans="16:20" x14ac:dyDescent="0.2">
      <c r="P87" s="4"/>
      <c r="Q87" s="4"/>
      <c r="R87" s="4"/>
      <c r="S87" s="4"/>
      <c r="T87" s="4"/>
    </row>
    <row r="88" spans="16:20" x14ac:dyDescent="0.2">
      <c r="P88" s="4"/>
      <c r="Q88" s="4"/>
      <c r="R88" s="4"/>
      <c r="S88" s="4"/>
      <c r="T88" s="4"/>
    </row>
    <row r="89" spans="16:20" x14ac:dyDescent="0.2">
      <c r="P89" s="4"/>
      <c r="Q89" s="4"/>
      <c r="R89" s="4"/>
      <c r="S89" s="4"/>
      <c r="T89" s="4"/>
    </row>
    <row r="90" spans="16:20" x14ac:dyDescent="0.2">
      <c r="P90" s="4"/>
      <c r="Q90" s="4"/>
      <c r="R90" s="4"/>
      <c r="S90" s="4"/>
      <c r="T90" s="4"/>
    </row>
    <row r="91" spans="16:20" x14ac:dyDescent="0.2">
      <c r="P91" s="4"/>
      <c r="Q91" s="4"/>
      <c r="R91" s="4"/>
      <c r="S91" s="4"/>
      <c r="T91" s="4"/>
    </row>
    <row r="92" spans="16:20" x14ac:dyDescent="0.2">
      <c r="P92" s="4"/>
      <c r="Q92" s="4"/>
      <c r="R92" s="4"/>
      <c r="S92" s="4"/>
      <c r="T92" s="4"/>
    </row>
    <row r="93" spans="16:20" x14ac:dyDescent="0.2">
      <c r="P93" s="4"/>
      <c r="Q93" s="4"/>
      <c r="R93" s="4"/>
      <c r="S93" s="4"/>
      <c r="T93" s="4"/>
    </row>
    <row r="94" spans="16:20" x14ac:dyDescent="0.2">
      <c r="P94" s="4"/>
      <c r="Q94" s="4"/>
      <c r="R94" s="4"/>
      <c r="S94" s="4"/>
      <c r="T94" s="4"/>
    </row>
    <row r="95" spans="16:20" x14ac:dyDescent="0.2">
      <c r="R95" s="4"/>
      <c r="S95" s="4"/>
      <c r="T95" s="4"/>
    </row>
    <row r="96" spans="16:20" x14ac:dyDescent="0.2">
      <c r="R96" s="4"/>
      <c r="S96" s="4"/>
      <c r="T96" s="4"/>
    </row>
    <row r="97" spans="18:20" x14ac:dyDescent="0.2">
      <c r="R97" s="4"/>
      <c r="S97" s="4"/>
      <c r="T97" s="4"/>
    </row>
    <row r="98" spans="18:20" x14ac:dyDescent="0.2">
      <c r="R98" s="4"/>
      <c r="S98" s="4"/>
      <c r="T98" s="4"/>
    </row>
    <row r="99" spans="18:20" x14ac:dyDescent="0.2">
      <c r="R99" s="4"/>
      <c r="S99" s="4"/>
    </row>
  </sheetData>
  <mergeCells count="41">
    <mergeCell ref="K39:K48"/>
    <mergeCell ref="N39:N48"/>
    <mergeCell ref="A3:B3"/>
    <mergeCell ref="L2:N2"/>
    <mergeCell ref="I2:K2"/>
    <mergeCell ref="F2:H2"/>
    <mergeCell ref="C2:E2"/>
    <mergeCell ref="A2:B2"/>
    <mergeCell ref="L4:N4"/>
    <mergeCell ref="I4:K4"/>
    <mergeCell ref="F4:H4"/>
    <mergeCell ref="C4:E4"/>
    <mergeCell ref="A4:B4"/>
    <mergeCell ref="L3:N3"/>
    <mergeCell ref="I3:K3"/>
    <mergeCell ref="F3:H3"/>
    <mergeCell ref="C1:H1"/>
    <mergeCell ref="A5:A26"/>
    <mergeCell ref="A27:A48"/>
    <mergeCell ref="E39:E48"/>
    <mergeCell ref="H39:H48"/>
    <mergeCell ref="A1:B1"/>
    <mergeCell ref="C3:E3"/>
    <mergeCell ref="O3:Q3"/>
    <mergeCell ref="R3:T3"/>
    <mergeCell ref="U3:W3"/>
    <mergeCell ref="X3:Z3"/>
    <mergeCell ref="I1:N1"/>
    <mergeCell ref="O1:Z1"/>
    <mergeCell ref="O2:Q2"/>
    <mergeCell ref="R2:T2"/>
    <mergeCell ref="U2:W2"/>
    <mergeCell ref="X2:Z2"/>
    <mergeCell ref="O4:Q4"/>
    <mergeCell ref="R4:T4"/>
    <mergeCell ref="U4:W4"/>
    <mergeCell ref="X4:Z4"/>
    <mergeCell ref="Q39:Q48"/>
    <mergeCell ref="T39:T48"/>
    <mergeCell ref="W39:W48"/>
    <mergeCell ref="Z39:Z4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opLeftCell="H26" workbookViewId="0">
      <selection activeCell="S55" sqref="L55:S55"/>
    </sheetView>
  </sheetViews>
  <sheetFormatPr baseColWidth="10" defaultRowHeight="16" x14ac:dyDescent="0.2"/>
  <cols>
    <col min="1" max="1" width="16.33203125" customWidth="1"/>
    <col min="2" max="2" width="15.5" customWidth="1"/>
    <col min="14" max="14" width="10.83203125" style="6"/>
  </cols>
  <sheetData>
    <row r="1" spans="1:26" ht="48" customHeight="1" x14ac:dyDescent="0.2">
      <c r="A1" s="17" t="s">
        <v>0</v>
      </c>
      <c r="B1" s="17"/>
      <c r="C1" s="17" t="s">
        <v>47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48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37</v>
      </c>
      <c r="B2" s="17"/>
      <c r="C2" s="17" t="s">
        <v>28</v>
      </c>
      <c r="D2" s="17"/>
      <c r="E2" s="17"/>
      <c r="F2" s="17" t="s">
        <v>38</v>
      </c>
      <c r="G2" s="17"/>
      <c r="H2" s="17"/>
      <c r="I2" s="17" t="s">
        <v>39</v>
      </c>
      <c r="J2" s="17"/>
      <c r="K2" s="17"/>
      <c r="L2" s="17" t="s">
        <v>40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82800</v>
      </c>
      <c r="D3" s="16"/>
      <c r="E3" s="16"/>
      <c r="F3" s="16">
        <v>82365</v>
      </c>
      <c r="G3" s="16"/>
      <c r="H3" s="16"/>
      <c r="I3" s="16">
        <v>82800</v>
      </c>
      <c r="J3" s="16"/>
      <c r="K3" s="16"/>
      <c r="L3" s="16">
        <v>82365</v>
      </c>
      <c r="M3" s="16"/>
      <c r="N3" s="16"/>
      <c r="O3" s="16">
        <v>995</v>
      </c>
      <c r="P3" s="16"/>
      <c r="Q3" s="16"/>
      <c r="R3" s="16">
        <v>991</v>
      </c>
      <c r="S3" s="16"/>
      <c r="T3" s="16"/>
      <c r="U3" s="16">
        <v>995</v>
      </c>
      <c r="V3" s="16"/>
      <c r="W3" s="16"/>
      <c r="X3" s="16">
        <v>991</v>
      </c>
      <c r="Y3" s="16"/>
      <c r="Z3" s="16"/>
    </row>
    <row r="4" spans="1:26" x14ac:dyDescent="0.2">
      <c r="A4" s="15" t="s">
        <v>3</v>
      </c>
      <c r="B4" s="15"/>
      <c r="C4" s="16">
        <v>411</v>
      </c>
      <c r="D4" s="16"/>
      <c r="E4" s="16"/>
      <c r="F4" s="16">
        <v>409</v>
      </c>
      <c r="G4" s="16"/>
      <c r="H4" s="16"/>
      <c r="I4" s="16">
        <v>411</v>
      </c>
      <c r="J4" s="16"/>
      <c r="K4" s="16"/>
      <c r="L4" s="16">
        <v>409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2">
        <v>1453</v>
      </c>
      <c r="D5" s="5">
        <f>C5/82800</f>
        <v>1.7548309178743962E-2</v>
      </c>
      <c r="E5" s="5"/>
      <c r="F5" s="2">
        <v>11863</v>
      </c>
      <c r="G5" s="5">
        <f>F5/82365</f>
        <v>0.14402962423359436</v>
      </c>
      <c r="H5" s="5"/>
      <c r="I5" s="2">
        <v>567</v>
      </c>
      <c r="J5" s="5">
        <f>I5/82800</f>
        <v>6.8478260869565214E-3</v>
      </c>
      <c r="K5" s="5"/>
      <c r="L5" s="2">
        <v>8961</v>
      </c>
      <c r="M5" s="5">
        <f>L5/82365</f>
        <v>0.10879621198324531</v>
      </c>
      <c r="N5" s="5"/>
      <c r="O5" s="2">
        <v>21</v>
      </c>
      <c r="P5" s="5">
        <f>O5/995</f>
        <v>2.1105527638190954E-2</v>
      </c>
      <c r="Q5" s="5"/>
      <c r="R5" s="2">
        <v>227</v>
      </c>
      <c r="S5" s="5">
        <f>R5/991</f>
        <v>0.22906155398587286</v>
      </c>
      <c r="T5" s="5"/>
      <c r="U5" s="2">
        <v>9</v>
      </c>
      <c r="V5" s="5">
        <f>U5/995</f>
        <v>9.0452261306532659E-3</v>
      </c>
      <c r="W5" s="5"/>
      <c r="X5" s="2">
        <v>188</v>
      </c>
      <c r="Y5" s="5">
        <f>X5/991</f>
        <v>0.18970736629667004</v>
      </c>
      <c r="Z5" s="5"/>
    </row>
    <row r="6" spans="1:26" x14ac:dyDescent="0.2">
      <c r="A6" s="15"/>
      <c r="B6" s="1" t="s">
        <v>6</v>
      </c>
      <c r="C6" s="2">
        <v>1036</v>
      </c>
      <c r="D6" s="5">
        <f t="shared" ref="D6:D48" si="0">C6/82800</f>
        <v>1.2512077294685991E-2</v>
      </c>
      <c r="E6" s="5"/>
      <c r="F6" s="2">
        <v>3433</v>
      </c>
      <c r="G6" s="5">
        <f t="shared" ref="G6:G48" si="1">F6/82365</f>
        <v>4.1680325380926364E-2</v>
      </c>
      <c r="H6" s="5"/>
      <c r="I6" s="2">
        <v>395</v>
      </c>
      <c r="J6" s="5">
        <f t="shared" ref="J6:J48" si="2">I6/82800</f>
        <v>4.7705314009661836E-3</v>
      </c>
      <c r="K6" s="5"/>
      <c r="L6" s="2">
        <v>2621</v>
      </c>
      <c r="M6" s="5">
        <f t="shared" ref="M6:M48" si="3">L6/82365</f>
        <v>3.1821768955260121E-2</v>
      </c>
      <c r="N6" s="5"/>
      <c r="O6" s="2">
        <v>11</v>
      </c>
      <c r="P6" s="5">
        <f t="shared" ref="P6:P48" si="4">O6/995</f>
        <v>1.1055276381909548E-2</v>
      </c>
      <c r="Q6" s="5"/>
      <c r="R6" s="2">
        <v>54</v>
      </c>
      <c r="S6" s="5">
        <f t="shared" ref="S6:S48" si="5">R6/991</f>
        <v>5.4490413723511606E-2</v>
      </c>
      <c r="T6" s="5"/>
      <c r="U6" s="2">
        <v>10</v>
      </c>
      <c r="V6" s="5">
        <f t="shared" ref="V6:V48" si="6">U6/995</f>
        <v>1.0050251256281407E-2</v>
      </c>
      <c r="W6" s="5"/>
      <c r="X6" s="2">
        <v>39</v>
      </c>
      <c r="Y6" s="5">
        <f t="shared" ref="Y6:Y48" si="7">X6/991</f>
        <v>3.9354187689202826E-2</v>
      </c>
      <c r="Z6" s="5"/>
    </row>
    <row r="7" spans="1:26" x14ac:dyDescent="0.2">
      <c r="A7" s="15"/>
      <c r="B7" s="1" t="s">
        <v>7</v>
      </c>
      <c r="C7" s="2">
        <v>1683</v>
      </c>
      <c r="D7" s="5">
        <f t="shared" si="0"/>
        <v>2.032608695652174E-2</v>
      </c>
      <c r="E7" s="5"/>
      <c r="F7" s="2">
        <v>4403</v>
      </c>
      <c r="G7" s="5">
        <f t="shared" si="1"/>
        <v>5.3457172342621262E-2</v>
      </c>
      <c r="H7" s="5"/>
      <c r="I7" s="2">
        <v>889</v>
      </c>
      <c r="J7" s="5">
        <f t="shared" si="2"/>
        <v>1.0736714975845411E-2</v>
      </c>
      <c r="K7" s="5"/>
      <c r="L7" s="2">
        <v>3294</v>
      </c>
      <c r="M7" s="5">
        <f t="shared" si="3"/>
        <v>3.9992715352394827E-2</v>
      </c>
      <c r="N7" s="5"/>
      <c r="O7" s="2">
        <v>26</v>
      </c>
      <c r="P7" s="5">
        <f t="shared" si="4"/>
        <v>2.6130653266331658E-2</v>
      </c>
      <c r="Q7" s="5"/>
      <c r="R7" s="2">
        <v>70</v>
      </c>
      <c r="S7" s="5">
        <f t="shared" si="5"/>
        <v>7.0635721493440967E-2</v>
      </c>
      <c r="T7" s="5"/>
      <c r="U7" s="2">
        <v>9</v>
      </c>
      <c r="V7" s="5">
        <f t="shared" si="6"/>
        <v>9.0452261306532659E-3</v>
      </c>
      <c r="W7" s="5"/>
      <c r="X7" s="2">
        <v>59</v>
      </c>
      <c r="Y7" s="5">
        <f t="shared" si="7"/>
        <v>5.9535822401614528E-2</v>
      </c>
      <c r="Z7" s="5"/>
    </row>
    <row r="8" spans="1:26" x14ac:dyDescent="0.2">
      <c r="A8" s="15"/>
      <c r="B8" s="1" t="s">
        <v>8</v>
      </c>
      <c r="C8" s="2">
        <v>2502</v>
      </c>
      <c r="D8" s="5">
        <f t="shared" si="0"/>
        <v>3.0217391304347824E-2</v>
      </c>
      <c r="E8" s="5"/>
      <c r="F8" s="2">
        <v>5003</v>
      </c>
      <c r="G8" s="5">
        <f t="shared" si="1"/>
        <v>6.074181994779336E-2</v>
      </c>
      <c r="H8" s="5"/>
      <c r="I8" s="2">
        <v>1335</v>
      </c>
      <c r="J8" s="5">
        <f t="shared" si="2"/>
        <v>1.6123188405797101E-2</v>
      </c>
      <c r="K8" s="5"/>
      <c r="L8" s="2">
        <v>3910</v>
      </c>
      <c r="M8" s="5">
        <f t="shared" si="3"/>
        <v>4.7471620227038186E-2</v>
      </c>
      <c r="N8" s="5"/>
      <c r="O8" s="2">
        <v>27</v>
      </c>
      <c r="P8" s="5">
        <f t="shared" si="4"/>
        <v>2.7135678391959798E-2</v>
      </c>
      <c r="Q8" s="5"/>
      <c r="R8" s="2">
        <v>58</v>
      </c>
      <c r="S8" s="5">
        <f t="shared" si="5"/>
        <v>5.8526740665993948E-2</v>
      </c>
      <c r="T8" s="5"/>
      <c r="U8" s="2">
        <v>19</v>
      </c>
      <c r="V8" s="5">
        <f t="shared" si="6"/>
        <v>1.9095477386934675E-2</v>
      </c>
      <c r="W8" s="5"/>
      <c r="X8" s="2">
        <v>50</v>
      </c>
      <c r="Y8" s="5">
        <f t="shared" si="7"/>
        <v>5.0454086781029264E-2</v>
      </c>
      <c r="Z8" s="5"/>
    </row>
    <row r="9" spans="1:26" x14ac:dyDescent="0.2">
      <c r="A9" s="15"/>
      <c r="B9" s="1" t="s">
        <v>9</v>
      </c>
      <c r="C9" s="2">
        <v>3716</v>
      </c>
      <c r="D9" s="5">
        <f t="shared" si="0"/>
        <v>4.4879227053140097E-2</v>
      </c>
      <c r="E9" s="5"/>
      <c r="F9" s="2">
        <v>6111</v>
      </c>
      <c r="G9" s="5">
        <f t="shared" si="1"/>
        <v>7.4194135858677832E-2</v>
      </c>
      <c r="H9" s="5"/>
      <c r="I9" s="2">
        <v>1997</v>
      </c>
      <c r="J9" s="5">
        <f t="shared" si="2"/>
        <v>2.4118357487922706E-2</v>
      </c>
      <c r="K9" s="5"/>
      <c r="L9" s="2">
        <v>4648</v>
      </c>
      <c r="M9" s="5">
        <f t="shared" si="3"/>
        <v>5.6431736781399865E-2</v>
      </c>
      <c r="N9" s="5"/>
      <c r="O9" s="2">
        <v>46</v>
      </c>
      <c r="P9" s="5">
        <f t="shared" si="4"/>
        <v>4.6231155778894473E-2</v>
      </c>
      <c r="Q9" s="5"/>
      <c r="R9" s="2">
        <v>77</v>
      </c>
      <c r="S9" s="5">
        <f t="shared" si="5"/>
        <v>7.7699293642785064E-2</v>
      </c>
      <c r="T9" s="5"/>
      <c r="U9" s="2">
        <v>22</v>
      </c>
      <c r="V9" s="5">
        <f t="shared" si="6"/>
        <v>2.2110552763819097E-2</v>
      </c>
      <c r="W9" s="5"/>
      <c r="X9" s="2">
        <v>65</v>
      </c>
      <c r="Y9" s="5">
        <f t="shared" si="7"/>
        <v>6.5590312815338045E-2</v>
      </c>
      <c r="Z9" s="5"/>
    </row>
    <row r="10" spans="1:26" x14ac:dyDescent="0.2">
      <c r="A10" s="15"/>
      <c r="B10" s="1" t="s">
        <v>10</v>
      </c>
      <c r="C10" s="2">
        <v>5187</v>
      </c>
      <c r="D10" s="5">
        <f t="shared" si="0"/>
        <v>6.2644927536231881E-2</v>
      </c>
      <c r="E10" s="5"/>
      <c r="F10" s="2">
        <v>6963</v>
      </c>
      <c r="G10" s="5">
        <f t="shared" si="1"/>
        <v>8.4538335458022223E-2</v>
      </c>
      <c r="H10" s="5"/>
      <c r="I10" s="2">
        <v>2883</v>
      </c>
      <c r="J10" s="5">
        <f t="shared" si="2"/>
        <v>3.4818840579710145E-2</v>
      </c>
      <c r="K10" s="5"/>
      <c r="L10" s="2">
        <v>5470</v>
      </c>
      <c r="M10" s="5">
        <f t="shared" si="3"/>
        <v>6.6411704000485641E-2</v>
      </c>
      <c r="N10" s="5"/>
      <c r="O10" s="2">
        <v>79</v>
      </c>
      <c r="P10" s="5">
        <f t="shared" si="4"/>
        <v>7.9396984924623118E-2</v>
      </c>
      <c r="Q10" s="5"/>
      <c r="R10" s="2">
        <v>70</v>
      </c>
      <c r="S10" s="5">
        <f t="shared" si="5"/>
        <v>7.0635721493440967E-2</v>
      </c>
      <c r="T10" s="5"/>
      <c r="U10" s="2">
        <v>41</v>
      </c>
      <c r="V10" s="5">
        <f t="shared" si="6"/>
        <v>4.1206030150753768E-2</v>
      </c>
      <c r="W10" s="5"/>
      <c r="X10" s="2">
        <v>83</v>
      </c>
      <c r="Y10" s="5">
        <f t="shared" si="7"/>
        <v>8.3753784056508573E-2</v>
      </c>
      <c r="Z10" s="5"/>
    </row>
    <row r="11" spans="1:26" x14ac:dyDescent="0.2">
      <c r="A11" s="15"/>
      <c r="B11" s="1" t="s">
        <v>11</v>
      </c>
      <c r="C11" s="2">
        <v>7317</v>
      </c>
      <c r="D11" s="5">
        <f t="shared" si="0"/>
        <v>8.836956521739131E-2</v>
      </c>
      <c r="E11" s="5"/>
      <c r="F11" s="2">
        <v>7940</v>
      </c>
      <c r="G11" s="5">
        <f t="shared" si="1"/>
        <v>9.6400169975110792E-2</v>
      </c>
      <c r="H11" s="5"/>
      <c r="I11" s="2">
        <v>4499</v>
      </c>
      <c r="J11" s="5">
        <f t="shared" si="2"/>
        <v>5.433574879227053E-2</v>
      </c>
      <c r="K11" s="5"/>
      <c r="L11" s="2">
        <v>6568</v>
      </c>
      <c r="M11" s="5">
        <f t="shared" si="3"/>
        <v>7.9742609117950586E-2</v>
      </c>
      <c r="N11" s="5"/>
      <c r="O11" s="2">
        <v>74</v>
      </c>
      <c r="P11" s="5">
        <f t="shared" si="4"/>
        <v>7.4371859296482407E-2</v>
      </c>
      <c r="Q11" s="5"/>
      <c r="R11" s="2">
        <v>87</v>
      </c>
      <c r="S11" s="5">
        <f t="shared" si="5"/>
        <v>8.7790110998990922E-2</v>
      </c>
      <c r="T11" s="5"/>
      <c r="U11" s="2">
        <v>67</v>
      </c>
      <c r="V11" s="5">
        <f t="shared" si="6"/>
        <v>6.733668341708543E-2</v>
      </c>
      <c r="W11" s="5"/>
      <c r="X11" s="2">
        <v>73</v>
      </c>
      <c r="Y11" s="5">
        <f t="shared" si="7"/>
        <v>7.3662966700302729E-2</v>
      </c>
      <c r="Z11" s="5"/>
    </row>
    <row r="12" spans="1:26" x14ac:dyDescent="0.2">
      <c r="A12" s="15"/>
      <c r="B12" s="1" t="s">
        <v>12</v>
      </c>
      <c r="C12" s="2">
        <v>9217</v>
      </c>
      <c r="D12" s="5">
        <f t="shared" si="0"/>
        <v>0.11131642512077294</v>
      </c>
      <c r="E12" s="5"/>
      <c r="F12" s="2">
        <v>8391</v>
      </c>
      <c r="G12" s="5">
        <f t="shared" si="1"/>
        <v>0.10187579675833182</v>
      </c>
      <c r="H12" s="5"/>
      <c r="I12" s="2">
        <v>6255</v>
      </c>
      <c r="J12" s="5">
        <f t="shared" si="2"/>
        <v>7.5543478260869559E-2</v>
      </c>
      <c r="K12" s="5"/>
      <c r="L12" s="2">
        <v>7583</v>
      </c>
      <c r="M12" s="5">
        <f t="shared" si="3"/>
        <v>9.2065804650033389E-2</v>
      </c>
      <c r="N12" s="5"/>
      <c r="O12" s="2">
        <v>130</v>
      </c>
      <c r="P12" s="5">
        <f t="shared" si="4"/>
        <v>0.1306532663316583</v>
      </c>
      <c r="Q12" s="5"/>
      <c r="R12" s="2">
        <v>95</v>
      </c>
      <c r="S12" s="5">
        <f t="shared" si="5"/>
        <v>9.5862764883955606E-2</v>
      </c>
      <c r="T12" s="5"/>
      <c r="U12" s="2">
        <v>75</v>
      </c>
      <c r="V12" s="5">
        <f t="shared" si="6"/>
        <v>7.5376884422110546E-2</v>
      </c>
      <c r="W12" s="5"/>
      <c r="X12" s="2">
        <v>78</v>
      </c>
      <c r="Y12" s="5">
        <f t="shared" si="7"/>
        <v>7.8708375378405651E-2</v>
      </c>
      <c r="Z12" s="5"/>
    </row>
    <row r="13" spans="1:26" x14ac:dyDescent="0.2">
      <c r="A13" s="15"/>
      <c r="B13" s="1" t="s">
        <v>13</v>
      </c>
      <c r="C13" s="2">
        <v>11525</v>
      </c>
      <c r="D13" s="5">
        <f t="shared" si="0"/>
        <v>0.13919082125603865</v>
      </c>
      <c r="E13" s="5"/>
      <c r="F13" s="2">
        <v>8456</v>
      </c>
      <c r="G13" s="5">
        <f t="shared" si="1"/>
        <v>0.10266496691555879</v>
      </c>
      <c r="H13" s="5"/>
      <c r="I13" s="2">
        <v>8942</v>
      </c>
      <c r="J13" s="5">
        <f t="shared" si="2"/>
        <v>0.1079951690821256</v>
      </c>
      <c r="K13" s="5"/>
      <c r="L13" s="2">
        <v>8616</v>
      </c>
      <c r="M13" s="5">
        <f t="shared" si="3"/>
        <v>0.10460753961027135</v>
      </c>
      <c r="N13" s="5"/>
      <c r="O13" s="2">
        <v>134</v>
      </c>
      <c r="P13" s="5">
        <f t="shared" si="4"/>
        <v>0.13467336683417086</v>
      </c>
      <c r="Q13" s="5"/>
      <c r="R13" s="2">
        <v>83</v>
      </c>
      <c r="S13" s="5">
        <f t="shared" si="5"/>
        <v>8.3753784056508573E-2</v>
      </c>
      <c r="T13" s="5"/>
      <c r="U13" s="2">
        <v>126</v>
      </c>
      <c r="V13" s="5">
        <f t="shared" si="6"/>
        <v>0.12663316582914572</v>
      </c>
      <c r="W13" s="5"/>
      <c r="X13" s="2">
        <v>90</v>
      </c>
      <c r="Y13" s="5">
        <f t="shared" si="7"/>
        <v>9.081735620585267E-2</v>
      </c>
      <c r="Z13" s="5"/>
    </row>
    <row r="14" spans="1:26" x14ac:dyDescent="0.2">
      <c r="A14" s="15"/>
      <c r="B14" s="1" t="s">
        <v>14</v>
      </c>
      <c r="C14" s="2">
        <v>13279</v>
      </c>
      <c r="D14" s="5">
        <f t="shared" si="0"/>
        <v>0.16037439613526569</v>
      </c>
      <c r="E14" s="5"/>
      <c r="F14" s="2">
        <v>7792</v>
      </c>
      <c r="G14" s="5">
        <f t="shared" si="1"/>
        <v>9.4603290232501663E-2</v>
      </c>
      <c r="H14" s="5"/>
      <c r="I14" s="2">
        <v>12963</v>
      </c>
      <c r="J14" s="5">
        <f t="shared" si="2"/>
        <v>0.15655797101449276</v>
      </c>
      <c r="K14" s="5"/>
      <c r="L14" s="2">
        <v>9527</v>
      </c>
      <c r="M14" s="5">
        <f t="shared" si="3"/>
        <v>0.11566806289079098</v>
      </c>
      <c r="N14" s="5"/>
      <c r="O14" s="2">
        <v>160</v>
      </c>
      <c r="P14" s="5">
        <f t="shared" si="4"/>
        <v>0.16080402010050251</v>
      </c>
      <c r="Q14" s="5"/>
      <c r="R14" s="2">
        <v>75</v>
      </c>
      <c r="S14" s="5">
        <f t="shared" si="5"/>
        <v>7.5681130171543889E-2</v>
      </c>
      <c r="T14" s="5"/>
      <c r="U14" s="2">
        <v>146</v>
      </c>
      <c r="V14" s="5">
        <f t="shared" si="6"/>
        <v>0.14673366834170853</v>
      </c>
      <c r="W14" s="5"/>
      <c r="X14" s="2">
        <v>90</v>
      </c>
      <c r="Y14" s="5">
        <f t="shared" si="7"/>
        <v>9.081735620585267E-2</v>
      </c>
      <c r="Z14" s="5"/>
    </row>
    <row r="15" spans="1:26" x14ac:dyDescent="0.2">
      <c r="A15" s="15"/>
      <c r="B15" s="1" t="s">
        <v>15</v>
      </c>
      <c r="C15" s="2">
        <v>11322</v>
      </c>
      <c r="D15" s="5">
        <f t="shared" si="0"/>
        <v>0.13673913043478261</v>
      </c>
      <c r="E15" s="5"/>
      <c r="F15" s="2">
        <v>5272</v>
      </c>
      <c r="G15" s="5">
        <f t="shared" si="1"/>
        <v>6.4007770290778851E-2</v>
      </c>
      <c r="H15" s="5"/>
      <c r="I15" s="2">
        <v>15225</v>
      </c>
      <c r="J15" s="5">
        <f t="shared" si="2"/>
        <v>0.18387681159420291</v>
      </c>
      <c r="K15" s="5"/>
      <c r="L15" s="2">
        <v>8249</v>
      </c>
      <c r="M15" s="5">
        <f t="shared" si="3"/>
        <v>0.10015176349177442</v>
      </c>
      <c r="N15" s="5"/>
      <c r="O15" s="2">
        <v>133</v>
      </c>
      <c r="P15" s="5">
        <f t="shared" si="4"/>
        <v>0.13366834170854272</v>
      </c>
      <c r="Q15" s="5"/>
      <c r="R15" s="2">
        <v>42</v>
      </c>
      <c r="S15" s="5">
        <f t="shared" si="5"/>
        <v>4.238143289606458E-2</v>
      </c>
      <c r="T15" s="5"/>
      <c r="U15" s="2">
        <v>180</v>
      </c>
      <c r="V15" s="5">
        <f t="shared" si="6"/>
        <v>0.18090452261306533</v>
      </c>
      <c r="W15" s="5"/>
      <c r="X15" s="2">
        <v>73</v>
      </c>
      <c r="Y15" s="5">
        <f t="shared" si="7"/>
        <v>7.3662966700302729E-2</v>
      </c>
      <c r="Z15" s="5"/>
    </row>
    <row r="16" spans="1:26" x14ac:dyDescent="0.2">
      <c r="A16" s="15"/>
      <c r="B16" s="1" t="s">
        <v>16</v>
      </c>
      <c r="C16" s="2">
        <v>8063</v>
      </c>
      <c r="D16" s="5">
        <f t="shared" si="0"/>
        <v>9.7379227053140102E-2</v>
      </c>
      <c r="E16" s="5"/>
      <c r="F16" s="2">
        <v>3681</v>
      </c>
      <c r="G16" s="5">
        <f t="shared" si="1"/>
        <v>4.469131305773083E-2</v>
      </c>
      <c r="H16" s="5"/>
      <c r="I16" s="2">
        <v>14435</v>
      </c>
      <c r="J16" s="5">
        <f t="shared" si="2"/>
        <v>0.17433574879227054</v>
      </c>
      <c r="K16" s="5"/>
      <c r="L16" s="2">
        <v>6907</v>
      </c>
      <c r="M16" s="5">
        <f t="shared" si="3"/>
        <v>8.385843501487282E-2</v>
      </c>
      <c r="N16" s="5"/>
      <c r="O16" s="2">
        <v>91</v>
      </c>
      <c r="P16" s="5">
        <f t="shared" si="4"/>
        <v>9.1457286432160806E-2</v>
      </c>
      <c r="Q16" s="5"/>
      <c r="R16" s="2">
        <v>34</v>
      </c>
      <c r="S16" s="5">
        <f t="shared" si="5"/>
        <v>3.4308779011099896E-2</v>
      </c>
      <c r="T16" s="5"/>
      <c r="U16" s="2">
        <v>169</v>
      </c>
      <c r="V16" s="5">
        <f t="shared" si="6"/>
        <v>0.16984924623115577</v>
      </c>
      <c r="W16" s="5"/>
      <c r="X16" s="2">
        <v>56</v>
      </c>
      <c r="Y16" s="5">
        <f t="shared" si="7"/>
        <v>5.6508577194752774E-2</v>
      </c>
      <c r="Z16" s="5"/>
    </row>
    <row r="17" spans="1:26" x14ac:dyDescent="0.2">
      <c r="A17" s="15"/>
      <c r="B17" s="1" t="s">
        <v>17</v>
      </c>
      <c r="C17" s="2">
        <v>3617</v>
      </c>
      <c r="D17" s="5">
        <f t="shared" si="0"/>
        <v>4.3683574879227055E-2</v>
      </c>
      <c r="E17" s="5"/>
      <c r="F17" s="2">
        <v>1674</v>
      </c>
      <c r="G17" s="5">
        <f t="shared" si="1"/>
        <v>2.0324166818430158E-2</v>
      </c>
      <c r="H17" s="5"/>
      <c r="I17" s="2">
        <v>6722</v>
      </c>
      <c r="J17" s="5">
        <f t="shared" si="2"/>
        <v>8.1183574879227047E-2</v>
      </c>
      <c r="K17" s="5"/>
      <c r="L17" s="2">
        <v>3210</v>
      </c>
      <c r="M17" s="5">
        <f t="shared" si="3"/>
        <v>3.8972864687670736E-2</v>
      </c>
      <c r="N17" s="5"/>
      <c r="O17" s="2">
        <v>31</v>
      </c>
      <c r="P17" s="5">
        <f t="shared" si="4"/>
        <v>3.1155778894472363E-2</v>
      </c>
      <c r="Q17" s="5"/>
      <c r="R17" s="2">
        <v>9</v>
      </c>
      <c r="S17" s="5">
        <f t="shared" si="5"/>
        <v>9.0817356205852677E-3</v>
      </c>
      <c r="T17" s="5"/>
      <c r="U17" s="2">
        <v>70</v>
      </c>
      <c r="V17" s="5">
        <f t="shared" si="6"/>
        <v>7.0351758793969849E-2</v>
      </c>
      <c r="W17" s="5"/>
      <c r="X17" s="2">
        <v>32</v>
      </c>
      <c r="Y17" s="5">
        <f t="shared" si="7"/>
        <v>3.2290615539858729E-2</v>
      </c>
      <c r="Z17" s="5"/>
    </row>
    <row r="18" spans="1:26" x14ac:dyDescent="0.2">
      <c r="A18" s="15"/>
      <c r="B18" s="1" t="s">
        <v>18</v>
      </c>
      <c r="C18" s="2">
        <v>1614</v>
      </c>
      <c r="D18" s="5">
        <f t="shared" si="0"/>
        <v>1.9492753623188405E-2</v>
      </c>
      <c r="E18" s="5"/>
      <c r="F18" s="2">
        <v>795</v>
      </c>
      <c r="G18" s="5">
        <f t="shared" si="1"/>
        <v>9.6521580768530318E-3</v>
      </c>
      <c r="H18" s="5"/>
      <c r="I18" s="2">
        <v>2986</v>
      </c>
      <c r="J18" s="5">
        <f t="shared" si="2"/>
        <v>3.6062801932367147E-2</v>
      </c>
      <c r="K18" s="5"/>
      <c r="L18" s="2">
        <v>1429</v>
      </c>
      <c r="M18" s="5">
        <f t="shared" si="3"/>
        <v>1.7349602379651552E-2</v>
      </c>
      <c r="N18" s="5"/>
      <c r="O18" s="2">
        <v>13</v>
      </c>
      <c r="P18" s="5">
        <f t="shared" si="4"/>
        <v>1.3065326633165829E-2</v>
      </c>
      <c r="Q18" s="5"/>
      <c r="R18" s="2">
        <v>6</v>
      </c>
      <c r="S18" s="5">
        <f t="shared" si="5"/>
        <v>6.0544904137235112E-3</v>
      </c>
      <c r="T18" s="5"/>
      <c r="U18" s="2">
        <v>27</v>
      </c>
      <c r="V18" s="5">
        <f t="shared" si="6"/>
        <v>2.7135678391959798E-2</v>
      </c>
      <c r="W18" s="5"/>
      <c r="X18" s="2">
        <v>6</v>
      </c>
      <c r="Y18" s="5">
        <f t="shared" si="7"/>
        <v>6.0544904137235112E-3</v>
      </c>
      <c r="Z18" s="5"/>
    </row>
    <row r="19" spans="1:26" x14ac:dyDescent="0.2">
      <c r="A19" s="15"/>
      <c r="B19" s="1" t="s">
        <v>19</v>
      </c>
      <c r="C19" s="2">
        <v>718</v>
      </c>
      <c r="D19" s="5">
        <f t="shared" si="0"/>
        <v>8.6714975845410634E-3</v>
      </c>
      <c r="E19" s="5"/>
      <c r="F19" s="2">
        <v>344</v>
      </c>
      <c r="G19" s="5">
        <f t="shared" si="1"/>
        <v>4.1765312936320039E-3</v>
      </c>
      <c r="H19" s="5"/>
      <c r="I19" s="2">
        <v>1481</v>
      </c>
      <c r="J19" s="5">
        <f t="shared" si="2"/>
        <v>1.7886473429951692E-2</v>
      </c>
      <c r="K19" s="5"/>
      <c r="L19" s="2">
        <v>769</v>
      </c>
      <c r="M19" s="5">
        <f t="shared" si="3"/>
        <v>9.3364900139622405E-3</v>
      </c>
      <c r="N19" s="5"/>
      <c r="O19" s="2">
        <v>11</v>
      </c>
      <c r="P19" s="5">
        <f t="shared" si="4"/>
        <v>1.1055276381909548E-2</v>
      </c>
      <c r="Q19" s="5"/>
      <c r="R19" s="2">
        <v>1</v>
      </c>
      <c r="S19" s="5">
        <f t="shared" si="5"/>
        <v>1.0090817356205853E-3</v>
      </c>
      <c r="T19" s="5"/>
      <c r="U19" s="2">
        <v>13</v>
      </c>
      <c r="V19" s="5">
        <f t="shared" si="6"/>
        <v>1.3065326633165829E-2</v>
      </c>
      <c r="W19" s="5"/>
      <c r="X19" s="2">
        <v>5</v>
      </c>
      <c r="Y19" s="5">
        <f t="shared" si="7"/>
        <v>5.0454086781029266E-3</v>
      </c>
      <c r="Z19" s="5"/>
    </row>
    <row r="20" spans="1:26" x14ac:dyDescent="0.2">
      <c r="A20" s="15"/>
      <c r="B20" s="1" t="s">
        <v>20</v>
      </c>
      <c r="C20" s="2">
        <v>290</v>
      </c>
      <c r="D20" s="5">
        <f t="shared" si="0"/>
        <v>3.5024154589371982E-3</v>
      </c>
      <c r="E20" s="5"/>
      <c r="F20" s="2">
        <v>142</v>
      </c>
      <c r="G20" s="5">
        <f t="shared" si="1"/>
        <v>1.7240332665573968E-3</v>
      </c>
      <c r="H20" s="5"/>
      <c r="I20" s="2">
        <v>683</v>
      </c>
      <c r="J20" s="5">
        <f t="shared" si="2"/>
        <v>8.2487922705314007E-3</v>
      </c>
      <c r="K20" s="5"/>
      <c r="L20" s="2">
        <v>348</v>
      </c>
      <c r="M20" s="5">
        <f t="shared" si="3"/>
        <v>4.2250956109998175E-3</v>
      </c>
      <c r="N20" s="5"/>
      <c r="O20" s="2">
        <v>4</v>
      </c>
      <c r="P20" s="5">
        <f t="shared" si="4"/>
        <v>4.0201005025125632E-3</v>
      </c>
      <c r="Q20" s="5"/>
      <c r="R20" s="2">
        <v>1</v>
      </c>
      <c r="S20" s="5">
        <f t="shared" si="5"/>
        <v>1.0090817356205853E-3</v>
      </c>
      <c r="T20" s="5"/>
      <c r="U20" s="2">
        <v>7</v>
      </c>
      <c r="V20" s="5">
        <f t="shared" si="6"/>
        <v>7.0351758793969852E-3</v>
      </c>
      <c r="W20" s="5"/>
      <c r="X20" s="2">
        <v>2</v>
      </c>
      <c r="Y20" s="5">
        <f t="shared" si="7"/>
        <v>2.0181634712411706E-3</v>
      </c>
      <c r="Z20" s="5"/>
    </row>
    <row r="21" spans="1:26" x14ac:dyDescent="0.2">
      <c r="A21" s="15"/>
      <c r="B21" s="1" t="s">
        <v>21</v>
      </c>
      <c r="C21" s="2">
        <v>138</v>
      </c>
      <c r="D21" s="5">
        <f t="shared" si="0"/>
        <v>1.6666666666666668E-3</v>
      </c>
      <c r="E21" s="5"/>
      <c r="F21" s="2">
        <v>51</v>
      </c>
      <c r="G21" s="5">
        <f t="shared" si="1"/>
        <v>6.1919504643962852E-4</v>
      </c>
      <c r="H21" s="5"/>
      <c r="I21" s="2">
        <v>299</v>
      </c>
      <c r="J21" s="5">
        <f t="shared" si="2"/>
        <v>3.6111111111111109E-3</v>
      </c>
      <c r="K21" s="5"/>
      <c r="L21" s="2">
        <v>145</v>
      </c>
      <c r="M21" s="5">
        <f t="shared" si="3"/>
        <v>1.7604565045832574E-3</v>
      </c>
      <c r="N21" s="5"/>
      <c r="O21" s="2">
        <v>1</v>
      </c>
      <c r="P21" s="5">
        <f t="shared" si="4"/>
        <v>1.0050251256281408E-3</v>
      </c>
      <c r="Q21" s="5"/>
      <c r="R21" s="2">
        <v>0</v>
      </c>
      <c r="S21" s="5">
        <f t="shared" si="5"/>
        <v>0</v>
      </c>
      <c r="T21" s="5"/>
      <c r="U21" s="2">
        <v>2</v>
      </c>
      <c r="V21" s="5">
        <f t="shared" si="6"/>
        <v>2.0100502512562816E-3</v>
      </c>
      <c r="W21" s="5"/>
      <c r="X21" s="2">
        <v>0</v>
      </c>
      <c r="Y21" s="5">
        <f t="shared" si="7"/>
        <v>0</v>
      </c>
      <c r="Z21" s="5"/>
    </row>
    <row r="22" spans="1:26" x14ac:dyDescent="0.2">
      <c r="A22" s="15"/>
      <c r="B22" s="1" t="s">
        <v>22</v>
      </c>
      <c r="C22" s="2">
        <v>64</v>
      </c>
      <c r="D22" s="5">
        <f t="shared" si="0"/>
        <v>7.7294685990338162E-4</v>
      </c>
      <c r="E22" s="5"/>
      <c r="F22" s="2">
        <v>27</v>
      </c>
      <c r="G22" s="5">
        <f t="shared" si="1"/>
        <v>3.2780914223274449E-4</v>
      </c>
      <c r="H22" s="5"/>
      <c r="I22" s="2">
        <v>133</v>
      </c>
      <c r="J22" s="5">
        <f t="shared" si="2"/>
        <v>1.6062801932367149E-3</v>
      </c>
      <c r="K22" s="5"/>
      <c r="L22" s="2">
        <v>60</v>
      </c>
      <c r="M22" s="5">
        <f t="shared" si="3"/>
        <v>7.2846476051720993E-4</v>
      </c>
      <c r="N22" s="5"/>
      <c r="O22" s="2">
        <v>1</v>
      </c>
      <c r="P22" s="5">
        <f t="shared" si="4"/>
        <v>1.0050251256281408E-3</v>
      </c>
      <c r="Q22" s="5"/>
      <c r="R22" s="2">
        <v>1</v>
      </c>
      <c r="S22" s="5">
        <f t="shared" si="5"/>
        <v>1.0090817356205853E-3</v>
      </c>
      <c r="T22" s="5"/>
      <c r="U22" s="2">
        <v>1</v>
      </c>
      <c r="V22" s="5">
        <f t="shared" si="6"/>
        <v>1.0050251256281408E-3</v>
      </c>
      <c r="W22" s="5"/>
      <c r="X22" s="2">
        <v>1</v>
      </c>
      <c r="Y22" s="5">
        <f t="shared" si="7"/>
        <v>1.0090817356205853E-3</v>
      </c>
      <c r="Z22" s="5"/>
    </row>
    <row r="23" spans="1:26" x14ac:dyDescent="0.2">
      <c r="A23" s="15"/>
      <c r="B23" s="1" t="s">
        <v>23</v>
      </c>
      <c r="C23" s="2">
        <v>24</v>
      </c>
      <c r="D23" s="5">
        <f t="shared" si="0"/>
        <v>2.8985507246376811E-4</v>
      </c>
      <c r="E23" s="5"/>
      <c r="F23" s="2">
        <v>9</v>
      </c>
      <c r="G23" s="5">
        <f t="shared" si="1"/>
        <v>1.092697140775815E-4</v>
      </c>
      <c r="H23" s="5"/>
      <c r="I23" s="2">
        <v>56</v>
      </c>
      <c r="J23" s="5">
        <f t="shared" si="2"/>
        <v>6.7632850241545897E-4</v>
      </c>
      <c r="K23" s="5"/>
      <c r="L23" s="2">
        <v>27</v>
      </c>
      <c r="M23" s="5">
        <f t="shared" si="3"/>
        <v>3.2780914223274449E-4</v>
      </c>
      <c r="N23" s="5"/>
      <c r="O23" s="2">
        <v>1</v>
      </c>
      <c r="P23" s="5">
        <f t="shared" si="4"/>
        <v>1.0050251256281408E-3</v>
      </c>
      <c r="Q23" s="5"/>
      <c r="R23" s="2">
        <v>0</v>
      </c>
      <c r="S23" s="5">
        <f t="shared" si="5"/>
        <v>0</v>
      </c>
      <c r="T23" s="5"/>
      <c r="U23" s="2">
        <v>1</v>
      </c>
      <c r="V23" s="5">
        <f t="shared" si="6"/>
        <v>1.0050251256281408E-3</v>
      </c>
      <c r="W23" s="5"/>
      <c r="X23" s="2">
        <v>0</v>
      </c>
      <c r="Y23" s="5">
        <f t="shared" si="7"/>
        <v>0</v>
      </c>
      <c r="Z23" s="5"/>
    </row>
    <row r="24" spans="1:26" x14ac:dyDescent="0.2">
      <c r="A24" s="15"/>
      <c r="B24" s="1" t="s">
        <v>24</v>
      </c>
      <c r="C24" s="2">
        <v>22</v>
      </c>
      <c r="D24" s="5">
        <f t="shared" si="0"/>
        <v>2.6570048309178745E-4</v>
      </c>
      <c r="E24" s="5"/>
      <c r="F24" s="2">
        <v>9</v>
      </c>
      <c r="G24" s="5">
        <f t="shared" si="1"/>
        <v>1.092697140775815E-4</v>
      </c>
      <c r="H24" s="5"/>
      <c r="I24" s="2">
        <v>30</v>
      </c>
      <c r="J24" s="5">
        <f t="shared" si="2"/>
        <v>3.6231884057971015E-4</v>
      </c>
      <c r="K24" s="5"/>
      <c r="L24" s="2">
        <v>10</v>
      </c>
      <c r="M24" s="5">
        <f t="shared" si="3"/>
        <v>1.2141079341953499E-4</v>
      </c>
      <c r="N24" s="5"/>
      <c r="O24" s="2">
        <v>0</v>
      </c>
      <c r="P24" s="5">
        <f t="shared" si="4"/>
        <v>0</v>
      </c>
      <c r="Q24" s="5"/>
      <c r="R24" s="2">
        <v>0</v>
      </c>
      <c r="S24" s="5">
        <f t="shared" si="5"/>
        <v>0</v>
      </c>
      <c r="T24" s="5"/>
      <c r="U24" s="2">
        <v>0</v>
      </c>
      <c r="V24" s="5">
        <f t="shared" si="6"/>
        <v>0</v>
      </c>
      <c r="W24" s="5"/>
      <c r="X24" s="2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2">
        <v>7</v>
      </c>
      <c r="D25" s="5">
        <f t="shared" si="0"/>
        <v>8.4541062801932372E-5</v>
      </c>
      <c r="E25" s="5"/>
      <c r="F25" s="2">
        <v>2</v>
      </c>
      <c r="G25" s="5">
        <f t="shared" si="1"/>
        <v>2.4282158683907E-5</v>
      </c>
      <c r="H25" s="5"/>
      <c r="I25" s="2">
        <v>16</v>
      </c>
      <c r="J25" s="5">
        <f t="shared" si="2"/>
        <v>1.9323671497584541E-4</v>
      </c>
      <c r="K25" s="5"/>
      <c r="L25" s="2">
        <v>8</v>
      </c>
      <c r="M25" s="5">
        <f t="shared" si="3"/>
        <v>9.7128634735627999E-5</v>
      </c>
      <c r="N25" s="5"/>
      <c r="O25" s="2">
        <v>1</v>
      </c>
      <c r="P25" s="5">
        <f t="shared" si="4"/>
        <v>1.0050251256281408E-3</v>
      </c>
      <c r="Q25" s="5"/>
      <c r="R25" s="2">
        <v>1</v>
      </c>
      <c r="S25" s="5">
        <f t="shared" si="5"/>
        <v>1.0090817356205853E-3</v>
      </c>
      <c r="T25" s="5"/>
      <c r="U25" s="2">
        <v>1</v>
      </c>
      <c r="V25" s="5">
        <f t="shared" si="6"/>
        <v>1.0050251256281408E-3</v>
      </c>
      <c r="W25" s="5"/>
      <c r="X25" s="2">
        <v>1</v>
      </c>
      <c r="Y25" s="5">
        <f t="shared" si="7"/>
        <v>1.0090817356205853E-3</v>
      </c>
      <c r="Z25" s="5"/>
    </row>
    <row r="26" spans="1:26" x14ac:dyDescent="0.2">
      <c r="A26" s="15"/>
      <c r="B26" s="1" t="s">
        <v>26</v>
      </c>
      <c r="C26" s="2">
        <v>6</v>
      </c>
      <c r="D26" s="5">
        <f t="shared" si="0"/>
        <v>7.2463768115942027E-5</v>
      </c>
      <c r="E26" s="5"/>
      <c r="F26" s="2">
        <v>4</v>
      </c>
      <c r="G26" s="5">
        <f t="shared" si="1"/>
        <v>4.8564317367814E-5</v>
      </c>
      <c r="H26" s="5"/>
      <c r="I26" s="2">
        <v>9</v>
      </c>
      <c r="J26" s="5">
        <f t="shared" si="2"/>
        <v>1.0869565217391305E-4</v>
      </c>
      <c r="K26" s="5"/>
      <c r="L26" s="2">
        <v>5</v>
      </c>
      <c r="M26" s="5">
        <f t="shared" si="3"/>
        <v>6.0705396709767496E-5</v>
      </c>
      <c r="N26" s="5"/>
      <c r="O26" s="2">
        <v>0</v>
      </c>
      <c r="P26" s="5">
        <f t="shared" si="4"/>
        <v>0</v>
      </c>
      <c r="Q26" s="5"/>
      <c r="R26" s="2">
        <v>0</v>
      </c>
      <c r="S26" s="5">
        <f t="shared" si="5"/>
        <v>0</v>
      </c>
      <c r="T26" s="5"/>
      <c r="U26" s="2">
        <v>0</v>
      </c>
      <c r="V26" s="5">
        <f t="shared" si="6"/>
        <v>0</v>
      </c>
      <c r="W26" s="5"/>
      <c r="X26" s="2">
        <v>0</v>
      </c>
      <c r="Y26" s="5">
        <f t="shared" si="7"/>
        <v>0</v>
      </c>
      <c r="Z26" s="5"/>
    </row>
    <row r="27" spans="1:26" x14ac:dyDescent="0.2">
      <c r="A27" s="15" t="s">
        <v>27</v>
      </c>
      <c r="B27" s="1" t="s">
        <v>5</v>
      </c>
      <c r="C27" s="2">
        <v>3</v>
      </c>
      <c r="D27" s="5">
        <f t="shared" si="0"/>
        <v>3.6231884057971014E-5</v>
      </c>
      <c r="E27" s="3"/>
      <c r="F27" s="2">
        <v>2</v>
      </c>
      <c r="G27" s="5">
        <f t="shared" si="1"/>
        <v>2.4282158683907E-5</v>
      </c>
      <c r="H27" s="3"/>
      <c r="I27" s="2">
        <v>1</v>
      </c>
      <c r="J27" s="5">
        <f t="shared" si="2"/>
        <v>1.2077294685990338E-5</v>
      </c>
      <c r="K27" s="3"/>
      <c r="L27" s="2">
        <v>1</v>
      </c>
      <c r="M27" s="5">
        <f t="shared" si="3"/>
        <v>1.21410793419535E-5</v>
      </c>
      <c r="N27" s="3"/>
      <c r="O27" s="2">
        <v>0</v>
      </c>
      <c r="P27" s="5">
        <f t="shared" si="4"/>
        <v>0</v>
      </c>
      <c r="Q27" s="3"/>
      <c r="R27" s="2">
        <v>0</v>
      </c>
      <c r="S27" s="5">
        <f t="shared" si="5"/>
        <v>0</v>
      </c>
      <c r="T27" s="3"/>
      <c r="U27" s="2">
        <v>0</v>
      </c>
      <c r="V27" s="5">
        <f t="shared" si="6"/>
        <v>0</v>
      </c>
      <c r="W27" s="3"/>
      <c r="X27" s="2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2">
        <v>6</v>
      </c>
      <c r="D28" s="5">
        <f t="shared" si="0"/>
        <v>7.2463768115942027E-5</v>
      </c>
      <c r="E28" s="3"/>
      <c r="F28" s="2">
        <v>7</v>
      </c>
      <c r="G28" s="5">
        <f t="shared" si="1"/>
        <v>8.4987555393674496E-5</v>
      </c>
      <c r="H28" s="3"/>
      <c r="I28" s="2">
        <v>0</v>
      </c>
      <c r="J28" s="5">
        <f t="shared" si="2"/>
        <v>0</v>
      </c>
      <c r="K28" s="3"/>
      <c r="L28" s="2">
        <v>0</v>
      </c>
      <c r="M28" s="5">
        <f t="shared" si="3"/>
        <v>0</v>
      </c>
      <c r="N28" s="3"/>
      <c r="O28" s="2">
        <v>0</v>
      </c>
      <c r="P28" s="5">
        <f t="shared" si="4"/>
        <v>0</v>
      </c>
      <c r="Q28" s="3"/>
      <c r="R28" s="2">
        <v>0</v>
      </c>
      <c r="S28" s="5">
        <f t="shared" si="5"/>
        <v>0</v>
      </c>
      <c r="T28" s="3"/>
      <c r="U28" s="2">
        <v>0</v>
      </c>
      <c r="V28" s="5">
        <f t="shared" si="6"/>
        <v>0</v>
      </c>
      <c r="W28" s="3"/>
      <c r="X28" s="2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2">
        <v>8</v>
      </c>
      <c r="D29" s="5">
        <f t="shared" si="0"/>
        <v>9.6618357487922703E-5</v>
      </c>
      <c r="E29" s="3"/>
      <c r="F29" s="2">
        <v>6</v>
      </c>
      <c r="G29" s="5">
        <f t="shared" si="1"/>
        <v>7.2846476051720993E-5</v>
      </c>
      <c r="H29" s="3"/>
      <c r="I29" s="2">
        <v>0</v>
      </c>
      <c r="J29" s="5">
        <f t="shared" si="2"/>
        <v>0</v>
      </c>
      <c r="K29" s="3"/>
      <c r="L29" s="2">
        <v>0</v>
      </c>
      <c r="M29" s="5">
        <f t="shared" si="3"/>
        <v>0</v>
      </c>
      <c r="N29" s="3"/>
      <c r="O29" s="2">
        <v>0</v>
      </c>
      <c r="P29" s="5">
        <f t="shared" si="4"/>
        <v>0</v>
      </c>
      <c r="Q29" s="3"/>
      <c r="R29" s="2">
        <v>0</v>
      </c>
      <c r="S29" s="5">
        <f t="shared" si="5"/>
        <v>0</v>
      </c>
      <c r="T29" s="3"/>
      <c r="U29" s="2">
        <v>0</v>
      </c>
      <c r="V29" s="5">
        <f t="shared" si="6"/>
        <v>0</v>
      </c>
      <c r="W29" s="3"/>
      <c r="X29" s="2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2">
        <v>18</v>
      </c>
      <c r="D30" s="5">
        <f t="shared" si="0"/>
        <v>2.173913043478261E-4</v>
      </c>
      <c r="E30" s="3"/>
      <c r="F30" s="2">
        <v>12</v>
      </c>
      <c r="G30" s="5">
        <f t="shared" si="1"/>
        <v>1.4569295210344199E-4</v>
      </c>
      <c r="H30" s="3"/>
      <c r="I30" s="2">
        <v>0</v>
      </c>
      <c r="J30" s="5">
        <f t="shared" si="2"/>
        <v>0</v>
      </c>
      <c r="K30" s="3"/>
      <c r="L30" s="2">
        <v>0</v>
      </c>
      <c r="M30" s="5">
        <f t="shared" si="3"/>
        <v>0</v>
      </c>
      <c r="N30" s="3"/>
      <c r="O30" s="2">
        <v>0</v>
      </c>
      <c r="P30" s="5">
        <f t="shared" si="4"/>
        <v>0</v>
      </c>
      <c r="Q30" s="3"/>
      <c r="R30" s="2">
        <v>0</v>
      </c>
      <c r="S30" s="5">
        <f t="shared" si="5"/>
        <v>0</v>
      </c>
      <c r="T30" s="3"/>
      <c r="U30" s="2">
        <v>0</v>
      </c>
      <c r="V30" s="5">
        <f t="shared" si="6"/>
        <v>0</v>
      </c>
      <c r="W30" s="3"/>
      <c r="X30" s="2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2">
        <v>35</v>
      </c>
      <c r="D31" s="5">
        <f t="shared" si="0"/>
        <v>4.2270531400966186E-4</v>
      </c>
      <c r="E31" s="3"/>
      <c r="F31" s="2">
        <v>16</v>
      </c>
      <c r="G31" s="5">
        <f t="shared" si="1"/>
        <v>1.94257269471256E-4</v>
      </c>
      <c r="H31" s="3"/>
      <c r="I31" s="2">
        <v>0</v>
      </c>
      <c r="J31" s="5">
        <f t="shared" si="2"/>
        <v>0</v>
      </c>
      <c r="K31" s="3"/>
      <c r="L31" s="2">
        <v>0</v>
      </c>
      <c r="M31" s="5">
        <f t="shared" si="3"/>
        <v>0</v>
      </c>
      <c r="N31" s="3"/>
      <c r="O31" s="2">
        <v>1</v>
      </c>
      <c r="P31" s="5">
        <f t="shared" si="4"/>
        <v>1.0050251256281408E-3</v>
      </c>
      <c r="Q31" s="3"/>
      <c r="R31" s="2">
        <v>0</v>
      </c>
      <c r="S31" s="5">
        <f t="shared" si="5"/>
        <v>0</v>
      </c>
      <c r="T31" s="3"/>
      <c r="U31" s="2">
        <v>0</v>
      </c>
      <c r="V31" s="5">
        <f t="shared" si="6"/>
        <v>0</v>
      </c>
      <c r="W31" s="3"/>
      <c r="X31" s="2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2">
        <v>125</v>
      </c>
      <c r="D32" s="5">
        <f t="shared" si="0"/>
        <v>1.5096618357487923E-3</v>
      </c>
      <c r="E32" s="3"/>
      <c r="F32" s="2">
        <v>70</v>
      </c>
      <c r="G32" s="5">
        <f t="shared" si="1"/>
        <v>8.4987555393674493E-4</v>
      </c>
      <c r="H32" s="3"/>
      <c r="I32" s="2">
        <v>30</v>
      </c>
      <c r="J32" s="5">
        <f t="shared" si="2"/>
        <v>3.6231884057971015E-4</v>
      </c>
      <c r="K32" s="3"/>
      <c r="L32" s="2">
        <v>25</v>
      </c>
      <c r="M32" s="5">
        <f t="shared" si="3"/>
        <v>3.0352698354883752E-4</v>
      </c>
      <c r="N32" s="3"/>
      <c r="O32" s="2">
        <v>0</v>
      </c>
      <c r="P32" s="5">
        <f t="shared" si="4"/>
        <v>0</v>
      </c>
      <c r="Q32" s="3"/>
      <c r="R32" s="2">
        <v>0</v>
      </c>
      <c r="S32" s="5">
        <f t="shared" si="5"/>
        <v>0</v>
      </c>
      <c r="T32" s="3"/>
      <c r="U32" s="2">
        <v>0</v>
      </c>
      <c r="V32" s="5">
        <f t="shared" si="6"/>
        <v>0</v>
      </c>
      <c r="W32" s="3"/>
      <c r="X32" s="2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2">
        <v>259</v>
      </c>
      <c r="D33" s="5">
        <f t="shared" si="0"/>
        <v>3.1280193236714977E-3</v>
      </c>
      <c r="E33" s="3"/>
      <c r="F33" s="2">
        <v>137</v>
      </c>
      <c r="G33" s="5">
        <f t="shared" si="1"/>
        <v>1.6633278698476295E-3</v>
      </c>
      <c r="H33" s="3"/>
      <c r="I33" s="2">
        <v>45</v>
      </c>
      <c r="J33" s="5">
        <f t="shared" si="2"/>
        <v>5.4347826086956522E-4</v>
      </c>
      <c r="K33" s="3"/>
      <c r="L33" s="2">
        <v>45</v>
      </c>
      <c r="M33" s="5">
        <f t="shared" si="3"/>
        <v>5.4634857038790747E-4</v>
      </c>
      <c r="N33" s="3"/>
      <c r="O33" s="2">
        <v>3</v>
      </c>
      <c r="P33" s="5">
        <f t="shared" si="4"/>
        <v>3.015075376884422E-3</v>
      </c>
      <c r="Q33" s="3"/>
      <c r="R33" s="2">
        <v>1</v>
      </c>
      <c r="S33" s="5">
        <f t="shared" si="5"/>
        <v>1.0090817356205853E-3</v>
      </c>
      <c r="T33" s="3"/>
      <c r="U33" s="2">
        <v>0</v>
      </c>
      <c r="V33" s="5">
        <f t="shared" si="6"/>
        <v>0</v>
      </c>
      <c r="W33" s="3"/>
      <c r="X33" s="2">
        <v>0</v>
      </c>
      <c r="Y33" s="5">
        <f t="shared" si="7"/>
        <v>0</v>
      </c>
      <c r="Z33" s="3"/>
    </row>
    <row r="34" spans="1:26" x14ac:dyDescent="0.2">
      <c r="A34" s="15"/>
      <c r="B34" s="1" t="s">
        <v>12</v>
      </c>
      <c r="C34" s="2">
        <v>680</v>
      </c>
      <c r="D34" s="5">
        <f t="shared" si="0"/>
        <v>8.2125603864734303E-3</v>
      </c>
      <c r="E34" s="3"/>
      <c r="F34" s="2">
        <v>286</v>
      </c>
      <c r="G34" s="5">
        <f t="shared" si="1"/>
        <v>3.4723486917987009E-3</v>
      </c>
      <c r="H34" s="3"/>
      <c r="I34" s="2">
        <v>30</v>
      </c>
      <c r="J34" s="5">
        <f t="shared" si="2"/>
        <v>3.6231884057971015E-4</v>
      </c>
      <c r="K34" s="3"/>
      <c r="L34" s="2">
        <v>21</v>
      </c>
      <c r="M34" s="5">
        <f t="shared" si="3"/>
        <v>2.549626661810235E-4</v>
      </c>
      <c r="N34" s="3"/>
      <c r="O34" s="2">
        <v>8</v>
      </c>
      <c r="P34" s="5">
        <f t="shared" si="4"/>
        <v>8.0402010050251264E-3</v>
      </c>
      <c r="Q34" s="3"/>
      <c r="R34" s="2">
        <v>5</v>
      </c>
      <c r="S34" s="5">
        <f t="shared" si="5"/>
        <v>5.0454086781029266E-3</v>
      </c>
      <c r="T34" s="3"/>
      <c r="U34" s="2">
        <v>1</v>
      </c>
      <c r="V34" s="5">
        <f t="shared" si="6"/>
        <v>1.0050251256281408E-3</v>
      </c>
      <c r="W34" s="3"/>
      <c r="X34" s="2">
        <v>1</v>
      </c>
      <c r="Y34" s="5">
        <f t="shared" si="7"/>
        <v>1.0090817356205853E-3</v>
      </c>
      <c r="Z34" s="3"/>
    </row>
    <row r="35" spans="1:26" x14ac:dyDescent="0.2">
      <c r="A35" s="15"/>
      <c r="B35" s="1" t="s">
        <v>13</v>
      </c>
      <c r="C35" s="2">
        <v>1564</v>
      </c>
      <c r="D35" s="5">
        <f t="shared" si="0"/>
        <v>1.8888888888888889E-2</v>
      </c>
      <c r="E35" s="3"/>
      <c r="F35" s="2">
        <v>631</v>
      </c>
      <c r="G35" s="5">
        <f t="shared" si="1"/>
        <v>7.6610210647726582E-3</v>
      </c>
      <c r="H35" s="3"/>
      <c r="I35" s="2">
        <v>103</v>
      </c>
      <c r="J35" s="5">
        <f t="shared" si="2"/>
        <v>1.2439613526570048E-3</v>
      </c>
      <c r="K35" s="3"/>
      <c r="L35" s="2">
        <v>55</v>
      </c>
      <c r="M35" s="5">
        <f t="shared" si="3"/>
        <v>6.6775936380744248E-4</v>
      </c>
      <c r="N35" s="3"/>
      <c r="O35" s="2">
        <v>17</v>
      </c>
      <c r="P35" s="5">
        <f t="shared" si="4"/>
        <v>1.7085427135678392E-2</v>
      </c>
      <c r="Q35" s="3"/>
      <c r="R35" s="2">
        <v>11</v>
      </c>
      <c r="S35" s="5">
        <f t="shared" si="5"/>
        <v>1.1099899091826439E-2</v>
      </c>
      <c r="T35" s="3"/>
      <c r="U35" s="2">
        <v>0</v>
      </c>
      <c r="V35" s="5">
        <f t="shared" si="6"/>
        <v>0</v>
      </c>
      <c r="W35" s="3"/>
      <c r="X35" s="2">
        <v>1</v>
      </c>
      <c r="Y35" s="5">
        <f t="shared" si="7"/>
        <v>1.0090817356205853E-3</v>
      </c>
      <c r="Z35" s="3"/>
    </row>
    <row r="36" spans="1:26" x14ac:dyDescent="0.2">
      <c r="A36" s="15"/>
      <c r="B36" s="1" t="s">
        <v>14</v>
      </c>
      <c r="C36" s="2">
        <v>3393</v>
      </c>
      <c r="D36" s="5">
        <f t="shared" si="0"/>
        <v>4.0978260869565214E-2</v>
      </c>
      <c r="E36" s="3"/>
      <c r="F36" s="2">
        <v>1515</v>
      </c>
      <c r="G36" s="5">
        <f t="shared" si="1"/>
        <v>1.8393735203059553E-2</v>
      </c>
      <c r="H36" s="3"/>
      <c r="I36" s="2">
        <v>310</v>
      </c>
      <c r="J36" s="5">
        <f t="shared" si="2"/>
        <v>3.7439613526570048E-3</v>
      </c>
      <c r="K36" s="3"/>
      <c r="L36" s="2">
        <v>144</v>
      </c>
      <c r="M36" s="5">
        <f t="shared" si="3"/>
        <v>1.748315425241304E-3</v>
      </c>
      <c r="N36" s="3"/>
      <c r="O36" s="2">
        <v>35</v>
      </c>
      <c r="P36" s="5">
        <f t="shared" si="4"/>
        <v>3.5175879396984924E-2</v>
      </c>
      <c r="Q36" s="3"/>
      <c r="R36" s="2">
        <v>18</v>
      </c>
      <c r="S36" s="5">
        <f t="shared" si="5"/>
        <v>1.8163471241170535E-2</v>
      </c>
      <c r="T36" s="3"/>
      <c r="U36" s="2">
        <v>4</v>
      </c>
      <c r="V36" s="5">
        <f t="shared" si="6"/>
        <v>4.0201005025125632E-3</v>
      </c>
      <c r="W36" s="3"/>
      <c r="X36" s="2">
        <v>2</v>
      </c>
      <c r="Y36" s="5">
        <f t="shared" si="7"/>
        <v>2.0181634712411706E-3</v>
      </c>
      <c r="Z36" s="3"/>
    </row>
    <row r="37" spans="1:26" x14ac:dyDescent="0.2">
      <c r="A37" s="15"/>
      <c r="B37" s="1" t="s">
        <v>15</v>
      </c>
      <c r="C37" s="2">
        <v>7717</v>
      </c>
      <c r="D37" s="5">
        <f t="shared" si="0"/>
        <v>9.3200483091787439E-2</v>
      </c>
      <c r="E37" s="3"/>
      <c r="F37" s="2">
        <v>3462</v>
      </c>
      <c r="G37" s="5">
        <f t="shared" si="1"/>
        <v>4.2032416681843016E-2</v>
      </c>
      <c r="H37" s="3"/>
      <c r="I37" s="2">
        <v>1206</v>
      </c>
      <c r="J37" s="5">
        <f t="shared" si="2"/>
        <v>1.4565217391304348E-2</v>
      </c>
      <c r="K37" s="3"/>
      <c r="L37" s="2">
        <v>534</v>
      </c>
      <c r="M37" s="5">
        <f t="shared" si="3"/>
        <v>6.483336368603169E-3</v>
      </c>
      <c r="N37" s="3"/>
      <c r="O37" s="2">
        <v>107</v>
      </c>
      <c r="P37" s="5">
        <f t="shared" si="4"/>
        <v>0.10753768844221105</v>
      </c>
      <c r="Q37" s="3"/>
      <c r="R37" s="2">
        <v>62</v>
      </c>
      <c r="S37" s="5">
        <f t="shared" si="5"/>
        <v>6.2563067608476283E-2</v>
      </c>
      <c r="T37" s="3"/>
      <c r="U37" s="2">
        <v>15</v>
      </c>
      <c r="V37" s="5">
        <f t="shared" si="6"/>
        <v>1.507537688442211E-2</v>
      </c>
      <c r="W37" s="3"/>
      <c r="X37" s="2">
        <v>11</v>
      </c>
      <c r="Y37" s="5">
        <f t="shared" si="7"/>
        <v>1.1099899091826439E-2</v>
      </c>
      <c r="Z37" s="3"/>
    </row>
    <row r="38" spans="1:26" x14ac:dyDescent="0.2">
      <c r="A38" s="15"/>
      <c r="B38" s="1" t="s">
        <v>16</v>
      </c>
      <c r="C38" s="2">
        <v>13044</v>
      </c>
      <c r="D38" s="5">
        <f t="shared" si="0"/>
        <v>0.15753623188405796</v>
      </c>
      <c r="E38" s="3"/>
      <c r="F38" s="2">
        <v>6394</v>
      </c>
      <c r="G38" s="5">
        <f t="shared" si="1"/>
        <v>7.7630061312450677E-2</v>
      </c>
      <c r="H38" s="3"/>
      <c r="I38" s="2">
        <v>6650</v>
      </c>
      <c r="J38" s="5">
        <f t="shared" si="2"/>
        <v>8.0314009661835745E-2</v>
      </c>
      <c r="K38" s="3"/>
      <c r="L38" s="2">
        <v>2859</v>
      </c>
      <c r="M38" s="5">
        <f t="shared" si="3"/>
        <v>3.4711345838645054E-2</v>
      </c>
      <c r="N38" s="3"/>
      <c r="O38" s="2">
        <v>177</v>
      </c>
      <c r="P38" s="5">
        <f t="shared" si="4"/>
        <v>0.17788944723618091</v>
      </c>
      <c r="Q38" s="3"/>
      <c r="R38" s="2">
        <v>100</v>
      </c>
      <c r="S38" s="5">
        <f t="shared" si="5"/>
        <v>0.10090817356205853</v>
      </c>
      <c r="T38" s="3"/>
      <c r="U38" s="2">
        <v>99</v>
      </c>
      <c r="V38" s="5">
        <f t="shared" si="6"/>
        <v>9.9497487437185936E-2</v>
      </c>
      <c r="W38" s="3"/>
      <c r="X38" s="2">
        <v>54</v>
      </c>
      <c r="Y38" s="5">
        <f t="shared" si="7"/>
        <v>5.4490413723511606E-2</v>
      </c>
      <c r="Z38" s="3"/>
    </row>
    <row r="39" spans="1:26" x14ac:dyDescent="0.2">
      <c r="A39" s="15"/>
      <c r="B39" s="1" t="s">
        <v>17</v>
      </c>
      <c r="C39" s="2">
        <v>13577</v>
      </c>
      <c r="D39" s="5">
        <f t="shared" si="0"/>
        <v>0.16397342995169081</v>
      </c>
      <c r="E39" s="14">
        <v>0.67569999999999997</v>
      </c>
      <c r="F39" s="2">
        <v>7883</v>
      </c>
      <c r="G39" s="5">
        <f t="shared" si="1"/>
        <v>9.5708128452619431E-2</v>
      </c>
      <c r="H39" s="14">
        <v>0.84777999999999998</v>
      </c>
      <c r="I39" s="2">
        <v>13951</v>
      </c>
      <c r="J39" s="5">
        <f t="shared" si="2"/>
        <v>0.16849033816425121</v>
      </c>
      <c r="K39" s="14">
        <v>0.89885000000000004</v>
      </c>
      <c r="L39" s="2">
        <v>6556</v>
      </c>
      <c r="M39" s="5">
        <f t="shared" si="3"/>
        <v>7.9596916165847145E-2</v>
      </c>
      <c r="N39" s="14">
        <v>0.95526999999999995</v>
      </c>
      <c r="O39" s="2">
        <v>152</v>
      </c>
      <c r="P39" s="5">
        <f t="shared" si="4"/>
        <v>0.1527638190954774</v>
      </c>
      <c r="Q39" s="14">
        <v>0.65024999999999999</v>
      </c>
      <c r="R39" s="2">
        <v>105</v>
      </c>
      <c r="S39" s="5">
        <f t="shared" si="5"/>
        <v>0.10595358224016145</v>
      </c>
      <c r="T39" s="14">
        <v>0.80120999999999998</v>
      </c>
      <c r="U39" s="2">
        <v>185</v>
      </c>
      <c r="V39" s="5">
        <f t="shared" si="6"/>
        <v>0.18592964824120603</v>
      </c>
      <c r="W39" s="14">
        <v>0.88039999999999996</v>
      </c>
      <c r="X39" s="2">
        <v>103</v>
      </c>
      <c r="Y39" s="5">
        <f t="shared" si="7"/>
        <v>0.10393541876892028</v>
      </c>
      <c r="Z39" s="14">
        <v>0.93037000000000003</v>
      </c>
    </row>
    <row r="40" spans="1:26" x14ac:dyDescent="0.2">
      <c r="A40" s="15"/>
      <c r="B40" s="1" t="s">
        <v>18</v>
      </c>
      <c r="C40" s="2">
        <v>12067</v>
      </c>
      <c r="D40" s="5">
        <f t="shared" si="0"/>
        <v>0.14573671497584542</v>
      </c>
      <c r="E40" s="14"/>
      <c r="F40" s="2">
        <v>8373</v>
      </c>
      <c r="G40" s="5">
        <f t="shared" si="1"/>
        <v>0.10165725733017665</v>
      </c>
      <c r="H40" s="14"/>
      <c r="I40" s="2">
        <v>15107</v>
      </c>
      <c r="J40" s="5">
        <f t="shared" si="2"/>
        <v>0.18245169082125604</v>
      </c>
      <c r="K40" s="14"/>
      <c r="L40" s="2">
        <v>7979</v>
      </c>
      <c r="M40" s="5">
        <f t="shared" si="3"/>
        <v>9.687367206944697E-2</v>
      </c>
      <c r="N40" s="14"/>
      <c r="O40" s="2">
        <v>143</v>
      </c>
      <c r="P40" s="5">
        <f t="shared" si="4"/>
        <v>0.14371859296482412</v>
      </c>
      <c r="Q40" s="14"/>
      <c r="R40" s="2">
        <v>102</v>
      </c>
      <c r="S40" s="5">
        <f t="shared" si="5"/>
        <v>0.1029263370332997</v>
      </c>
      <c r="T40" s="14"/>
      <c r="U40" s="2">
        <v>182</v>
      </c>
      <c r="V40" s="5">
        <f t="shared" si="6"/>
        <v>0.18291457286432161</v>
      </c>
      <c r="W40" s="14"/>
      <c r="X40" s="2">
        <v>114</v>
      </c>
      <c r="Y40" s="5">
        <f t="shared" si="7"/>
        <v>0.11503531786074672</v>
      </c>
      <c r="Z40" s="14"/>
    </row>
    <row r="41" spans="1:26" x14ac:dyDescent="0.2">
      <c r="A41" s="15"/>
      <c r="B41" s="1" t="s">
        <v>19</v>
      </c>
      <c r="C41" s="2">
        <v>8870</v>
      </c>
      <c r="D41" s="5">
        <f t="shared" si="0"/>
        <v>0.1071256038647343</v>
      </c>
      <c r="E41" s="14"/>
      <c r="F41" s="2">
        <v>7777</v>
      </c>
      <c r="G41" s="5">
        <f t="shared" si="1"/>
        <v>9.4421174042372366E-2</v>
      </c>
      <c r="H41" s="14"/>
      <c r="I41" s="2">
        <v>12659</v>
      </c>
      <c r="J41" s="5">
        <f t="shared" si="2"/>
        <v>0.15288647342995168</v>
      </c>
      <c r="K41" s="14"/>
      <c r="L41" s="2">
        <v>8198</v>
      </c>
      <c r="M41" s="5">
        <f t="shared" si="3"/>
        <v>9.9532568445334785E-2</v>
      </c>
      <c r="N41" s="14"/>
      <c r="O41" s="2">
        <v>102</v>
      </c>
      <c r="P41" s="5">
        <f t="shared" si="4"/>
        <v>0.10251256281407035</v>
      </c>
      <c r="Q41" s="14"/>
      <c r="R41" s="2">
        <v>87</v>
      </c>
      <c r="S41" s="5">
        <f t="shared" si="5"/>
        <v>8.7790110998990922E-2</v>
      </c>
      <c r="T41" s="14"/>
      <c r="U41" s="2">
        <v>147</v>
      </c>
      <c r="V41" s="5">
        <f t="shared" si="6"/>
        <v>0.14773869346733667</v>
      </c>
      <c r="W41" s="14"/>
      <c r="X41" s="2">
        <v>94</v>
      </c>
      <c r="Y41" s="5">
        <f t="shared" si="7"/>
        <v>9.4853683148335019E-2</v>
      </c>
      <c r="Z41" s="14"/>
    </row>
    <row r="42" spans="1:26" x14ac:dyDescent="0.2">
      <c r="A42" s="15"/>
      <c r="B42" s="1" t="s">
        <v>20</v>
      </c>
      <c r="C42" s="2">
        <v>6420</v>
      </c>
      <c r="D42" s="5">
        <f t="shared" si="0"/>
        <v>7.7536231884057977E-2</v>
      </c>
      <c r="E42" s="14"/>
      <c r="F42" s="2">
        <v>6879</v>
      </c>
      <c r="G42" s="5">
        <f t="shared" si="1"/>
        <v>8.3518484793298126E-2</v>
      </c>
      <c r="H42" s="14"/>
      <c r="I42" s="2">
        <v>9503</v>
      </c>
      <c r="J42" s="5">
        <f t="shared" si="2"/>
        <v>0.11477053140096619</v>
      </c>
      <c r="K42" s="14"/>
      <c r="L42" s="2">
        <v>7646</v>
      </c>
      <c r="M42" s="5">
        <f t="shared" si="3"/>
        <v>9.2830692648576463E-2</v>
      </c>
      <c r="N42" s="14"/>
      <c r="O42" s="2">
        <v>64</v>
      </c>
      <c r="P42" s="5">
        <f t="shared" si="4"/>
        <v>6.4321608040201012E-2</v>
      </c>
      <c r="Q42" s="14"/>
      <c r="R42" s="2">
        <v>89</v>
      </c>
      <c r="S42" s="5">
        <f t="shared" si="5"/>
        <v>8.9808274470232083E-2</v>
      </c>
      <c r="T42" s="14"/>
      <c r="U42" s="2">
        <v>100</v>
      </c>
      <c r="V42" s="5">
        <f t="shared" si="6"/>
        <v>0.10050251256281408</v>
      </c>
      <c r="W42" s="14"/>
      <c r="X42" s="2">
        <v>88</v>
      </c>
      <c r="Y42" s="5">
        <f t="shared" si="7"/>
        <v>8.879919273461151E-2</v>
      </c>
      <c r="Z42" s="14"/>
    </row>
    <row r="43" spans="1:26" x14ac:dyDescent="0.2">
      <c r="A43" s="15"/>
      <c r="B43" s="1" t="s">
        <v>21</v>
      </c>
      <c r="C43" s="2">
        <v>4508</v>
      </c>
      <c r="D43" s="5">
        <f t="shared" si="0"/>
        <v>5.4444444444444441E-2</v>
      </c>
      <c r="E43" s="14"/>
      <c r="F43" s="2">
        <v>6208</v>
      </c>
      <c r="G43" s="5">
        <f t="shared" si="1"/>
        <v>7.5371820554847327E-2</v>
      </c>
      <c r="H43" s="14"/>
      <c r="I43" s="2">
        <v>6941</v>
      </c>
      <c r="J43" s="5">
        <f t="shared" si="2"/>
        <v>8.382850241545893E-2</v>
      </c>
      <c r="K43" s="14"/>
      <c r="L43" s="2">
        <v>6940</v>
      </c>
      <c r="M43" s="5">
        <f t="shared" si="3"/>
        <v>8.4259090633157285E-2</v>
      </c>
      <c r="N43" s="14"/>
      <c r="O43" s="2">
        <v>44</v>
      </c>
      <c r="P43" s="5">
        <f t="shared" si="4"/>
        <v>4.4221105527638194E-2</v>
      </c>
      <c r="Q43" s="14"/>
      <c r="R43" s="2">
        <v>71</v>
      </c>
      <c r="S43" s="5">
        <f t="shared" si="5"/>
        <v>7.1644803229061554E-2</v>
      </c>
      <c r="T43" s="14"/>
      <c r="U43" s="2">
        <v>71</v>
      </c>
      <c r="V43" s="5">
        <f t="shared" si="6"/>
        <v>7.1356783919597988E-2</v>
      </c>
      <c r="W43" s="14"/>
      <c r="X43" s="2">
        <v>90</v>
      </c>
      <c r="Y43" s="5">
        <f t="shared" si="7"/>
        <v>9.081735620585267E-2</v>
      </c>
      <c r="Z43" s="14"/>
    </row>
    <row r="44" spans="1:26" x14ac:dyDescent="0.2">
      <c r="A44" s="15"/>
      <c r="B44" s="1" t="s">
        <v>22</v>
      </c>
      <c r="C44" s="2">
        <v>3187</v>
      </c>
      <c r="D44" s="5">
        <f t="shared" si="0"/>
        <v>3.8490338164251209E-2</v>
      </c>
      <c r="E44" s="14"/>
      <c r="F44" s="2">
        <v>5282</v>
      </c>
      <c r="G44" s="5">
        <f t="shared" si="1"/>
        <v>6.4129181084198392E-2</v>
      </c>
      <c r="H44" s="14"/>
      <c r="I44" s="2">
        <v>4909</v>
      </c>
      <c r="J44" s="5">
        <f t="shared" si="2"/>
        <v>5.9287439613526567E-2</v>
      </c>
      <c r="K44" s="14"/>
      <c r="L44" s="2">
        <v>6229</v>
      </c>
      <c r="M44" s="5">
        <f t="shared" si="3"/>
        <v>7.5626783221028351E-2</v>
      </c>
      <c r="N44" s="14"/>
      <c r="O44" s="2">
        <v>49</v>
      </c>
      <c r="P44" s="5">
        <f t="shared" si="4"/>
        <v>4.9246231155778891E-2</v>
      </c>
      <c r="Q44" s="14"/>
      <c r="R44" s="2">
        <v>51</v>
      </c>
      <c r="S44" s="5">
        <f t="shared" si="5"/>
        <v>5.1463168516649851E-2</v>
      </c>
      <c r="T44" s="14"/>
      <c r="U44" s="2">
        <v>61</v>
      </c>
      <c r="V44" s="5">
        <f t="shared" si="6"/>
        <v>6.1306532663316586E-2</v>
      </c>
      <c r="W44" s="14"/>
      <c r="X44" s="2">
        <v>72</v>
      </c>
      <c r="Y44" s="5">
        <f t="shared" si="7"/>
        <v>7.2653884964682142E-2</v>
      </c>
      <c r="Z44" s="14"/>
    </row>
    <row r="45" spans="1:26" x14ac:dyDescent="0.2">
      <c r="A45" s="15"/>
      <c r="B45" s="1" t="s">
        <v>23</v>
      </c>
      <c r="C45" s="2">
        <v>2211</v>
      </c>
      <c r="D45" s="5">
        <f t="shared" si="0"/>
        <v>2.6702898550724639E-2</v>
      </c>
      <c r="E45" s="14"/>
      <c r="F45" s="2">
        <v>4608</v>
      </c>
      <c r="G45" s="5">
        <f t="shared" si="1"/>
        <v>5.5946093607721729E-2</v>
      </c>
      <c r="H45" s="14"/>
      <c r="I45" s="2">
        <v>3339</v>
      </c>
      <c r="J45" s="5">
        <f t="shared" si="2"/>
        <v>4.0326086956521741E-2</v>
      </c>
      <c r="K45" s="14"/>
      <c r="L45" s="2">
        <v>5511</v>
      </c>
      <c r="M45" s="5">
        <f t="shared" si="3"/>
        <v>6.6909488253505733E-2</v>
      </c>
      <c r="N45" s="14"/>
      <c r="O45" s="2">
        <v>23</v>
      </c>
      <c r="P45" s="5">
        <f t="shared" si="4"/>
        <v>2.3115577889447236E-2</v>
      </c>
      <c r="Q45" s="14"/>
      <c r="R45" s="2">
        <v>50</v>
      </c>
      <c r="S45" s="5">
        <f t="shared" si="5"/>
        <v>5.0454086781029264E-2</v>
      </c>
      <c r="T45" s="14"/>
      <c r="U45" s="2">
        <v>39</v>
      </c>
      <c r="V45" s="5">
        <f t="shared" si="6"/>
        <v>3.9195979899497489E-2</v>
      </c>
      <c r="W45" s="14"/>
      <c r="X45" s="2">
        <v>65</v>
      </c>
      <c r="Y45" s="5">
        <f t="shared" si="7"/>
        <v>6.5590312815338045E-2</v>
      </c>
      <c r="Z45" s="14"/>
    </row>
    <row r="46" spans="1:26" x14ac:dyDescent="0.2">
      <c r="A46" s="15"/>
      <c r="B46" s="1" t="s">
        <v>24</v>
      </c>
      <c r="C46" s="2">
        <v>1491</v>
      </c>
      <c r="D46" s="5">
        <f t="shared" si="0"/>
        <v>1.8007246376811593E-2</v>
      </c>
      <c r="E46" s="14"/>
      <c r="F46" s="2">
        <v>3939</v>
      </c>
      <c r="G46" s="5">
        <f t="shared" si="1"/>
        <v>4.7823711527954837E-2</v>
      </c>
      <c r="H46" s="14"/>
      <c r="I46" s="2">
        <v>2372</v>
      </c>
      <c r="J46" s="5">
        <f t="shared" si="2"/>
        <v>2.8647342995169082E-2</v>
      </c>
      <c r="K46" s="14"/>
      <c r="L46" s="2">
        <v>4737</v>
      </c>
      <c r="M46" s="5">
        <f t="shared" si="3"/>
        <v>5.7512292842833726E-2</v>
      </c>
      <c r="N46" s="14"/>
      <c r="O46" s="2">
        <v>21</v>
      </c>
      <c r="P46" s="5">
        <f t="shared" si="4"/>
        <v>2.1105527638190954E-2</v>
      </c>
      <c r="Q46" s="14"/>
      <c r="R46" s="2">
        <v>48</v>
      </c>
      <c r="S46" s="5">
        <f t="shared" si="5"/>
        <v>4.843592330978809E-2</v>
      </c>
      <c r="T46" s="14"/>
      <c r="U46" s="2">
        <v>20</v>
      </c>
      <c r="V46" s="5">
        <f t="shared" si="6"/>
        <v>2.0100502512562814E-2</v>
      </c>
      <c r="W46" s="14"/>
      <c r="X46" s="2">
        <v>53</v>
      </c>
      <c r="Y46" s="5">
        <f t="shared" si="7"/>
        <v>5.3481331987891019E-2</v>
      </c>
      <c r="Z46" s="14"/>
    </row>
    <row r="47" spans="1:26" x14ac:dyDescent="0.2">
      <c r="A47" s="15"/>
      <c r="B47" s="1" t="s">
        <v>25</v>
      </c>
      <c r="C47" s="2">
        <v>1023</v>
      </c>
      <c r="D47" s="5">
        <f t="shared" si="0"/>
        <v>1.2355072463768116E-2</v>
      </c>
      <c r="E47" s="14"/>
      <c r="F47" s="2">
        <v>3344</v>
      </c>
      <c r="G47" s="5">
        <f t="shared" si="1"/>
        <v>4.0599769319492503E-2</v>
      </c>
      <c r="H47" s="14"/>
      <c r="I47" s="2">
        <v>1606</v>
      </c>
      <c r="J47" s="5">
        <f t="shared" si="2"/>
        <v>1.9396135265700484E-2</v>
      </c>
      <c r="K47" s="14"/>
      <c r="L47" s="2">
        <v>4207</v>
      </c>
      <c r="M47" s="5">
        <f t="shared" si="3"/>
        <v>5.1077520791598371E-2</v>
      </c>
      <c r="N47" s="14"/>
      <c r="O47" s="2">
        <v>23</v>
      </c>
      <c r="P47" s="5">
        <f t="shared" si="4"/>
        <v>2.3115577889447236E-2</v>
      </c>
      <c r="Q47" s="14"/>
      <c r="R47" s="2">
        <v>38</v>
      </c>
      <c r="S47" s="5">
        <f t="shared" si="5"/>
        <v>3.8345105953582238E-2</v>
      </c>
      <c r="T47" s="14"/>
      <c r="U47" s="2">
        <v>20</v>
      </c>
      <c r="V47" s="5">
        <f t="shared" si="6"/>
        <v>2.0100502512562814E-2</v>
      </c>
      <c r="W47" s="14"/>
      <c r="X47" s="2">
        <v>45</v>
      </c>
      <c r="Y47" s="5">
        <f t="shared" si="7"/>
        <v>4.5408678102926335E-2</v>
      </c>
      <c r="Z47" s="14"/>
    </row>
    <row r="48" spans="1:26" x14ac:dyDescent="0.2">
      <c r="A48" s="15"/>
      <c r="B48" s="1" t="s">
        <v>26</v>
      </c>
      <c r="C48" s="2">
        <v>2594</v>
      </c>
      <c r="D48" s="5">
        <f t="shared" si="0"/>
        <v>3.1328502415458939E-2</v>
      </c>
      <c r="E48" s="14"/>
      <c r="F48" s="2">
        <v>15534</v>
      </c>
      <c r="G48" s="5">
        <f t="shared" si="1"/>
        <v>0.18859952649790565</v>
      </c>
      <c r="H48" s="14"/>
      <c r="I48" s="2">
        <v>4038</v>
      </c>
      <c r="J48" s="5">
        <f t="shared" si="2"/>
        <v>4.8768115942028983E-2</v>
      </c>
      <c r="K48" s="14"/>
      <c r="L48" s="2">
        <v>20678</v>
      </c>
      <c r="M48" s="5">
        <f t="shared" si="3"/>
        <v>0.25105323863291445</v>
      </c>
      <c r="N48" s="14"/>
      <c r="O48" s="2">
        <v>26</v>
      </c>
      <c r="P48" s="5">
        <f t="shared" si="4"/>
        <v>2.6130653266331658E-2</v>
      </c>
      <c r="Q48" s="14"/>
      <c r="R48" s="2">
        <v>153</v>
      </c>
      <c r="S48" s="5">
        <f t="shared" si="5"/>
        <v>0.15438950554994954</v>
      </c>
      <c r="T48" s="14"/>
      <c r="U48" s="2">
        <v>51</v>
      </c>
      <c r="V48" s="5">
        <f t="shared" si="6"/>
        <v>5.1256281407035177E-2</v>
      </c>
      <c r="W48" s="14"/>
      <c r="X48" s="2">
        <v>198</v>
      </c>
      <c r="Y48" s="5">
        <f t="shared" si="7"/>
        <v>0.19979818365287588</v>
      </c>
      <c r="Z48" s="14"/>
    </row>
    <row r="51" spans="5:17" x14ac:dyDescent="0.2">
      <c r="P51" s="4"/>
      <c r="Q51" s="4"/>
    </row>
    <row r="52" spans="5:17" x14ac:dyDescent="0.2">
      <c r="P52" s="4"/>
      <c r="Q52" s="4"/>
    </row>
    <row r="53" spans="5:17" x14ac:dyDescent="0.2">
      <c r="P53" s="4"/>
      <c r="Q53" s="4"/>
    </row>
    <row r="54" spans="5:17" x14ac:dyDescent="0.2">
      <c r="E54" s="4"/>
      <c r="F54" s="4"/>
      <c r="P54" s="4"/>
      <c r="Q54" s="4"/>
    </row>
    <row r="55" spans="5:17" x14ac:dyDescent="0.2">
      <c r="E55" s="4"/>
      <c r="F55" s="4"/>
    </row>
    <row r="56" spans="5:17" x14ac:dyDescent="0.2">
      <c r="E56" s="4"/>
      <c r="F56" s="4"/>
      <c r="P56" s="4"/>
      <c r="Q56" s="4"/>
    </row>
    <row r="57" spans="5:17" x14ac:dyDescent="0.2">
      <c r="E57" s="4"/>
      <c r="F57" s="4"/>
      <c r="P57" s="4"/>
      <c r="Q57" s="4"/>
    </row>
    <row r="58" spans="5:17" x14ac:dyDescent="0.2">
      <c r="E58" s="4"/>
      <c r="F58" s="4"/>
      <c r="P58" s="4"/>
      <c r="Q58" s="4"/>
    </row>
    <row r="59" spans="5:17" x14ac:dyDescent="0.2">
      <c r="E59" s="4"/>
      <c r="F59" s="4"/>
      <c r="P59" s="4"/>
      <c r="Q59" s="4"/>
    </row>
    <row r="60" spans="5:17" x14ac:dyDescent="0.2">
      <c r="E60" s="4"/>
      <c r="F60" s="4"/>
      <c r="P60" s="4"/>
      <c r="Q60" s="4"/>
    </row>
    <row r="61" spans="5:17" x14ac:dyDescent="0.2">
      <c r="E61" s="4"/>
      <c r="F61" s="4"/>
      <c r="P61" s="4"/>
      <c r="Q61" s="4"/>
    </row>
    <row r="62" spans="5:17" x14ac:dyDescent="0.2">
      <c r="E62" s="4"/>
      <c r="F62" s="4"/>
      <c r="P62" s="4"/>
      <c r="Q62" s="4"/>
    </row>
    <row r="63" spans="5:17" x14ac:dyDescent="0.2">
      <c r="E63" s="4"/>
      <c r="F63" s="4"/>
      <c r="P63" s="4"/>
      <c r="Q63" s="4"/>
    </row>
    <row r="64" spans="5:17" x14ac:dyDescent="0.2">
      <c r="E64" s="4"/>
      <c r="F64" s="4"/>
      <c r="P64" s="4"/>
      <c r="Q64" s="4"/>
    </row>
    <row r="65" spans="5:17" x14ac:dyDescent="0.2">
      <c r="E65" s="4"/>
      <c r="F65" s="4"/>
      <c r="P65" s="4"/>
      <c r="Q65" s="4"/>
    </row>
    <row r="66" spans="5:17" x14ac:dyDescent="0.2">
      <c r="E66" s="4"/>
      <c r="F66" s="4"/>
      <c r="P66" s="4"/>
      <c r="Q66" s="4"/>
    </row>
    <row r="67" spans="5:17" x14ac:dyDescent="0.2">
      <c r="E67" s="4"/>
      <c r="F67" s="4"/>
      <c r="P67" s="4"/>
      <c r="Q67" s="4"/>
    </row>
    <row r="68" spans="5:17" x14ac:dyDescent="0.2">
      <c r="E68" s="4"/>
      <c r="F68" s="4"/>
      <c r="P68" s="4"/>
      <c r="Q68" s="4"/>
    </row>
    <row r="69" spans="5:17" x14ac:dyDescent="0.2">
      <c r="E69" s="4"/>
      <c r="F69" s="4"/>
      <c r="P69" s="4"/>
      <c r="Q69" s="4"/>
    </row>
    <row r="70" spans="5:17" x14ac:dyDescent="0.2">
      <c r="E70" s="4"/>
      <c r="F70" s="4"/>
      <c r="P70" s="4"/>
      <c r="Q70" s="4"/>
    </row>
    <row r="71" spans="5:17" x14ac:dyDescent="0.2">
      <c r="E71" s="4"/>
      <c r="F71" s="4"/>
      <c r="P71" s="4"/>
      <c r="Q71" s="4"/>
    </row>
    <row r="72" spans="5:17" x14ac:dyDescent="0.2">
      <c r="E72" s="4"/>
      <c r="F72" s="4"/>
      <c r="P72" s="4"/>
      <c r="Q72" s="4"/>
    </row>
    <row r="73" spans="5:17" x14ac:dyDescent="0.2">
      <c r="E73" s="4"/>
      <c r="F73" s="4"/>
      <c r="P73" s="4"/>
      <c r="Q73" s="4"/>
    </row>
    <row r="74" spans="5:17" x14ac:dyDescent="0.2">
      <c r="E74" s="4"/>
      <c r="F74" s="4"/>
      <c r="P74" s="4"/>
      <c r="Q74" s="4"/>
    </row>
    <row r="75" spans="5:17" x14ac:dyDescent="0.2">
      <c r="E75" s="4"/>
      <c r="F75" s="4"/>
      <c r="P75" s="4"/>
      <c r="Q75" s="4"/>
    </row>
    <row r="76" spans="5:17" x14ac:dyDescent="0.2">
      <c r="E76" s="4"/>
      <c r="F76" s="4"/>
      <c r="P76" s="4"/>
      <c r="Q76" s="4"/>
    </row>
    <row r="77" spans="5:17" x14ac:dyDescent="0.2">
      <c r="E77" s="4"/>
      <c r="F77" s="4"/>
      <c r="P77" s="4"/>
      <c r="Q77" s="4"/>
    </row>
    <row r="78" spans="5:17" x14ac:dyDescent="0.2">
      <c r="E78" s="4"/>
      <c r="F78" s="4"/>
      <c r="P78" s="4"/>
      <c r="Q78" s="4"/>
    </row>
    <row r="79" spans="5:17" x14ac:dyDescent="0.2">
      <c r="E79" s="4"/>
      <c r="F79" s="4"/>
      <c r="P79" s="4"/>
      <c r="Q79" s="4"/>
    </row>
    <row r="80" spans="5:17" x14ac:dyDescent="0.2">
      <c r="E80" s="4"/>
      <c r="F80" s="4"/>
      <c r="P80" s="4"/>
      <c r="Q80" s="4"/>
    </row>
    <row r="81" spans="5:17" x14ac:dyDescent="0.2">
      <c r="E81" s="4"/>
      <c r="F81" s="4"/>
      <c r="P81" s="4"/>
      <c r="Q81" s="4"/>
    </row>
    <row r="82" spans="5:17" x14ac:dyDescent="0.2">
      <c r="E82" s="4"/>
      <c r="F82" s="4"/>
      <c r="P82" s="4"/>
      <c r="Q82" s="4"/>
    </row>
    <row r="83" spans="5:17" x14ac:dyDescent="0.2">
      <c r="E83" s="4"/>
      <c r="F83" s="4"/>
      <c r="P83" s="4"/>
      <c r="Q83" s="4"/>
    </row>
    <row r="84" spans="5:17" x14ac:dyDescent="0.2">
      <c r="E84" s="4"/>
      <c r="F84" s="4"/>
      <c r="P84" s="4"/>
      <c r="Q84" s="4"/>
    </row>
    <row r="85" spans="5:17" x14ac:dyDescent="0.2">
      <c r="E85" s="4"/>
      <c r="F85" s="4"/>
      <c r="P85" s="4"/>
      <c r="Q85" s="4"/>
    </row>
    <row r="86" spans="5:17" x14ac:dyDescent="0.2">
      <c r="E86" s="4"/>
      <c r="F86" s="4"/>
      <c r="P86" s="4"/>
      <c r="Q86" s="4"/>
    </row>
    <row r="87" spans="5:17" x14ac:dyDescent="0.2">
      <c r="E87" s="4"/>
      <c r="F87" s="4"/>
      <c r="P87" s="4"/>
      <c r="Q87" s="4"/>
    </row>
    <row r="88" spans="5:17" x14ac:dyDescent="0.2">
      <c r="E88" s="4"/>
      <c r="F88" s="4"/>
      <c r="P88" s="4"/>
      <c r="Q88" s="4"/>
    </row>
    <row r="89" spans="5:17" x14ac:dyDescent="0.2">
      <c r="E89" s="4"/>
      <c r="F89" s="4"/>
      <c r="P89" s="4"/>
      <c r="Q89" s="4"/>
    </row>
    <row r="90" spans="5:17" x14ac:dyDescent="0.2">
      <c r="E90" s="4"/>
      <c r="F90" s="4"/>
      <c r="P90" s="4"/>
      <c r="Q90" s="4"/>
    </row>
    <row r="91" spans="5:17" x14ac:dyDescent="0.2">
      <c r="E91" s="4"/>
      <c r="F91" s="4"/>
      <c r="P91" s="4"/>
      <c r="Q91" s="4"/>
    </row>
    <row r="92" spans="5:17" x14ac:dyDescent="0.2">
      <c r="E92" s="4"/>
      <c r="F92" s="4"/>
      <c r="P92" s="4"/>
      <c r="Q92" s="4"/>
    </row>
    <row r="93" spans="5:17" x14ac:dyDescent="0.2">
      <c r="E93" s="4"/>
      <c r="F93" s="4"/>
      <c r="P93" s="4"/>
      <c r="Q93" s="4"/>
    </row>
    <row r="94" spans="5:17" x14ac:dyDescent="0.2">
      <c r="E94" s="4"/>
      <c r="F94" s="4"/>
      <c r="P94" s="4"/>
      <c r="Q94" s="4"/>
    </row>
    <row r="95" spans="5:17" x14ac:dyDescent="0.2">
      <c r="E95" s="4"/>
      <c r="F95" s="4"/>
    </row>
    <row r="96" spans="5:17" x14ac:dyDescent="0.2">
      <c r="E96" s="4"/>
      <c r="F96" s="4"/>
    </row>
    <row r="97" spans="5:6" x14ac:dyDescent="0.2">
      <c r="E97" s="4"/>
      <c r="F97" s="4"/>
    </row>
  </sheetData>
  <mergeCells count="40">
    <mergeCell ref="A1:B1"/>
    <mergeCell ref="O1:Z1"/>
    <mergeCell ref="A2:B2"/>
    <mergeCell ref="C2:E2"/>
    <mergeCell ref="F2:H2"/>
    <mergeCell ref="I2:K2"/>
    <mergeCell ref="L2:N2"/>
    <mergeCell ref="O2:Q2"/>
    <mergeCell ref="U4:W4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F4:H4"/>
    <mergeCell ref="I4:K4"/>
    <mergeCell ref="L4:N4"/>
    <mergeCell ref="O4:Q4"/>
    <mergeCell ref="R4:T4"/>
    <mergeCell ref="Z39:Z48"/>
    <mergeCell ref="C1:N1"/>
    <mergeCell ref="X4:Z4"/>
    <mergeCell ref="A5:A26"/>
    <mergeCell ref="A27:A48"/>
    <mergeCell ref="E39:E48"/>
    <mergeCell ref="H39:H48"/>
    <mergeCell ref="K39:K48"/>
    <mergeCell ref="N39:N48"/>
    <mergeCell ref="Q39:Q48"/>
    <mergeCell ref="T39:T48"/>
    <mergeCell ref="W39:W48"/>
    <mergeCell ref="U3:W3"/>
    <mergeCell ref="X3:Z3"/>
    <mergeCell ref="A4:B4"/>
    <mergeCell ref="C4:E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opLeftCell="H24" workbookViewId="0">
      <selection activeCell="P54" sqref="I54:P54"/>
    </sheetView>
  </sheetViews>
  <sheetFormatPr baseColWidth="10" defaultRowHeight="16" x14ac:dyDescent="0.2"/>
  <cols>
    <col min="1" max="1" width="14.6640625" customWidth="1"/>
    <col min="2" max="2" width="15.5" customWidth="1"/>
  </cols>
  <sheetData>
    <row r="1" spans="1:26" ht="47" customHeight="1" x14ac:dyDescent="0.2">
      <c r="A1" s="17" t="s">
        <v>0</v>
      </c>
      <c r="B1" s="17"/>
      <c r="C1" s="17" t="s">
        <v>49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50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37</v>
      </c>
      <c r="B2" s="17"/>
      <c r="C2" s="17" t="s">
        <v>28</v>
      </c>
      <c r="D2" s="17"/>
      <c r="E2" s="17"/>
      <c r="F2" s="17" t="s">
        <v>38</v>
      </c>
      <c r="G2" s="17"/>
      <c r="H2" s="17"/>
      <c r="I2" s="17" t="s">
        <v>39</v>
      </c>
      <c r="J2" s="17"/>
      <c r="K2" s="17"/>
      <c r="L2" s="17" t="s">
        <v>40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74891</v>
      </c>
      <c r="D3" s="16"/>
      <c r="E3" s="16"/>
      <c r="F3" s="16">
        <v>74292</v>
      </c>
      <c r="G3" s="16"/>
      <c r="H3" s="16"/>
      <c r="I3" s="16">
        <v>74891</v>
      </c>
      <c r="J3" s="16"/>
      <c r="K3" s="16"/>
      <c r="L3" s="16">
        <v>74292</v>
      </c>
      <c r="M3" s="16"/>
      <c r="N3" s="16"/>
      <c r="O3" s="16">
        <v>993</v>
      </c>
      <c r="P3" s="16"/>
      <c r="Q3" s="16"/>
      <c r="R3" s="16">
        <v>982</v>
      </c>
      <c r="S3" s="16"/>
      <c r="T3" s="16"/>
      <c r="U3" s="16">
        <v>993</v>
      </c>
      <c r="V3" s="16"/>
      <c r="W3" s="16"/>
      <c r="X3" s="16">
        <v>982</v>
      </c>
      <c r="Y3" s="16"/>
      <c r="Z3" s="16"/>
    </row>
    <row r="4" spans="1:26" x14ac:dyDescent="0.2">
      <c r="A4" s="15" t="s">
        <v>3</v>
      </c>
      <c r="B4" s="15"/>
      <c r="C4" s="16">
        <v>372</v>
      </c>
      <c r="D4" s="16"/>
      <c r="E4" s="16"/>
      <c r="F4" s="16">
        <v>369</v>
      </c>
      <c r="G4" s="16"/>
      <c r="H4" s="16"/>
      <c r="I4" s="16">
        <v>372</v>
      </c>
      <c r="J4" s="16"/>
      <c r="K4" s="16"/>
      <c r="L4" s="16">
        <v>369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4">
        <v>822</v>
      </c>
      <c r="D5" s="5">
        <f>C5/74891</f>
        <v>1.0975951716494639E-2</v>
      </c>
      <c r="E5" s="5"/>
      <c r="F5" s="4">
        <v>10015</v>
      </c>
      <c r="G5" s="5">
        <f>F5/74292</f>
        <v>0.13480590103914283</v>
      </c>
      <c r="H5" s="5"/>
      <c r="I5" s="4">
        <v>402</v>
      </c>
      <c r="J5" s="5">
        <f>I5/74891</f>
        <v>5.3678012044170859E-3</v>
      </c>
      <c r="K5" s="5"/>
      <c r="L5" s="4">
        <v>7923</v>
      </c>
      <c r="M5" s="5">
        <f>L5/74292</f>
        <v>0.10664674527539977</v>
      </c>
      <c r="N5" s="5"/>
      <c r="O5" s="4">
        <v>8</v>
      </c>
      <c r="P5" s="5">
        <f>O5/993</f>
        <v>8.0563947633434038E-3</v>
      </c>
      <c r="Q5" s="5"/>
      <c r="R5" s="4">
        <v>206</v>
      </c>
      <c r="S5" s="5">
        <f>R5/982</f>
        <v>0.20977596741344195</v>
      </c>
      <c r="T5" s="5"/>
      <c r="U5" s="4">
        <v>5</v>
      </c>
      <c r="V5" s="5">
        <f>U5/993</f>
        <v>5.0352467270896274E-3</v>
      </c>
      <c r="W5" s="5"/>
      <c r="X5" s="4">
        <v>174</v>
      </c>
      <c r="Y5" s="5">
        <f>X5/982</f>
        <v>0.17718940936863545</v>
      </c>
      <c r="Z5" s="5"/>
    </row>
    <row r="6" spans="1:26" x14ac:dyDescent="0.2">
      <c r="A6" s="15"/>
      <c r="B6" s="1" t="s">
        <v>6</v>
      </c>
      <c r="C6" s="4">
        <v>878</v>
      </c>
      <c r="D6" s="5">
        <f t="shared" ref="D6:D48" si="0">C6/74891</f>
        <v>1.172370511810498E-2</v>
      </c>
      <c r="E6" s="5"/>
      <c r="F6" s="4">
        <v>3202</v>
      </c>
      <c r="G6" s="5">
        <f t="shared" ref="G6:G48" si="1">F6/74292</f>
        <v>4.3100199213912671E-2</v>
      </c>
      <c r="H6" s="5"/>
      <c r="I6" s="4">
        <v>543</v>
      </c>
      <c r="J6" s="5">
        <f t="shared" ref="J6:J48" si="2">I6/74891</f>
        <v>7.2505374477574071E-3</v>
      </c>
      <c r="K6" s="5"/>
      <c r="L6" s="4">
        <v>2727</v>
      </c>
      <c r="M6" s="5">
        <f t="shared" ref="M6:M48" si="3">L6/74292</f>
        <v>3.6706509449200453E-2</v>
      </c>
      <c r="N6" s="5"/>
      <c r="O6" s="4">
        <v>28</v>
      </c>
      <c r="P6" s="5">
        <f t="shared" ref="P6:P48" si="4">O6/993</f>
        <v>2.8197381671701913E-2</v>
      </c>
      <c r="Q6" s="5"/>
      <c r="R6" s="4">
        <v>48</v>
      </c>
      <c r="S6" s="5">
        <f t="shared" ref="S6:S48" si="5">R6/982</f>
        <v>4.8879837067209775E-2</v>
      </c>
      <c r="T6" s="5"/>
      <c r="U6" s="4">
        <v>17</v>
      </c>
      <c r="V6" s="5">
        <f t="shared" ref="V6:V48" si="6">U6/993</f>
        <v>1.7119838872104734E-2</v>
      </c>
      <c r="W6" s="5"/>
      <c r="X6" s="4">
        <v>40</v>
      </c>
      <c r="Y6" s="5">
        <f t="shared" ref="Y6:Y48" si="7">X6/982</f>
        <v>4.0733197556008148E-2</v>
      </c>
      <c r="Z6" s="5"/>
    </row>
    <row r="7" spans="1:26" x14ac:dyDescent="0.2">
      <c r="A7" s="15"/>
      <c r="B7" s="1" t="s">
        <v>7</v>
      </c>
      <c r="C7" s="4">
        <v>1079</v>
      </c>
      <c r="D7" s="5">
        <f t="shared" si="0"/>
        <v>1.4407605720313523E-2</v>
      </c>
      <c r="E7" s="5"/>
      <c r="F7" s="4">
        <v>3674</v>
      </c>
      <c r="G7" s="5">
        <f t="shared" si="1"/>
        <v>4.9453507780110914E-2</v>
      </c>
      <c r="H7" s="5"/>
      <c r="I7" s="4">
        <v>517</v>
      </c>
      <c r="J7" s="5">
        <f t="shared" si="2"/>
        <v>6.9033662255811781E-3</v>
      </c>
      <c r="K7" s="5"/>
      <c r="L7" s="4">
        <v>3178</v>
      </c>
      <c r="M7" s="5">
        <f t="shared" si="3"/>
        <v>4.2777149625800891E-2</v>
      </c>
      <c r="N7" s="5"/>
      <c r="O7" s="4">
        <v>21</v>
      </c>
      <c r="P7" s="5">
        <f t="shared" si="4"/>
        <v>2.1148036253776436E-2</v>
      </c>
      <c r="Q7" s="5"/>
      <c r="R7" s="4">
        <v>62</v>
      </c>
      <c r="S7" s="5">
        <f t="shared" si="5"/>
        <v>6.313645621181263E-2</v>
      </c>
      <c r="T7" s="5"/>
      <c r="U7" s="4">
        <v>10</v>
      </c>
      <c r="V7" s="5">
        <f t="shared" si="6"/>
        <v>1.0070493454179255E-2</v>
      </c>
      <c r="W7" s="5"/>
      <c r="X7" s="4">
        <v>46</v>
      </c>
      <c r="Y7" s="5">
        <f t="shared" si="7"/>
        <v>4.684317718940937E-2</v>
      </c>
      <c r="Z7" s="5"/>
    </row>
    <row r="8" spans="1:26" x14ac:dyDescent="0.2">
      <c r="A8" s="15"/>
      <c r="B8" s="1" t="s">
        <v>8</v>
      </c>
      <c r="C8" s="4">
        <v>1572</v>
      </c>
      <c r="D8" s="5">
        <f t="shared" si="0"/>
        <v>2.0990506202347412E-2</v>
      </c>
      <c r="E8" s="5"/>
      <c r="F8" s="4">
        <v>3797</v>
      </c>
      <c r="G8" s="5">
        <f t="shared" si="1"/>
        <v>5.1109136919183763E-2</v>
      </c>
      <c r="H8" s="5"/>
      <c r="I8" s="4">
        <v>964</v>
      </c>
      <c r="J8" s="5">
        <f t="shared" si="2"/>
        <v>1.2872040699149431E-2</v>
      </c>
      <c r="K8" s="5"/>
      <c r="L8" s="4">
        <v>3362</v>
      </c>
      <c r="M8" s="5">
        <f t="shared" si="3"/>
        <v>4.5253863134657839E-2</v>
      </c>
      <c r="N8" s="5"/>
      <c r="O8" s="4">
        <v>28</v>
      </c>
      <c r="P8" s="5">
        <f t="shared" si="4"/>
        <v>2.8197381671701913E-2</v>
      </c>
      <c r="Q8" s="5"/>
      <c r="R8" s="4">
        <v>59</v>
      </c>
      <c r="S8" s="5">
        <f t="shared" si="5"/>
        <v>6.008146639511202E-2</v>
      </c>
      <c r="T8" s="5"/>
      <c r="U8" s="4">
        <v>22</v>
      </c>
      <c r="V8" s="5">
        <f t="shared" si="6"/>
        <v>2.2155085599194362E-2</v>
      </c>
      <c r="W8" s="5"/>
      <c r="X8" s="4">
        <v>64</v>
      </c>
      <c r="Y8" s="5">
        <f t="shared" si="7"/>
        <v>6.5173116089613028E-2</v>
      </c>
      <c r="Z8" s="5"/>
    </row>
    <row r="9" spans="1:26" x14ac:dyDescent="0.2">
      <c r="A9" s="15"/>
      <c r="B9" s="1" t="s">
        <v>9</v>
      </c>
      <c r="C9" s="4">
        <v>2199</v>
      </c>
      <c r="D9" s="5">
        <f t="shared" si="0"/>
        <v>2.936267375252033E-2</v>
      </c>
      <c r="E9" s="5"/>
      <c r="F9" s="4">
        <v>4034</v>
      </c>
      <c r="G9" s="5">
        <f t="shared" si="1"/>
        <v>5.4299251601787543E-2</v>
      </c>
      <c r="H9" s="5"/>
      <c r="I9" s="4">
        <v>1359</v>
      </c>
      <c r="J9" s="5">
        <f t="shared" si="2"/>
        <v>1.8146372728365223E-2</v>
      </c>
      <c r="K9" s="5"/>
      <c r="L9" s="4">
        <v>3520</v>
      </c>
      <c r="M9" s="5">
        <f t="shared" si="3"/>
        <v>4.738060625639369E-2</v>
      </c>
      <c r="N9" s="5"/>
      <c r="O9" s="4">
        <v>35</v>
      </c>
      <c r="P9" s="5">
        <f t="shared" si="4"/>
        <v>3.5246727089627394E-2</v>
      </c>
      <c r="Q9" s="5"/>
      <c r="R9" s="4">
        <v>65</v>
      </c>
      <c r="S9" s="5">
        <f t="shared" si="5"/>
        <v>6.6191446028513234E-2</v>
      </c>
      <c r="T9" s="5"/>
      <c r="U9" s="4">
        <v>28</v>
      </c>
      <c r="V9" s="5">
        <f t="shared" si="6"/>
        <v>2.8197381671701913E-2</v>
      </c>
      <c r="W9" s="5"/>
      <c r="X9" s="4">
        <v>60</v>
      </c>
      <c r="Y9" s="5">
        <f t="shared" si="7"/>
        <v>6.1099796334012219E-2</v>
      </c>
      <c r="Z9" s="5"/>
    </row>
    <row r="10" spans="1:26" x14ac:dyDescent="0.2">
      <c r="A10" s="15"/>
      <c r="B10" s="1" t="s">
        <v>10</v>
      </c>
      <c r="C10" s="4">
        <v>3030</v>
      </c>
      <c r="D10" s="5">
        <f t="shared" si="0"/>
        <v>4.0458800122845202E-2</v>
      </c>
      <c r="E10" s="5"/>
      <c r="F10" s="4">
        <v>4623</v>
      </c>
      <c r="G10" s="5">
        <f t="shared" si="1"/>
        <v>6.2227426910030692E-2</v>
      </c>
      <c r="H10" s="5"/>
      <c r="I10" s="4">
        <v>1857</v>
      </c>
      <c r="J10" s="5">
        <f t="shared" si="2"/>
        <v>2.4796036906971464E-2</v>
      </c>
      <c r="K10" s="5"/>
      <c r="L10" s="4">
        <v>3698</v>
      </c>
      <c r="M10" s="5">
        <f t="shared" si="3"/>
        <v>4.9776557368222688E-2</v>
      </c>
      <c r="N10" s="5"/>
      <c r="O10" s="4">
        <v>55</v>
      </c>
      <c r="P10" s="5">
        <f t="shared" si="4"/>
        <v>5.53877139979859E-2</v>
      </c>
      <c r="Q10" s="5"/>
      <c r="R10" s="4">
        <v>82</v>
      </c>
      <c r="S10" s="5">
        <f t="shared" si="5"/>
        <v>8.3503054989816694E-2</v>
      </c>
      <c r="T10" s="5"/>
      <c r="U10" s="4">
        <v>29</v>
      </c>
      <c r="V10" s="5">
        <f t="shared" si="6"/>
        <v>2.920443101711984E-2</v>
      </c>
      <c r="W10" s="5"/>
      <c r="X10" s="4">
        <v>64</v>
      </c>
      <c r="Y10" s="5">
        <f t="shared" si="7"/>
        <v>6.5173116089613028E-2</v>
      </c>
      <c r="Z10" s="5"/>
    </row>
    <row r="11" spans="1:26" x14ac:dyDescent="0.2">
      <c r="A11" s="15"/>
      <c r="B11" s="1" t="s">
        <v>11</v>
      </c>
      <c r="C11" s="4">
        <v>4337</v>
      </c>
      <c r="D11" s="5">
        <f t="shared" si="0"/>
        <v>5.7910830406857967E-2</v>
      </c>
      <c r="E11" s="5"/>
      <c r="F11" s="4">
        <v>5440</v>
      </c>
      <c r="G11" s="5">
        <f t="shared" si="1"/>
        <v>7.3224573305335702E-2</v>
      </c>
      <c r="H11" s="5"/>
      <c r="I11" s="4">
        <v>2599</v>
      </c>
      <c r="J11" s="5">
        <f t="shared" si="2"/>
        <v>3.4703769478308472E-2</v>
      </c>
      <c r="K11" s="5"/>
      <c r="L11" s="4">
        <v>4350</v>
      </c>
      <c r="M11" s="5">
        <f t="shared" si="3"/>
        <v>5.8552737845259245E-2</v>
      </c>
      <c r="N11" s="5"/>
      <c r="O11" s="4">
        <v>75</v>
      </c>
      <c r="P11" s="5">
        <f t="shared" si="4"/>
        <v>7.5528700906344406E-2</v>
      </c>
      <c r="Q11" s="5"/>
      <c r="R11" s="4">
        <v>80</v>
      </c>
      <c r="S11" s="5">
        <f t="shared" si="5"/>
        <v>8.1466395112016296E-2</v>
      </c>
      <c r="T11" s="5"/>
      <c r="U11" s="4">
        <v>50</v>
      </c>
      <c r="V11" s="5">
        <f t="shared" si="6"/>
        <v>5.0352467270896276E-2</v>
      </c>
      <c r="W11" s="5"/>
      <c r="X11" s="4">
        <v>85</v>
      </c>
      <c r="Y11" s="5">
        <f t="shared" si="7"/>
        <v>8.6558044806517312E-2</v>
      </c>
      <c r="Z11" s="5"/>
    </row>
    <row r="12" spans="1:26" x14ac:dyDescent="0.2">
      <c r="A12" s="15"/>
      <c r="B12" s="1" t="s">
        <v>12</v>
      </c>
      <c r="C12" s="4">
        <v>6776</v>
      </c>
      <c r="D12" s="5">
        <f t="shared" si="0"/>
        <v>9.0478161594851184E-2</v>
      </c>
      <c r="E12" s="5"/>
      <c r="F12" s="4">
        <v>6775</v>
      </c>
      <c r="G12" s="5">
        <f t="shared" si="1"/>
        <v>9.11942066440532E-2</v>
      </c>
      <c r="H12" s="5"/>
      <c r="I12" s="4">
        <v>3869</v>
      </c>
      <c r="J12" s="5">
        <f t="shared" si="2"/>
        <v>5.1661748407685837E-2</v>
      </c>
      <c r="K12" s="5"/>
      <c r="L12" s="4">
        <v>5211</v>
      </c>
      <c r="M12" s="5">
        <f t="shared" si="3"/>
        <v>7.0142141818769183E-2</v>
      </c>
      <c r="N12" s="5"/>
      <c r="O12" s="4">
        <v>107</v>
      </c>
      <c r="P12" s="5">
        <f t="shared" si="4"/>
        <v>0.10775427995971802</v>
      </c>
      <c r="Q12" s="5"/>
      <c r="R12" s="4">
        <v>73</v>
      </c>
      <c r="S12" s="5">
        <f t="shared" si="5"/>
        <v>7.4338085539714868E-2</v>
      </c>
      <c r="T12" s="5"/>
      <c r="U12" s="4">
        <v>73</v>
      </c>
      <c r="V12" s="5">
        <f t="shared" si="6"/>
        <v>7.3514602215508554E-2</v>
      </c>
      <c r="W12" s="5"/>
      <c r="X12" s="4">
        <v>78</v>
      </c>
      <c r="Y12" s="5">
        <f t="shared" si="7"/>
        <v>7.9429735234215884E-2</v>
      </c>
      <c r="Z12" s="5"/>
    </row>
    <row r="13" spans="1:26" x14ac:dyDescent="0.2">
      <c r="A13" s="15"/>
      <c r="B13" s="1" t="s">
        <v>13</v>
      </c>
      <c r="C13" s="4">
        <v>10408</v>
      </c>
      <c r="D13" s="5">
        <f t="shared" si="0"/>
        <v>0.13897531078500755</v>
      </c>
      <c r="E13" s="5"/>
      <c r="F13" s="4">
        <v>8127</v>
      </c>
      <c r="G13" s="5">
        <f t="shared" si="1"/>
        <v>0.10939266677434986</v>
      </c>
      <c r="H13" s="5"/>
      <c r="I13" s="4">
        <v>6743</v>
      </c>
      <c r="J13" s="5">
        <f t="shared" si="2"/>
        <v>9.0037521197473658E-2</v>
      </c>
      <c r="K13" s="5"/>
      <c r="L13" s="4">
        <v>6750</v>
      </c>
      <c r="M13" s="5">
        <f t="shared" si="3"/>
        <v>9.0857696656436768E-2</v>
      </c>
      <c r="N13" s="5"/>
      <c r="O13" s="4">
        <v>125</v>
      </c>
      <c r="P13" s="5">
        <f t="shared" si="4"/>
        <v>0.12588116817724068</v>
      </c>
      <c r="Q13" s="5"/>
      <c r="R13" s="4">
        <v>101</v>
      </c>
      <c r="S13" s="5">
        <f t="shared" si="5"/>
        <v>0.10285132382892057</v>
      </c>
      <c r="T13" s="5"/>
      <c r="U13" s="4">
        <v>102</v>
      </c>
      <c r="V13" s="5">
        <f t="shared" si="6"/>
        <v>0.1027190332326284</v>
      </c>
      <c r="W13" s="5"/>
      <c r="X13" s="4">
        <v>62</v>
      </c>
      <c r="Y13" s="5">
        <f t="shared" si="7"/>
        <v>6.313645621181263E-2</v>
      </c>
      <c r="Z13" s="5"/>
    </row>
    <row r="14" spans="1:26" x14ac:dyDescent="0.2">
      <c r="A14" s="15"/>
      <c r="B14" s="1" t="s">
        <v>14</v>
      </c>
      <c r="C14" s="4">
        <v>14385</v>
      </c>
      <c r="D14" s="5">
        <f t="shared" si="0"/>
        <v>0.19207915503865619</v>
      </c>
      <c r="E14" s="5"/>
      <c r="F14" s="4">
        <v>8854</v>
      </c>
      <c r="G14" s="5">
        <f t="shared" si="1"/>
        <v>0.11917837721423571</v>
      </c>
      <c r="H14" s="5"/>
      <c r="I14" s="4">
        <v>12255</v>
      </c>
      <c r="J14" s="5">
        <f t="shared" si="2"/>
        <v>0.16363782029883431</v>
      </c>
      <c r="K14" s="5"/>
      <c r="L14" s="4">
        <v>9468</v>
      </c>
      <c r="M14" s="5">
        <f t="shared" si="3"/>
        <v>0.1274430625100953</v>
      </c>
      <c r="N14" s="5"/>
      <c r="O14" s="4">
        <v>184</v>
      </c>
      <c r="P14" s="5">
        <f t="shared" si="4"/>
        <v>0.18529707955689828</v>
      </c>
      <c r="Q14" s="5"/>
      <c r="R14" s="4">
        <v>79</v>
      </c>
      <c r="S14" s="5">
        <f t="shared" si="5"/>
        <v>8.044806517311609E-2</v>
      </c>
      <c r="T14" s="5"/>
      <c r="U14" s="4">
        <v>163</v>
      </c>
      <c r="V14" s="5">
        <f t="shared" si="6"/>
        <v>0.16414904330312186</v>
      </c>
      <c r="W14" s="5"/>
      <c r="X14" s="4">
        <v>109</v>
      </c>
      <c r="Y14" s="5">
        <f t="shared" si="7"/>
        <v>0.1109979633401222</v>
      </c>
      <c r="Z14" s="5"/>
    </row>
    <row r="15" spans="1:26" x14ac:dyDescent="0.2">
      <c r="A15" s="15"/>
      <c r="B15" s="1" t="s">
        <v>15</v>
      </c>
      <c r="C15" s="4">
        <v>14927</v>
      </c>
      <c r="D15" s="5">
        <f t="shared" si="0"/>
        <v>0.19931633974709911</v>
      </c>
      <c r="E15" s="5"/>
      <c r="F15" s="4">
        <v>7589</v>
      </c>
      <c r="G15" s="5">
        <f t="shared" si="1"/>
        <v>0.10215097184084423</v>
      </c>
      <c r="H15" s="5"/>
      <c r="I15" s="4">
        <v>17544</v>
      </c>
      <c r="J15" s="5">
        <f t="shared" si="2"/>
        <v>0.23426045853306807</v>
      </c>
      <c r="K15" s="5"/>
      <c r="L15" s="4">
        <v>9722</v>
      </c>
      <c r="M15" s="5">
        <f t="shared" si="3"/>
        <v>0.13086200398427825</v>
      </c>
      <c r="N15" s="5"/>
      <c r="O15" s="4">
        <v>166</v>
      </c>
      <c r="P15" s="5">
        <f t="shared" si="4"/>
        <v>0.16717019133937563</v>
      </c>
      <c r="Q15" s="5"/>
      <c r="R15" s="4">
        <v>60</v>
      </c>
      <c r="S15" s="5">
        <f t="shared" si="5"/>
        <v>6.1099796334012219E-2</v>
      </c>
      <c r="T15" s="5"/>
      <c r="U15" s="4">
        <v>207</v>
      </c>
      <c r="V15" s="5">
        <f t="shared" si="6"/>
        <v>0.20845921450151059</v>
      </c>
      <c r="W15" s="5"/>
      <c r="X15" s="4">
        <v>76</v>
      </c>
      <c r="Y15" s="5">
        <f t="shared" si="7"/>
        <v>7.7393075356415472E-2</v>
      </c>
      <c r="Z15" s="5"/>
    </row>
    <row r="16" spans="1:26" x14ac:dyDescent="0.2">
      <c r="A16" s="15"/>
      <c r="B16" s="1" t="s">
        <v>16</v>
      </c>
      <c r="C16" s="4">
        <v>10076</v>
      </c>
      <c r="D16" s="5">
        <f t="shared" si="0"/>
        <v>0.13454220133260339</v>
      </c>
      <c r="E16" s="5"/>
      <c r="F16" s="4">
        <v>5497</v>
      </c>
      <c r="G16" s="5">
        <f t="shared" si="1"/>
        <v>7.3991816077101175E-2</v>
      </c>
      <c r="H16" s="5"/>
      <c r="I16" s="4">
        <v>17668</v>
      </c>
      <c r="J16" s="5">
        <f t="shared" si="2"/>
        <v>0.23591619820806239</v>
      </c>
      <c r="K16" s="5"/>
      <c r="L16" s="4">
        <v>9200</v>
      </c>
      <c r="M16" s="5">
        <f t="shared" si="3"/>
        <v>0.12383567544284714</v>
      </c>
      <c r="N16" s="5"/>
      <c r="O16" s="4">
        <v>112</v>
      </c>
      <c r="P16" s="5">
        <f t="shared" si="4"/>
        <v>0.11278952668680765</v>
      </c>
      <c r="Q16" s="5"/>
      <c r="R16" s="4">
        <v>43</v>
      </c>
      <c r="S16" s="5">
        <f t="shared" si="5"/>
        <v>4.3788187372708759E-2</v>
      </c>
      <c r="T16" s="5"/>
      <c r="U16" s="4">
        <v>196</v>
      </c>
      <c r="V16" s="5">
        <f t="shared" si="6"/>
        <v>0.1973816717019134</v>
      </c>
      <c r="W16" s="5"/>
      <c r="X16" s="4">
        <v>80</v>
      </c>
      <c r="Y16" s="5">
        <f t="shared" si="7"/>
        <v>8.1466395112016296E-2</v>
      </c>
      <c r="Z16" s="5"/>
    </row>
    <row r="17" spans="1:26" x14ac:dyDescent="0.2">
      <c r="A17" s="15"/>
      <c r="B17" s="1" t="s">
        <v>17</v>
      </c>
      <c r="C17" s="4">
        <v>2895</v>
      </c>
      <c r="D17" s="5">
        <f t="shared" si="0"/>
        <v>3.8656180315391704E-2</v>
      </c>
      <c r="E17" s="5"/>
      <c r="F17" s="4">
        <v>1720</v>
      </c>
      <c r="G17" s="5">
        <f t="shared" si="1"/>
        <v>2.3151887148010555E-2</v>
      </c>
      <c r="H17" s="5"/>
      <c r="I17" s="4">
        <v>5642</v>
      </c>
      <c r="J17" s="5">
        <f t="shared" si="2"/>
        <v>7.5336155212241795E-2</v>
      </c>
      <c r="K17" s="5"/>
      <c r="L17" s="4">
        <v>3306</v>
      </c>
      <c r="M17" s="5">
        <f t="shared" si="3"/>
        <v>4.4500080762397025E-2</v>
      </c>
      <c r="N17" s="5"/>
      <c r="O17" s="4">
        <v>33</v>
      </c>
      <c r="P17" s="5">
        <f t="shared" si="4"/>
        <v>3.3232628398791542E-2</v>
      </c>
      <c r="Q17" s="5"/>
      <c r="R17" s="4">
        <v>16</v>
      </c>
      <c r="S17" s="5">
        <f t="shared" si="5"/>
        <v>1.6293279022403257E-2</v>
      </c>
      <c r="T17" s="5"/>
      <c r="U17" s="4">
        <v>61</v>
      </c>
      <c r="V17" s="5">
        <f t="shared" si="6"/>
        <v>6.1430010070493452E-2</v>
      </c>
      <c r="W17" s="5"/>
      <c r="X17" s="4">
        <v>31</v>
      </c>
      <c r="Y17" s="5">
        <f t="shared" si="7"/>
        <v>3.1568228105906315E-2</v>
      </c>
      <c r="Z17" s="5"/>
    </row>
    <row r="18" spans="1:26" x14ac:dyDescent="0.2">
      <c r="A18" s="15"/>
      <c r="B18" s="1" t="s">
        <v>18</v>
      </c>
      <c r="C18" s="4">
        <v>890</v>
      </c>
      <c r="D18" s="5">
        <f t="shared" si="0"/>
        <v>1.1883937989878624E-2</v>
      </c>
      <c r="E18" s="5"/>
      <c r="F18" s="4">
        <v>566</v>
      </c>
      <c r="G18" s="5">
        <f t="shared" si="1"/>
        <v>7.6185861196360312E-3</v>
      </c>
      <c r="H18" s="5"/>
      <c r="I18" s="4">
        <v>1805</v>
      </c>
      <c r="J18" s="5">
        <f t="shared" si="2"/>
        <v>2.4101694462619005E-2</v>
      </c>
      <c r="K18" s="5"/>
      <c r="L18" s="4">
        <v>1131</v>
      </c>
      <c r="M18" s="5">
        <f t="shared" si="3"/>
        <v>1.5223711839767404E-2</v>
      </c>
      <c r="N18" s="5"/>
      <c r="O18" s="4">
        <v>10</v>
      </c>
      <c r="P18" s="5">
        <f t="shared" si="4"/>
        <v>1.0070493454179255E-2</v>
      </c>
      <c r="Q18" s="5"/>
      <c r="R18" s="4">
        <v>5</v>
      </c>
      <c r="S18" s="5">
        <f t="shared" si="5"/>
        <v>5.0916496945010185E-3</v>
      </c>
      <c r="T18" s="5"/>
      <c r="U18" s="4">
        <v>20</v>
      </c>
      <c r="V18" s="5">
        <f t="shared" si="6"/>
        <v>2.014098690835851E-2</v>
      </c>
      <c r="W18" s="5"/>
      <c r="X18" s="4">
        <v>8</v>
      </c>
      <c r="Y18" s="5">
        <f t="shared" si="7"/>
        <v>8.1466395112016286E-3</v>
      </c>
      <c r="Z18" s="5"/>
    </row>
    <row r="19" spans="1:26" x14ac:dyDescent="0.2">
      <c r="A19" s="15"/>
      <c r="B19" s="1" t="s">
        <v>19</v>
      </c>
      <c r="C19" s="4">
        <v>337</v>
      </c>
      <c r="D19" s="5">
        <f t="shared" si="0"/>
        <v>4.4998731489765123E-3</v>
      </c>
      <c r="E19" s="5"/>
      <c r="F19" s="4">
        <v>209</v>
      </c>
      <c r="G19" s="5">
        <f t="shared" si="1"/>
        <v>2.8132234964733755E-3</v>
      </c>
      <c r="H19" s="5"/>
      <c r="I19" s="4">
        <v>613</v>
      </c>
      <c r="J19" s="5">
        <f t="shared" si="2"/>
        <v>8.1852291997703327E-3</v>
      </c>
      <c r="K19" s="5"/>
      <c r="L19" s="4">
        <v>420</v>
      </c>
      <c r="M19" s="5">
        <f t="shared" si="3"/>
        <v>5.6533677919560653E-3</v>
      </c>
      <c r="N19" s="5"/>
      <c r="O19" s="4">
        <v>4</v>
      </c>
      <c r="P19" s="5">
        <f t="shared" si="4"/>
        <v>4.0281973816717019E-3</v>
      </c>
      <c r="Q19" s="5"/>
      <c r="R19" s="4">
        <v>1</v>
      </c>
      <c r="S19" s="5">
        <f t="shared" si="5"/>
        <v>1.0183299389002036E-3</v>
      </c>
      <c r="T19" s="5"/>
      <c r="U19" s="4">
        <v>6</v>
      </c>
      <c r="V19" s="5">
        <f t="shared" si="6"/>
        <v>6.0422960725075529E-3</v>
      </c>
      <c r="W19" s="5"/>
      <c r="X19" s="4">
        <v>2</v>
      </c>
      <c r="Y19" s="5">
        <f t="shared" si="7"/>
        <v>2.0366598778004071E-3</v>
      </c>
      <c r="Z19" s="5"/>
    </row>
    <row r="20" spans="1:26" x14ac:dyDescent="0.2">
      <c r="A20" s="15"/>
      <c r="B20" s="1" t="s">
        <v>20</v>
      </c>
      <c r="C20" s="4">
        <v>129</v>
      </c>
      <c r="D20" s="5">
        <f t="shared" si="0"/>
        <v>1.722503371566677E-3</v>
      </c>
      <c r="E20" s="5"/>
      <c r="F20" s="4">
        <v>89</v>
      </c>
      <c r="G20" s="5">
        <f t="shared" si="1"/>
        <v>1.1979755559144995E-3</v>
      </c>
      <c r="H20" s="5"/>
      <c r="I20" s="4">
        <v>260</v>
      </c>
      <c r="J20" s="5">
        <f t="shared" si="2"/>
        <v>3.4717122217622944E-3</v>
      </c>
      <c r="K20" s="5"/>
      <c r="L20" s="4">
        <v>182</v>
      </c>
      <c r="M20" s="5">
        <f t="shared" si="3"/>
        <v>2.4497927098476283E-3</v>
      </c>
      <c r="N20" s="5"/>
      <c r="O20" s="4">
        <v>0</v>
      </c>
      <c r="P20" s="5">
        <f t="shared" si="4"/>
        <v>0</v>
      </c>
      <c r="Q20" s="5"/>
      <c r="R20" s="4">
        <v>0</v>
      </c>
      <c r="S20" s="5">
        <f t="shared" si="5"/>
        <v>0</v>
      </c>
      <c r="T20" s="5"/>
      <c r="U20" s="4">
        <v>1</v>
      </c>
      <c r="V20" s="5">
        <f t="shared" si="6"/>
        <v>1.0070493454179255E-3</v>
      </c>
      <c r="W20" s="5"/>
      <c r="X20" s="4">
        <v>1</v>
      </c>
      <c r="Y20" s="5">
        <f t="shared" si="7"/>
        <v>1.0183299389002036E-3</v>
      </c>
      <c r="Z20" s="5"/>
    </row>
    <row r="21" spans="1:26" x14ac:dyDescent="0.2">
      <c r="A21" s="15"/>
      <c r="B21" s="1" t="s">
        <v>21</v>
      </c>
      <c r="C21" s="4">
        <v>75</v>
      </c>
      <c r="D21" s="5">
        <f t="shared" si="0"/>
        <v>1.0014554485852773E-3</v>
      </c>
      <c r="E21" s="5"/>
      <c r="F21" s="4">
        <v>37</v>
      </c>
      <c r="G21" s="5">
        <f t="shared" si="1"/>
        <v>4.9803478167232003E-4</v>
      </c>
      <c r="H21" s="5"/>
      <c r="I21" s="4">
        <v>127</v>
      </c>
      <c r="J21" s="5">
        <f t="shared" si="2"/>
        <v>1.6957978929377361E-3</v>
      </c>
      <c r="K21" s="5"/>
      <c r="L21" s="4">
        <v>72</v>
      </c>
      <c r="M21" s="5">
        <f t="shared" si="3"/>
        <v>9.6914876433532547E-4</v>
      </c>
      <c r="N21" s="5"/>
      <c r="O21" s="4">
        <v>0</v>
      </c>
      <c r="P21" s="5">
        <f t="shared" si="4"/>
        <v>0</v>
      </c>
      <c r="Q21" s="5"/>
      <c r="R21" s="4">
        <v>0</v>
      </c>
      <c r="S21" s="5">
        <f t="shared" si="5"/>
        <v>0</v>
      </c>
      <c r="T21" s="5"/>
      <c r="U21" s="4">
        <v>1</v>
      </c>
      <c r="V21" s="5">
        <f t="shared" si="6"/>
        <v>1.0070493454179255E-3</v>
      </c>
      <c r="W21" s="5"/>
      <c r="X21" s="4">
        <v>0</v>
      </c>
      <c r="Y21" s="5">
        <f t="shared" si="7"/>
        <v>0</v>
      </c>
      <c r="Z21" s="5"/>
    </row>
    <row r="22" spans="1:26" x14ac:dyDescent="0.2">
      <c r="A22" s="15"/>
      <c r="B22" s="1" t="s">
        <v>22</v>
      </c>
      <c r="C22" s="4">
        <v>48</v>
      </c>
      <c r="D22" s="5">
        <f t="shared" si="0"/>
        <v>6.4093148709457742E-4</v>
      </c>
      <c r="E22" s="5"/>
      <c r="F22" s="4">
        <v>28</v>
      </c>
      <c r="G22" s="5">
        <f t="shared" si="1"/>
        <v>3.7689118613040435E-4</v>
      </c>
      <c r="H22" s="5"/>
      <c r="I22" s="4">
        <v>71</v>
      </c>
      <c r="J22" s="5">
        <f t="shared" si="2"/>
        <v>9.4804449132739586E-4</v>
      </c>
      <c r="K22" s="5"/>
      <c r="L22" s="4">
        <v>41</v>
      </c>
      <c r="M22" s="5">
        <f t="shared" si="3"/>
        <v>5.5187637969094923E-4</v>
      </c>
      <c r="N22" s="5"/>
      <c r="O22" s="4">
        <v>1</v>
      </c>
      <c r="P22" s="5">
        <f t="shared" si="4"/>
        <v>1.0070493454179255E-3</v>
      </c>
      <c r="Q22" s="5"/>
      <c r="R22" s="4">
        <v>1</v>
      </c>
      <c r="S22" s="5">
        <f t="shared" si="5"/>
        <v>1.0183299389002036E-3</v>
      </c>
      <c r="T22" s="5"/>
      <c r="U22" s="4">
        <v>1</v>
      </c>
      <c r="V22" s="5">
        <f t="shared" si="6"/>
        <v>1.0070493454179255E-3</v>
      </c>
      <c r="W22" s="5"/>
      <c r="X22" s="4">
        <v>1</v>
      </c>
      <c r="Y22" s="5">
        <f t="shared" si="7"/>
        <v>1.0183299389002036E-3</v>
      </c>
      <c r="Z22" s="5"/>
    </row>
    <row r="23" spans="1:26" x14ac:dyDescent="0.2">
      <c r="A23" s="15"/>
      <c r="B23" s="1" t="s">
        <v>23</v>
      </c>
      <c r="C23" s="4">
        <v>12</v>
      </c>
      <c r="D23" s="5">
        <f t="shared" si="0"/>
        <v>1.6023287177364436E-4</v>
      </c>
      <c r="E23" s="5"/>
      <c r="F23" s="4">
        <v>8</v>
      </c>
      <c r="G23" s="5">
        <f t="shared" si="1"/>
        <v>1.0768319603725839E-4</v>
      </c>
      <c r="H23" s="5"/>
      <c r="I23" s="4">
        <v>24</v>
      </c>
      <c r="J23" s="5">
        <f t="shared" si="2"/>
        <v>3.2046574354728871E-4</v>
      </c>
      <c r="K23" s="5"/>
      <c r="L23" s="4">
        <v>13</v>
      </c>
      <c r="M23" s="5">
        <f t="shared" si="3"/>
        <v>1.7498519356054488E-4</v>
      </c>
      <c r="N23" s="5"/>
      <c r="O23" s="4">
        <v>0</v>
      </c>
      <c r="P23" s="5">
        <f t="shared" si="4"/>
        <v>0</v>
      </c>
      <c r="Q23" s="5"/>
      <c r="R23" s="4">
        <v>0</v>
      </c>
      <c r="S23" s="5">
        <f t="shared" si="5"/>
        <v>0</v>
      </c>
      <c r="T23" s="5"/>
      <c r="U23" s="4">
        <v>0</v>
      </c>
      <c r="V23" s="5">
        <f t="shared" si="6"/>
        <v>0</v>
      </c>
      <c r="W23" s="5"/>
      <c r="X23" s="4">
        <v>0</v>
      </c>
      <c r="Y23" s="5">
        <f t="shared" si="7"/>
        <v>0</v>
      </c>
      <c r="Z23" s="5"/>
    </row>
    <row r="24" spans="1:26" x14ac:dyDescent="0.2">
      <c r="A24" s="15"/>
      <c r="B24" s="1" t="s">
        <v>24</v>
      </c>
      <c r="C24" s="4">
        <v>9</v>
      </c>
      <c r="D24" s="5">
        <f t="shared" si="0"/>
        <v>1.2017465383023327E-4</v>
      </c>
      <c r="E24" s="5"/>
      <c r="F24" s="4">
        <v>4</v>
      </c>
      <c r="G24" s="5">
        <f t="shared" si="1"/>
        <v>5.3841598018629193E-5</v>
      </c>
      <c r="H24" s="5"/>
      <c r="I24" s="4">
        <v>13</v>
      </c>
      <c r="J24" s="5">
        <f t="shared" si="2"/>
        <v>1.7358561108811473E-4</v>
      </c>
      <c r="K24" s="5"/>
      <c r="L24" s="4">
        <v>8</v>
      </c>
      <c r="M24" s="5">
        <f t="shared" si="3"/>
        <v>1.0768319603725839E-4</v>
      </c>
      <c r="N24" s="5"/>
      <c r="O24" s="4">
        <v>0</v>
      </c>
      <c r="P24" s="5">
        <f t="shared" si="4"/>
        <v>0</v>
      </c>
      <c r="Q24" s="5"/>
      <c r="R24" s="4">
        <v>0</v>
      </c>
      <c r="S24" s="5">
        <f t="shared" si="5"/>
        <v>0</v>
      </c>
      <c r="T24" s="5"/>
      <c r="U24" s="4">
        <v>0</v>
      </c>
      <c r="V24" s="5">
        <f t="shared" si="6"/>
        <v>0</v>
      </c>
      <c r="W24" s="5"/>
      <c r="X24" s="4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4">
        <v>4</v>
      </c>
      <c r="D25" s="5">
        <f t="shared" si="0"/>
        <v>5.3410957257881454E-5</v>
      </c>
      <c r="E25" s="5"/>
      <c r="F25" s="4">
        <v>2</v>
      </c>
      <c r="G25" s="5">
        <f t="shared" si="1"/>
        <v>2.6920799009314596E-5</v>
      </c>
      <c r="H25" s="5"/>
      <c r="I25" s="4">
        <v>12</v>
      </c>
      <c r="J25" s="5">
        <f t="shared" si="2"/>
        <v>1.6023287177364436E-4</v>
      </c>
      <c r="K25" s="5"/>
      <c r="L25" s="4">
        <v>8</v>
      </c>
      <c r="M25" s="5">
        <f t="shared" si="3"/>
        <v>1.0768319603725839E-4</v>
      </c>
      <c r="N25" s="5"/>
      <c r="O25" s="4">
        <v>0</v>
      </c>
      <c r="P25" s="5">
        <f t="shared" si="4"/>
        <v>0</v>
      </c>
      <c r="Q25" s="5"/>
      <c r="R25" s="4">
        <v>0</v>
      </c>
      <c r="S25" s="5">
        <f t="shared" si="5"/>
        <v>0</v>
      </c>
      <c r="T25" s="5"/>
      <c r="U25" s="4">
        <v>0</v>
      </c>
      <c r="V25" s="5">
        <f t="shared" si="6"/>
        <v>0</v>
      </c>
      <c r="W25" s="5"/>
      <c r="X25" s="4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4">
        <v>3</v>
      </c>
      <c r="D26" s="5">
        <f t="shared" si="0"/>
        <v>4.0058217943411089E-5</v>
      </c>
      <c r="E26" s="5"/>
      <c r="F26" s="4">
        <v>2</v>
      </c>
      <c r="G26" s="5">
        <f t="shared" si="1"/>
        <v>2.6920799009314596E-5</v>
      </c>
      <c r="H26" s="5"/>
      <c r="I26" s="4">
        <v>4</v>
      </c>
      <c r="J26" s="5">
        <f t="shared" si="2"/>
        <v>5.3410957257881454E-5</v>
      </c>
      <c r="K26" s="5"/>
      <c r="L26" s="4">
        <v>2</v>
      </c>
      <c r="M26" s="5">
        <f t="shared" si="3"/>
        <v>2.6920799009314596E-5</v>
      </c>
      <c r="N26" s="5"/>
      <c r="O26" s="4">
        <v>1</v>
      </c>
      <c r="P26" s="5">
        <f t="shared" si="4"/>
        <v>1.0070493454179255E-3</v>
      </c>
      <c r="Q26" s="5"/>
      <c r="R26" s="4">
        <v>1</v>
      </c>
      <c r="S26" s="5">
        <f t="shared" si="5"/>
        <v>1.0183299389002036E-3</v>
      </c>
      <c r="T26" s="5"/>
      <c r="U26" s="4">
        <v>1</v>
      </c>
      <c r="V26" s="5">
        <f t="shared" si="6"/>
        <v>1.0070493454179255E-3</v>
      </c>
      <c r="W26" s="5"/>
      <c r="X26" s="4">
        <v>1</v>
      </c>
      <c r="Y26" s="5">
        <f t="shared" si="7"/>
        <v>1.0183299389002036E-3</v>
      </c>
      <c r="Z26" s="5"/>
    </row>
    <row r="27" spans="1:26" x14ac:dyDescent="0.2">
      <c r="A27" s="15" t="s">
        <v>27</v>
      </c>
      <c r="B27" s="1" t="s">
        <v>5</v>
      </c>
      <c r="C27" s="4">
        <v>0</v>
      </c>
      <c r="D27" s="5">
        <f t="shared" si="0"/>
        <v>0</v>
      </c>
      <c r="E27" s="3"/>
      <c r="F27" s="4">
        <v>0</v>
      </c>
      <c r="G27" s="5">
        <f t="shared" si="1"/>
        <v>0</v>
      </c>
      <c r="H27" s="3"/>
      <c r="I27" s="4">
        <v>0</v>
      </c>
      <c r="J27" s="5">
        <f t="shared" si="2"/>
        <v>0</v>
      </c>
      <c r="K27" s="3"/>
      <c r="L27" s="4">
        <v>0</v>
      </c>
      <c r="M27" s="5">
        <f t="shared" si="3"/>
        <v>0</v>
      </c>
      <c r="N27" s="3"/>
      <c r="O27" s="4">
        <v>0</v>
      </c>
      <c r="P27" s="5">
        <f t="shared" si="4"/>
        <v>0</v>
      </c>
      <c r="Q27" s="3"/>
      <c r="R27" s="4">
        <v>0</v>
      </c>
      <c r="S27" s="5">
        <f t="shared" si="5"/>
        <v>0</v>
      </c>
      <c r="T27" s="3"/>
      <c r="U27" s="4">
        <v>0</v>
      </c>
      <c r="V27" s="5">
        <f t="shared" si="6"/>
        <v>0</v>
      </c>
      <c r="W27" s="3"/>
      <c r="X27" s="4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4">
        <v>7</v>
      </c>
      <c r="D28" s="5">
        <f t="shared" si="0"/>
        <v>9.3469175201292543E-5</v>
      </c>
      <c r="E28" s="3"/>
      <c r="F28" s="4">
        <v>5</v>
      </c>
      <c r="G28" s="5">
        <f t="shared" si="1"/>
        <v>6.7301997523286491E-5</v>
      </c>
      <c r="H28" s="3"/>
      <c r="I28" s="4">
        <v>0</v>
      </c>
      <c r="J28" s="5">
        <f t="shared" si="2"/>
        <v>0</v>
      </c>
      <c r="K28" s="3"/>
      <c r="L28" s="4">
        <v>0</v>
      </c>
      <c r="M28" s="5">
        <f t="shared" si="3"/>
        <v>0</v>
      </c>
      <c r="N28" s="3"/>
      <c r="O28" s="4">
        <v>0</v>
      </c>
      <c r="P28" s="5">
        <f t="shared" si="4"/>
        <v>0</v>
      </c>
      <c r="Q28" s="3"/>
      <c r="R28" s="4">
        <v>0</v>
      </c>
      <c r="S28" s="5">
        <f t="shared" si="5"/>
        <v>0</v>
      </c>
      <c r="T28" s="3"/>
      <c r="U28" s="4">
        <v>0</v>
      </c>
      <c r="V28" s="5">
        <f t="shared" si="6"/>
        <v>0</v>
      </c>
      <c r="W28" s="3"/>
      <c r="X28" s="4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4">
        <v>2</v>
      </c>
      <c r="D29" s="5">
        <f t="shared" si="0"/>
        <v>2.6705478628940727E-5</v>
      </c>
      <c r="E29" s="3"/>
      <c r="F29" s="4">
        <v>3</v>
      </c>
      <c r="G29" s="5">
        <f t="shared" si="1"/>
        <v>4.0381198513971895E-5</v>
      </c>
      <c r="H29" s="3"/>
      <c r="I29" s="4">
        <v>0</v>
      </c>
      <c r="J29" s="5">
        <f t="shared" si="2"/>
        <v>0</v>
      </c>
      <c r="K29" s="3"/>
      <c r="L29" s="4">
        <v>0</v>
      </c>
      <c r="M29" s="5">
        <f t="shared" si="3"/>
        <v>0</v>
      </c>
      <c r="N29" s="3"/>
      <c r="O29" s="4">
        <v>0</v>
      </c>
      <c r="P29" s="5">
        <f t="shared" si="4"/>
        <v>0</v>
      </c>
      <c r="Q29" s="3"/>
      <c r="R29" s="4">
        <v>0</v>
      </c>
      <c r="S29" s="5">
        <f t="shared" si="5"/>
        <v>0</v>
      </c>
      <c r="T29" s="3"/>
      <c r="U29" s="4">
        <v>0</v>
      </c>
      <c r="V29" s="5">
        <f t="shared" si="6"/>
        <v>0</v>
      </c>
      <c r="W29" s="3"/>
      <c r="X29" s="4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4">
        <v>8</v>
      </c>
      <c r="D30" s="5">
        <f t="shared" si="0"/>
        <v>1.0682191451576291E-4</v>
      </c>
      <c r="E30" s="3"/>
      <c r="F30" s="4">
        <v>6</v>
      </c>
      <c r="G30" s="5">
        <f t="shared" si="1"/>
        <v>8.0762397027943789E-5</v>
      </c>
      <c r="H30" s="3"/>
      <c r="I30" s="4">
        <v>0</v>
      </c>
      <c r="J30" s="5">
        <f t="shared" si="2"/>
        <v>0</v>
      </c>
      <c r="K30" s="3"/>
      <c r="L30" s="4">
        <v>0</v>
      </c>
      <c r="M30" s="5">
        <f t="shared" si="3"/>
        <v>0</v>
      </c>
      <c r="N30" s="3"/>
      <c r="O30" s="4">
        <v>0</v>
      </c>
      <c r="P30" s="5">
        <f t="shared" si="4"/>
        <v>0</v>
      </c>
      <c r="Q30" s="3"/>
      <c r="R30" s="4">
        <v>0</v>
      </c>
      <c r="S30" s="5">
        <f t="shared" si="5"/>
        <v>0</v>
      </c>
      <c r="T30" s="3"/>
      <c r="U30" s="4">
        <v>0</v>
      </c>
      <c r="V30" s="5">
        <f t="shared" si="6"/>
        <v>0</v>
      </c>
      <c r="W30" s="3"/>
      <c r="X30" s="4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4">
        <v>8</v>
      </c>
      <c r="D31" s="5">
        <f t="shared" si="0"/>
        <v>1.0682191451576291E-4</v>
      </c>
      <c r="E31" s="3"/>
      <c r="F31" s="4">
        <v>4</v>
      </c>
      <c r="G31" s="5">
        <f t="shared" si="1"/>
        <v>5.3841598018629193E-5</v>
      </c>
      <c r="H31" s="3"/>
      <c r="I31" s="4">
        <v>0</v>
      </c>
      <c r="J31" s="5">
        <f t="shared" si="2"/>
        <v>0</v>
      </c>
      <c r="K31" s="3"/>
      <c r="L31" s="4">
        <v>0</v>
      </c>
      <c r="M31" s="5">
        <f t="shared" si="3"/>
        <v>0</v>
      </c>
      <c r="N31" s="3"/>
      <c r="O31" s="4">
        <v>0</v>
      </c>
      <c r="P31" s="5">
        <f t="shared" si="4"/>
        <v>0</v>
      </c>
      <c r="Q31" s="3"/>
      <c r="R31" s="4">
        <v>0</v>
      </c>
      <c r="S31" s="5">
        <f t="shared" si="5"/>
        <v>0</v>
      </c>
      <c r="T31" s="3"/>
      <c r="U31" s="4">
        <v>0</v>
      </c>
      <c r="V31" s="5">
        <f t="shared" si="6"/>
        <v>0</v>
      </c>
      <c r="W31" s="3"/>
      <c r="X31" s="4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4">
        <v>82</v>
      </c>
      <c r="D32" s="5">
        <f t="shared" si="0"/>
        <v>1.0949246237865699E-3</v>
      </c>
      <c r="E32" s="3"/>
      <c r="F32" s="4">
        <v>47</v>
      </c>
      <c r="G32" s="5">
        <f t="shared" si="1"/>
        <v>6.3263877671889302E-4</v>
      </c>
      <c r="H32" s="3"/>
      <c r="I32" s="4">
        <v>45</v>
      </c>
      <c r="J32" s="5">
        <f t="shared" si="2"/>
        <v>6.0087326915116634E-4</v>
      </c>
      <c r="K32" s="3"/>
      <c r="L32" s="4">
        <v>27</v>
      </c>
      <c r="M32" s="5">
        <f t="shared" si="3"/>
        <v>3.6343078662574705E-4</v>
      </c>
      <c r="N32" s="3"/>
      <c r="O32" s="4">
        <v>3</v>
      </c>
      <c r="P32" s="5">
        <f t="shared" si="4"/>
        <v>3.0211480362537764E-3</v>
      </c>
      <c r="Q32" s="3"/>
      <c r="R32" s="4">
        <v>2</v>
      </c>
      <c r="S32" s="5">
        <f t="shared" si="5"/>
        <v>2.0366598778004071E-3</v>
      </c>
      <c r="T32" s="3"/>
      <c r="U32" s="4">
        <v>1</v>
      </c>
      <c r="V32" s="5">
        <f t="shared" si="6"/>
        <v>1.0070493454179255E-3</v>
      </c>
      <c r="W32" s="3"/>
      <c r="X32" s="4">
        <v>1</v>
      </c>
      <c r="Y32" s="5">
        <f t="shared" si="7"/>
        <v>1.0183299389002036E-3</v>
      </c>
      <c r="Z32" s="3"/>
    </row>
    <row r="33" spans="1:26" x14ac:dyDescent="0.2">
      <c r="A33" s="15"/>
      <c r="B33" s="1" t="s">
        <v>11</v>
      </c>
      <c r="C33" s="4">
        <v>176</v>
      </c>
      <c r="D33" s="5">
        <f t="shared" si="0"/>
        <v>2.3500821193467841E-3</v>
      </c>
      <c r="E33" s="3"/>
      <c r="F33" s="4">
        <v>92</v>
      </c>
      <c r="G33" s="5">
        <f t="shared" si="1"/>
        <v>1.2383567544284714E-3</v>
      </c>
      <c r="H33" s="3"/>
      <c r="I33" s="4">
        <v>61</v>
      </c>
      <c r="J33" s="5">
        <f t="shared" si="2"/>
        <v>8.1451709818269218E-4</v>
      </c>
      <c r="K33" s="3"/>
      <c r="L33" s="4">
        <v>56</v>
      </c>
      <c r="M33" s="5">
        <f t="shared" si="3"/>
        <v>7.537823722608087E-4</v>
      </c>
      <c r="N33" s="3"/>
      <c r="O33" s="4">
        <v>2</v>
      </c>
      <c r="P33" s="5">
        <f t="shared" si="4"/>
        <v>2.014098690835851E-3</v>
      </c>
      <c r="Q33" s="3"/>
      <c r="R33" s="4">
        <v>1</v>
      </c>
      <c r="S33" s="5">
        <f t="shared" si="5"/>
        <v>1.0183299389002036E-3</v>
      </c>
      <c r="T33" s="3"/>
      <c r="U33" s="4">
        <v>1</v>
      </c>
      <c r="V33" s="5">
        <f t="shared" si="6"/>
        <v>1.0070493454179255E-3</v>
      </c>
      <c r="W33" s="3"/>
      <c r="X33" s="4">
        <v>1</v>
      </c>
      <c r="Y33" s="5">
        <f t="shared" si="7"/>
        <v>1.0183299389002036E-3</v>
      </c>
      <c r="Z33" s="3"/>
    </row>
    <row r="34" spans="1:26" x14ac:dyDescent="0.2">
      <c r="A34" s="15"/>
      <c r="B34" s="1" t="s">
        <v>12</v>
      </c>
      <c r="C34" s="4">
        <v>493</v>
      </c>
      <c r="D34" s="5">
        <f t="shared" si="0"/>
        <v>6.5829004820338894E-3</v>
      </c>
      <c r="E34" s="3"/>
      <c r="F34" s="4">
        <v>194</v>
      </c>
      <c r="G34" s="5">
        <f t="shared" si="1"/>
        <v>2.6113175039035159E-3</v>
      </c>
      <c r="H34" s="3"/>
      <c r="I34" s="4">
        <v>20</v>
      </c>
      <c r="J34" s="5">
        <f t="shared" si="2"/>
        <v>2.6705478628940725E-4</v>
      </c>
      <c r="K34" s="3"/>
      <c r="L34" s="4">
        <v>12</v>
      </c>
      <c r="M34" s="5">
        <f t="shared" si="3"/>
        <v>1.6152479405588758E-4</v>
      </c>
      <c r="N34" s="3"/>
      <c r="O34" s="4">
        <v>3</v>
      </c>
      <c r="P34" s="5">
        <f t="shared" si="4"/>
        <v>3.0211480362537764E-3</v>
      </c>
      <c r="Q34" s="3"/>
      <c r="R34" s="4">
        <v>1</v>
      </c>
      <c r="S34" s="5">
        <f t="shared" si="5"/>
        <v>1.0183299389002036E-3</v>
      </c>
      <c r="T34" s="3"/>
      <c r="U34" s="4">
        <v>1</v>
      </c>
      <c r="V34" s="5">
        <f t="shared" si="6"/>
        <v>1.0070493454179255E-3</v>
      </c>
      <c r="W34" s="3"/>
      <c r="X34" s="4">
        <v>0</v>
      </c>
      <c r="Y34" s="5">
        <f t="shared" si="7"/>
        <v>0</v>
      </c>
      <c r="Z34" s="3"/>
    </row>
    <row r="35" spans="1:26" x14ac:dyDescent="0.2">
      <c r="A35" s="15"/>
      <c r="B35" s="1" t="s">
        <v>13</v>
      </c>
      <c r="C35" s="4">
        <v>1348</v>
      </c>
      <c r="D35" s="5">
        <f t="shared" si="0"/>
        <v>1.7999492595906049E-2</v>
      </c>
      <c r="E35" s="3"/>
      <c r="F35" s="4">
        <v>722</v>
      </c>
      <c r="G35" s="5">
        <f t="shared" si="1"/>
        <v>9.7184084423625697E-3</v>
      </c>
      <c r="H35" s="3"/>
      <c r="I35" s="4">
        <v>341</v>
      </c>
      <c r="J35" s="5">
        <f t="shared" si="2"/>
        <v>4.553284106234394E-3</v>
      </c>
      <c r="K35" s="3"/>
      <c r="L35" s="4">
        <v>244</v>
      </c>
      <c r="M35" s="5">
        <f t="shared" si="3"/>
        <v>3.2843374791363808E-3</v>
      </c>
      <c r="N35" s="3"/>
      <c r="O35" s="4">
        <v>32</v>
      </c>
      <c r="P35" s="5">
        <f t="shared" si="4"/>
        <v>3.2225579053373615E-2</v>
      </c>
      <c r="Q35" s="3"/>
      <c r="R35" s="4">
        <v>25</v>
      </c>
      <c r="S35" s="5">
        <f t="shared" si="5"/>
        <v>2.5458248472505093E-2</v>
      </c>
      <c r="T35" s="3"/>
      <c r="U35" s="4">
        <v>18</v>
      </c>
      <c r="V35" s="5">
        <f t="shared" si="6"/>
        <v>1.812688821752266E-2</v>
      </c>
      <c r="W35" s="3"/>
      <c r="X35" s="4">
        <v>16</v>
      </c>
      <c r="Y35" s="5">
        <f t="shared" si="7"/>
        <v>1.6293279022403257E-2</v>
      </c>
      <c r="Z35" s="3"/>
    </row>
    <row r="36" spans="1:26" x14ac:dyDescent="0.2">
      <c r="A36" s="15"/>
      <c r="B36" s="1" t="s">
        <v>14</v>
      </c>
      <c r="C36" s="4">
        <v>2385</v>
      </c>
      <c r="D36" s="5">
        <f t="shared" si="0"/>
        <v>3.1846283265011814E-2</v>
      </c>
      <c r="E36" s="3"/>
      <c r="F36" s="4">
        <v>1279</v>
      </c>
      <c r="G36" s="5">
        <f t="shared" si="1"/>
        <v>1.7215850966456683E-2</v>
      </c>
      <c r="H36" s="3"/>
      <c r="I36" s="4">
        <v>173</v>
      </c>
      <c r="J36" s="5">
        <f t="shared" si="2"/>
        <v>2.310023901403373E-3</v>
      </c>
      <c r="K36" s="3"/>
      <c r="L36" s="4">
        <v>87</v>
      </c>
      <c r="M36" s="5">
        <f t="shared" si="3"/>
        <v>1.1710547569051849E-3</v>
      </c>
      <c r="N36" s="3"/>
      <c r="O36" s="4">
        <v>48</v>
      </c>
      <c r="P36" s="5">
        <f t="shared" si="4"/>
        <v>4.8338368580060423E-2</v>
      </c>
      <c r="Q36" s="3"/>
      <c r="R36" s="4">
        <v>26</v>
      </c>
      <c r="S36" s="5">
        <f t="shared" si="5"/>
        <v>2.6476578411405296E-2</v>
      </c>
      <c r="T36" s="3"/>
      <c r="U36" s="4">
        <v>2</v>
      </c>
      <c r="V36" s="5">
        <f t="shared" si="6"/>
        <v>2.014098690835851E-3</v>
      </c>
      <c r="W36" s="3"/>
      <c r="X36" s="4">
        <v>1</v>
      </c>
      <c r="Y36" s="5">
        <f t="shared" si="7"/>
        <v>1.0183299389002036E-3</v>
      </c>
      <c r="Z36" s="3"/>
    </row>
    <row r="37" spans="1:26" x14ac:dyDescent="0.2">
      <c r="A37" s="15"/>
      <c r="B37" s="1" t="s">
        <v>15</v>
      </c>
      <c r="C37" s="4">
        <v>6410</v>
      </c>
      <c r="D37" s="5">
        <f t="shared" si="0"/>
        <v>8.5591059005755032E-2</v>
      </c>
      <c r="E37" s="3"/>
      <c r="F37" s="4">
        <v>3411</v>
      </c>
      <c r="G37" s="5">
        <f t="shared" si="1"/>
        <v>4.5913422710386044E-2</v>
      </c>
      <c r="H37" s="3"/>
      <c r="I37" s="4">
        <v>923</v>
      </c>
      <c r="J37" s="5">
        <f t="shared" si="2"/>
        <v>1.2324578387256145E-2</v>
      </c>
      <c r="K37" s="3"/>
      <c r="L37" s="4">
        <v>464</v>
      </c>
      <c r="M37" s="5">
        <f t="shared" si="3"/>
        <v>6.2456253701609864E-3</v>
      </c>
      <c r="N37" s="3"/>
      <c r="O37" s="4">
        <v>120</v>
      </c>
      <c r="P37" s="5">
        <f t="shared" si="4"/>
        <v>0.12084592145015106</v>
      </c>
      <c r="Q37" s="3"/>
      <c r="R37" s="4">
        <v>72</v>
      </c>
      <c r="S37" s="5">
        <f t="shared" si="5"/>
        <v>7.3319755600814662E-2</v>
      </c>
      <c r="T37" s="3"/>
      <c r="U37" s="4">
        <v>20</v>
      </c>
      <c r="V37" s="5">
        <f t="shared" si="6"/>
        <v>2.014098690835851E-2</v>
      </c>
      <c r="W37" s="3"/>
      <c r="X37" s="4">
        <v>8</v>
      </c>
      <c r="Y37" s="5">
        <f t="shared" si="7"/>
        <v>8.1466395112016286E-3</v>
      </c>
      <c r="Z37" s="3"/>
    </row>
    <row r="38" spans="1:26" x14ac:dyDescent="0.2">
      <c r="A38" s="15"/>
      <c r="B38" s="1" t="s">
        <v>16</v>
      </c>
      <c r="C38" s="4">
        <v>14180</v>
      </c>
      <c r="D38" s="5">
        <f t="shared" si="0"/>
        <v>0.18934184347918975</v>
      </c>
      <c r="E38" s="3"/>
      <c r="F38" s="4">
        <v>7564</v>
      </c>
      <c r="G38" s="5">
        <f t="shared" si="1"/>
        <v>0.1018144618532278</v>
      </c>
      <c r="H38" s="3"/>
      <c r="I38" s="4">
        <v>9233</v>
      </c>
      <c r="J38" s="5">
        <f t="shared" si="2"/>
        <v>0.12328584209050486</v>
      </c>
      <c r="K38" s="3"/>
      <c r="L38" s="4">
        <v>5353</v>
      </c>
      <c r="M38" s="5">
        <f t="shared" si="3"/>
        <v>7.205351854843052E-2</v>
      </c>
      <c r="N38" s="3"/>
      <c r="O38" s="4">
        <v>237</v>
      </c>
      <c r="P38" s="5">
        <f t="shared" si="4"/>
        <v>0.23867069486404835</v>
      </c>
      <c r="Q38" s="3"/>
      <c r="R38" s="4">
        <v>153</v>
      </c>
      <c r="S38" s="5">
        <f t="shared" si="5"/>
        <v>0.15580448065173116</v>
      </c>
      <c r="T38" s="3"/>
      <c r="U38" s="4">
        <v>191</v>
      </c>
      <c r="V38" s="5">
        <f t="shared" si="6"/>
        <v>0.19234642497482377</v>
      </c>
      <c r="W38" s="3"/>
      <c r="X38" s="4">
        <v>118</v>
      </c>
      <c r="Y38" s="5">
        <f t="shared" si="7"/>
        <v>0.12016293279022404</v>
      </c>
      <c r="Z38" s="3"/>
    </row>
    <row r="39" spans="1:26" x14ac:dyDescent="0.2">
      <c r="A39" s="15"/>
      <c r="B39" s="1" t="s">
        <v>17</v>
      </c>
      <c r="C39" s="4">
        <v>15060</v>
      </c>
      <c r="D39" s="5">
        <f t="shared" si="0"/>
        <v>0.20109225407592368</v>
      </c>
      <c r="E39" s="14">
        <v>0.66486000000000001</v>
      </c>
      <c r="F39" s="4">
        <v>8132</v>
      </c>
      <c r="G39" s="5">
        <f t="shared" si="1"/>
        <v>0.10945996877187315</v>
      </c>
      <c r="H39" s="14">
        <v>0.82060999999999995</v>
      </c>
      <c r="I39" s="4">
        <v>16081</v>
      </c>
      <c r="J39" s="5">
        <f t="shared" si="2"/>
        <v>0.21472540091599793</v>
      </c>
      <c r="K39" s="14">
        <v>0.85584000000000005</v>
      </c>
      <c r="L39" s="4">
        <v>8000</v>
      </c>
      <c r="M39" s="5">
        <f t="shared" si="3"/>
        <v>0.10768319603725839</v>
      </c>
      <c r="N39" s="14">
        <v>0.91596999999999995</v>
      </c>
      <c r="O39" s="4">
        <v>186</v>
      </c>
      <c r="P39" s="5">
        <f t="shared" si="4"/>
        <v>0.18731117824773413</v>
      </c>
      <c r="Q39" s="14">
        <v>0.55186000000000002</v>
      </c>
      <c r="R39" s="4">
        <v>123</v>
      </c>
      <c r="S39" s="5">
        <f t="shared" si="5"/>
        <v>0.12525458248472504</v>
      </c>
      <c r="T39" s="14">
        <v>0.71487000000000001</v>
      </c>
      <c r="U39" s="4">
        <v>239</v>
      </c>
      <c r="V39" s="5">
        <f t="shared" si="6"/>
        <v>0.2406847935548842</v>
      </c>
      <c r="W39" s="14">
        <v>0.76434999999999997</v>
      </c>
      <c r="X39" s="4">
        <v>149</v>
      </c>
      <c r="Y39" s="5">
        <f t="shared" si="7"/>
        <v>0.15173116089613034</v>
      </c>
      <c r="Z39" s="14">
        <v>0.85233999999999999</v>
      </c>
    </row>
    <row r="40" spans="1:26" x14ac:dyDescent="0.2">
      <c r="A40" s="15"/>
      <c r="B40" s="1" t="s">
        <v>18</v>
      </c>
      <c r="C40" s="4">
        <v>11940</v>
      </c>
      <c r="D40" s="5">
        <f t="shared" si="0"/>
        <v>0.15943170741477614</v>
      </c>
      <c r="E40" s="14"/>
      <c r="F40" s="4">
        <v>7366</v>
      </c>
      <c r="G40" s="5">
        <f t="shared" si="1"/>
        <v>9.9149302751305665E-2</v>
      </c>
      <c r="H40" s="14"/>
      <c r="I40" s="4">
        <v>14875</v>
      </c>
      <c r="J40" s="5">
        <f t="shared" si="2"/>
        <v>0.19862199730274666</v>
      </c>
      <c r="K40" s="14"/>
      <c r="L40" s="4">
        <v>7710</v>
      </c>
      <c r="M40" s="5">
        <f t="shared" si="3"/>
        <v>0.10377968018090777</v>
      </c>
      <c r="N40" s="14"/>
      <c r="O40" s="4">
        <v>118</v>
      </c>
      <c r="P40" s="5">
        <f t="shared" si="4"/>
        <v>0.11883182275931521</v>
      </c>
      <c r="Q40" s="14"/>
      <c r="R40" s="4">
        <v>88</v>
      </c>
      <c r="S40" s="5">
        <f t="shared" si="5"/>
        <v>8.9613034623217916E-2</v>
      </c>
      <c r="T40" s="14"/>
      <c r="U40" s="4">
        <v>169</v>
      </c>
      <c r="V40" s="5">
        <f t="shared" si="6"/>
        <v>0.17019133937562941</v>
      </c>
      <c r="W40" s="14"/>
      <c r="X40" s="4">
        <v>105</v>
      </c>
      <c r="Y40" s="5">
        <f t="shared" si="7"/>
        <v>0.10692464358452139</v>
      </c>
      <c r="Z40" s="14"/>
    </row>
    <row r="41" spans="1:26" x14ac:dyDescent="0.2">
      <c r="A41" s="15"/>
      <c r="B41" s="1" t="s">
        <v>19</v>
      </c>
      <c r="C41" s="4">
        <v>7889</v>
      </c>
      <c r="D41" s="5">
        <f t="shared" si="0"/>
        <v>0.1053397604518567</v>
      </c>
      <c r="E41" s="14"/>
      <c r="F41" s="4">
        <v>6451</v>
      </c>
      <c r="G41" s="5">
        <f t="shared" si="1"/>
        <v>8.6833037204544231E-2</v>
      </c>
      <c r="H41" s="14"/>
      <c r="I41" s="4">
        <v>10645</v>
      </c>
      <c r="J41" s="5">
        <f t="shared" si="2"/>
        <v>0.14213991000253703</v>
      </c>
      <c r="K41" s="14"/>
      <c r="L41" s="4">
        <v>6922</v>
      </c>
      <c r="M41" s="5">
        <f t="shared" si="3"/>
        <v>9.3172885371237815E-2</v>
      </c>
      <c r="N41" s="14"/>
      <c r="O41" s="4">
        <v>84</v>
      </c>
      <c r="P41" s="5">
        <f t="shared" si="4"/>
        <v>8.4592145015105744E-2</v>
      </c>
      <c r="Q41" s="14"/>
      <c r="R41" s="4">
        <v>83</v>
      </c>
      <c r="S41" s="5">
        <f t="shared" si="5"/>
        <v>8.45213849287169E-2</v>
      </c>
      <c r="T41" s="14"/>
      <c r="U41" s="4">
        <v>105</v>
      </c>
      <c r="V41" s="5">
        <f t="shared" si="6"/>
        <v>0.10574018126888217</v>
      </c>
      <c r="W41" s="14"/>
      <c r="X41" s="4">
        <v>87</v>
      </c>
      <c r="Y41" s="5">
        <f t="shared" si="7"/>
        <v>8.8594704684317724E-2</v>
      </c>
      <c r="Z41" s="14"/>
    </row>
    <row r="42" spans="1:26" x14ac:dyDescent="0.2">
      <c r="A42" s="15"/>
      <c r="B42" s="1" t="s">
        <v>20</v>
      </c>
      <c r="C42" s="4">
        <v>5169</v>
      </c>
      <c r="D42" s="5">
        <f t="shared" si="0"/>
        <v>6.9020309516497305E-2</v>
      </c>
      <c r="E42" s="14"/>
      <c r="F42" s="4">
        <v>5706</v>
      </c>
      <c r="G42" s="5">
        <f t="shared" si="1"/>
        <v>7.6805039573574541E-2</v>
      </c>
      <c r="H42" s="14"/>
      <c r="I42" s="4">
        <v>7421</v>
      </c>
      <c r="J42" s="5">
        <f t="shared" si="2"/>
        <v>9.9090678452684572E-2</v>
      </c>
      <c r="K42" s="14"/>
      <c r="L42" s="4">
        <v>6258</v>
      </c>
      <c r="M42" s="5">
        <f t="shared" si="3"/>
        <v>8.4235180100145371E-2</v>
      </c>
      <c r="N42" s="14"/>
      <c r="O42" s="4">
        <v>56</v>
      </c>
      <c r="P42" s="5">
        <f t="shared" si="4"/>
        <v>5.6394763343403827E-2</v>
      </c>
      <c r="Q42" s="14"/>
      <c r="R42" s="4">
        <v>69</v>
      </c>
      <c r="S42" s="5">
        <f t="shared" si="5"/>
        <v>7.0264765784114058E-2</v>
      </c>
      <c r="T42" s="14"/>
      <c r="U42" s="4">
        <v>86</v>
      </c>
      <c r="V42" s="5">
        <f t="shared" si="6"/>
        <v>8.6606243705941596E-2</v>
      </c>
      <c r="W42" s="14"/>
      <c r="X42" s="4">
        <v>84</v>
      </c>
      <c r="Y42" s="5">
        <f t="shared" si="7"/>
        <v>8.5539714867617106E-2</v>
      </c>
      <c r="Z42" s="14"/>
    </row>
    <row r="43" spans="1:26" x14ac:dyDescent="0.2">
      <c r="A43" s="15"/>
      <c r="B43" s="1" t="s">
        <v>21</v>
      </c>
      <c r="C43" s="4">
        <v>3500</v>
      </c>
      <c r="D43" s="5">
        <f t="shared" si="0"/>
        <v>4.673458760064627E-2</v>
      </c>
      <c r="E43" s="14"/>
      <c r="F43" s="4">
        <v>5057</v>
      </c>
      <c r="G43" s="5">
        <f t="shared" si="1"/>
        <v>6.8069240295051958E-2</v>
      </c>
      <c r="H43" s="14"/>
      <c r="I43" s="4">
        <v>5254</v>
      </c>
      <c r="J43" s="5">
        <f t="shared" si="2"/>
        <v>7.0155292358227289E-2</v>
      </c>
      <c r="K43" s="14"/>
      <c r="L43" s="4">
        <v>5532</v>
      </c>
      <c r="M43" s="5">
        <f t="shared" si="3"/>
        <v>7.4462930059764176E-2</v>
      </c>
      <c r="N43" s="14"/>
      <c r="O43" s="4">
        <v>28</v>
      </c>
      <c r="P43" s="5">
        <f t="shared" si="4"/>
        <v>2.8197381671701913E-2</v>
      </c>
      <c r="Q43" s="14"/>
      <c r="R43" s="4">
        <v>74</v>
      </c>
      <c r="S43" s="5">
        <f t="shared" si="5"/>
        <v>7.5356415478615074E-2</v>
      </c>
      <c r="T43" s="14"/>
      <c r="U43" s="4">
        <v>48</v>
      </c>
      <c r="V43" s="5">
        <f t="shared" si="6"/>
        <v>4.8338368580060423E-2</v>
      </c>
      <c r="W43" s="14"/>
      <c r="X43" s="4">
        <v>82</v>
      </c>
      <c r="Y43" s="5">
        <f t="shared" si="7"/>
        <v>8.3503054989816694E-2</v>
      </c>
      <c r="Z43" s="14"/>
    </row>
    <row r="44" spans="1:26" x14ac:dyDescent="0.2">
      <c r="A44" s="15"/>
      <c r="B44" s="1" t="s">
        <v>22</v>
      </c>
      <c r="C44" s="4">
        <v>2089</v>
      </c>
      <c r="D44" s="5">
        <f t="shared" si="0"/>
        <v>2.7893872427928589E-2</v>
      </c>
      <c r="E44" s="14"/>
      <c r="F44" s="4">
        <v>4359</v>
      </c>
      <c r="G44" s="5">
        <f t="shared" si="1"/>
        <v>5.8673881440801164E-2</v>
      </c>
      <c r="H44" s="14"/>
      <c r="I44" s="4">
        <v>3450</v>
      </c>
      <c r="J44" s="5">
        <f t="shared" si="2"/>
        <v>4.6066950634922756E-2</v>
      </c>
      <c r="K44" s="14"/>
      <c r="L44" s="4">
        <v>4992</v>
      </c>
      <c r="M44" s="5">
        <f t="shared" si="3"/>
        <v>6.7194314327249233E-2</v>
      </c>
      <c r="N44" s="14"/>
      <c r="O44" s="4">
        <v>24</v>
      </c>
      <c r="P44" s="5">
        <f t="shared" si="4"/>
        <v>2.4169184290030211E-2</v>
      </c>
      <c r="Q44" s="14"/>
      <c r="R44" s="4">
        <v>44</v>
      </c>
      <c r="S44" s="5">
        <f t="shared" si="5"/>
        <v>4.4806517311608958E-2</v>
      </c>
      <c r="T44" s="14"/>
      <c r="U44" s="4">
        <v>33</v>
      </c>
      <c r="V44" s="5">
        <f t="shared" si="6"/>
        <v>3.3232628398791542E-2</v>
      </c>
      <c r="W44" s="14"/>
      <c r="X44" s="4">
        <v>69</v>
      </c>
      <c r="Y44" s="5">
        <f t="shared" si="7"/>
        <v>7.0264765784114058E-2</v>
      </c>
      <c r="Z44" s="14"/>
    </row>
    <row r="45" spans="1:26" x14ac:dyDescent="0.2">
      <c r="A45" s="15"/>
      <c r="B45" s="1" t="s">
        <v>23</v>
      </c>
      <c r="C45" s="4">
        <v>1339</v>
      </c>
      <c r="D45" s="5">
        <f t="shared" si="0"/>
        <v>1.7879317942075815E-2</v>
      </c>
      <c r="E45" s="14"/>
      <c r="F45" s="4">
        <v>3681</v>
      </c>
      <c r="G45" s="5">
        <f t="shared" si="1"/>
        <v>4.9547730576643516E-2</v>
      </c>
      <c r="H45" s="14"/>
      <c r="I45" s="4">
        <v>2123</v>
      </c>
      <c r="J45" s="5">
        <f t="shared" si="2"/>
        <v>2.8347865564620583E-2</v>
      </c>
      <c r="K45" s="14"/>
      <c r="L45" s="4">
        <v>4216</v>
      </c>
      <c r="M45" s="5">
        <f t="shared" si="3"/>
        <v>5.6749044311635168E-2</v>
      </c>
      <c r="N45" s="14"/>
      <c r="O45" s="4">
        <v>11</v>
      </c>
      <c r="P45" s="5">
        <f t="shared" si="4"/>
        <v>1.1077542799597181E-2</v>
      </c>
      <c r="Q45" s="14"/>
      <c r="R45" s="4">
        <v>42</v>
      </c>
      <c r="S45" s="5">
        <f t="shared" si="5"/>
        <v>4.2769857433808553E-2</v>
      </c>
      <c r="T45" s="14"/>
      <c r="U45" s="4">
        <v>26</v>
      </c>
      <c r="V45" s="5">
        <f t="shared" si="6"/>
        <v>2.6183282980866064E-2</v>
      </c>
      <c r="W45" s="14"/>
      <c r="X45" s="4">
        <v>35</v>
      </c>
      <c r="Y45" s="5">
        <f t="shared" si="7"/>
        <v>3.5641547861507125E-2</v>
      </c>
      <c r="Z45" s="14"/>
    </row>
    <row r="46" spans="1:26" x14ac:dyDescent="0.2">
      <c r="A46" s="15"/>
      <c r="B46" s="1" t="s">
        <v>24</v>
      </c>
      <c r="C46" s="4">
        <v>839</v>
      </c>
      <c r="D46" s="5">
        <f t="shared" si="0"/>
        <v>1.1202948284840634E-2</v>
      </c>
      <c r="E46" s="14"/>
      <c r="F46" s="4">
        <v>3337</v>
      </c>
      <c r="G46" s="5">
        <f t="shared" si="1"/>
        <v>4.4917353147041407E-2</v>
      </c>
      <c r="H46" s="14"/>
      <c r="I46" s="4">
        <v>1296</v>
      </c>
      <c r="J46" s="5">
        <f t="shared" si="2"/>
        <v>1.7305150151553591E-2</v>
      </c>
      <c r="K46" s="14"/>
      <c r="L46" s="4">
        <v>3746</v>
      </c>
      <c r="M46" s="5">
        <f t="shared" si="3"/>
        <v>5.0422656544446241E-2</v>
      </c>
      <c r="N46" s="14"/>
      <c r="O46" s="4">
        <v>10</v>
      </c>
      <c r="P46" s="5">
        <f t="shared" si="4"/>
        <v>1.0070493454179255E-2</v>
      </c>
      <c r="Q46" s="14"/>
      <c r="R46" s="4">
        <v>28</v>
      </c>
      <c r="S46" s="5">
        <f t="shared" si="5"/>
        <v>2.8513238289205704E-2</v>
      </c>
      <c r="T46" s="14"/>
      <c r="U46" s="4">
        <v>10</v>
      </c>
      <c r="V46" s="5">
        <f t="shared" si="6"/>
        <v>1.0070493454179255E-2</v>
      </c>
      <c r="W46" s="14"/>
      <c r="X46" s="4">
        <v>42</v>
      </c>
      <c r="Y46" s="5">
        <f t="shared" si="7"/>
        <v>4.2769857433808553E-2</v>
      </c>
      <c r="Z46" s="14"/>
    </row>
    <row r="47" spans="1:26" x14ac:dyDescent="0.2">
      <c r="A47" s="15"/>
      <c r="B47" s="1" t="s">
        <v>25</v>
      </c>
      <c r="C47" s="4">
        <v>551</v>
      </c>
      <c r="D47" s="5">
        <f t="shared" si="0"/>
        <v>7.3573593622731706E-3</v>
      </c>
      <c r="E47" s="14"/>
      <c r="F47" s="4">
        <v>2921</v>
      </c>
      <c r="G47" s="5">
        <f t="shared" si="1"/>
        <v>3.9317826953103971E-2</v>
      </c>
      <c r="H47" s="14"/>
      <c r="I47" s="4">
        <v>843</v>
      </c>
      <c r="J47" s="5">
        <f t="shared" si="2"/>
        <v>1.1256359242098517E-2</v>
      </c>
      <c r="K47" s="14"/>
      <c r="L47" s="4">
        <v>3276</v>
      </c>
      <c r="M47" s="5">
        <f t="shared" si="3"/>
        <v>4.4096268777257308E-2</v>
      </c>
      <c r="N47" s="14"/>
      <c r="O47" s="4">
        <v>8</v>
      </c>
      <c r="P47" s="5">
        <f t="shared" si="4"/>
        <v>8.0563947633434038E-3</v>
      </c>
      <c r="Q47" s="14"/>
      <c r="R47" s="4">
        <v>24</v>
      </c>
      <c r="S47" s="5">
        <f t="shared" si="5"/>
        <v>2.4439918533604887E-2</v>
      </c>
      <c r="T47" s="14"/>
      <c r="U47" s="4">
        <v>11</v>
      </c>
      <c r="V47" s="5">
        <f t="shared" si="6"/>
        <v>1.1077542799597181E-2</v>
      </c>
      <c r="W47" s="14"/>
      <c r="X47" s="4">
        <v>26</v>
      </c>
      <c r="Y47" s="5">
        <f t="shared" si="7"/>
        <v>2.6476578411405296E-2</v>
      </c>
      <c r="Z47" s="14"/>
    </row>
    <row r="48" spans="1:26" x14ac:dyDescent="0.2">
      <c r="A48" s="15"/>
      <c r="B48" s="1" t="s">
        <v>26</v>
      </c>
      <c r="C48" s="4">
        <v>1416</v>
      </c>
      <c r="D48" s="5">
        <f t="shared" si="0"/>
        <v>1.8907478869290034E-2</v>
      </c>
      <c r="E48" s="14"/>
      <c r="F48" s="4">
        <v>13955</v>
      </c>
      <c r="G48" s="5">
        <f t="shared" si="1"/>
        <v>0.18783987508749259</v>
      </c>
      <c r="H48" s="14"/>
      <c r="I48" s="4">
        <v>2107</v>
      </c>
      <c r="J48" s="5">
        <f t="shared" si="2"/>
        <v>2.8134221735589056E-2</v>
      </c>
      <c r="K48" s="14"/>
      <c r="L48" s="4">
        <v>17397</v>
      </c>
      <c r="M48" s="5">
        <f t="shared" si="3"/>
        <v>0.23417057018252302</v>
      </c>
      <c r="N48" s="14"/>
      <c r="O48" s="4">
        <v>23</v>
      </c>
      <c r="P48" s="5">
        <f t="shared" si="4"/>
        <v>2.3162134944612285E-2</v>
      </c>
      <c r="Q48" s="14"/>
      <c r="R48" s="4">
        <v>127</v>
      </c>
      <c r="S48" s="5">
        <f t="shared" si="5"/>
        <v>0.12932790224032586</v>
      </c>
      <c r="T48" s="14"/>
      <c r="U48" s="4">
        <v>32</v>
      </c>
      <c r="V48" s="5">
        <f t="shared" si="6"/>
        <v>3.2225579053373615E-2</v>
      </c>
      <c r="W48" s="14"/>
      <c r="X48" s="4">
        <v>158</v>
      </c>
      <c r="Y48" s="5">
        <f t="shared" si="7"/>
        <v>0.16089613034623218</v>
      </c>
      <c r="Z48" s="14"/>
    </row>
    <row r="51" spans="6:17" x14ac:dyDescent="0.2">
      <c r="P51" s="4"/>
      <c r="Q51" s="4"/>
    </row>
    <row r="52" spans="6:17" x14ac:dyDescent="0.2">
      <c r="F52" s="4"/>
      <c r="G52" s="4"/>
      <c r="P52" s="4"/>
      <c r="Q52" s="4"/>
    </row>
    <row r="53" spans="6:17" x14ac:dyDescent="0.2">
      <c r="F53" s="4"/>
      <c r="G53" s="4"/>
      <c r="P53" s="4"/>
      <c r="Q53" s="4"/>
    </row>
    <row r="54" spans="6:17" x14ac:dyDescent="0.2">
      <c r="F54" s="4"/>
      <c r="G54" s="4"/>
      <c r="Q54" s="4"/>
    </row>
    <row r="55" spans="6:17" x14ac:dyDescent="0.2">
      <c r="F55" s="4"/>
      <c r="G55" s="4"/>
      <c r="P55" s="4"/>
      <c r="Q55" s="4"/>
    </row>
    <row r="56" spans="6:17" x14ac:dyDescent="0.2">
      <c r="F56" s="4"/>
      <c r="G56" s="4"/>
      <c r="P56" s="4"/>
      <c r="Q56" s="4"/>
    </row>
    <row r="57" spans="6:17" x14ac:dyDescent="0.2">
      <c r="F57" s="4"/>
      <c r="G57" s="4"/>
      <c r="P57" s="4"/>
      <c r="Q57" s="4"/>
    </row>
    <row r="58" spans="6:17" x14ac:dyDescent="0.2">
      <c r="F58" s="4"/>
      <c r="G58" s="4"/>
      <c r="P58" s="4"/>
      <c r="Q58" s="4"/>
    </row>
    <row r="59" spans="6:17" x14ac:dyDescent="0.2">
      <c r="F59" s="4"/>
      <c r="G59" s="4"/>
      <c r="P59" s="4"/>
      <c r="Q59" s="4"/>
    </row>
    <row r="60" spans="6:17" x14ac:dyDescent="0.2">
      <c r="F60" s="4"/>
      <c r="G60" s="4"/>
      <c r="P60" s="4"/>
      <c r="Q60" s="4"/>
    </row>
    <row r="61" spans="6:17" x14ac:dyDescent="0.2">
      <c r="F61" s="4"/>
      <c r="G61" s="4"/>
      <c r="P61" s="4"/>
      <c r="Q61" s="4"/>
    </row>
    <row r="62" spans="6:17" x14ac:dyDescent="0.2">
      <c r="F62" s="4"/>
      <c r="G62" s="4"/>
      <c r="P62" s="4"/>
      <c r="Q62" s="4"/>
    </row>
    <row r="63" spans="6:17" x14ac:dyDescent="0.2">
      <c r="F63" s="4"/>
      <c r="G63" s="4"/>
      <c r="P63" s="4"/>
      <c r="Q63" s="4"/>
    </row>
    <row r="64" spans="6:17" x14ac:dyDescent="0.2">
      <c r="F64" s="4"/>
      <c r="G64" s="4"/>
      <c r="P64" s="4"/>
      <c r="Q64" s="4"/>
    </row>
    <row r="65" spans="6:17" x14ac:dyDescent="0.2">
      <c r="F65" s="4"/>
      <c r="G65" s="4"/>
      <c r="P65" s="4"/>
      <c r="Q65" s="4"/>
    </row>
    <row r="66" spans="6:17" x14ac:dyDescent="0.2">
      <c r="F66" s="4"/>
      <c r="G66" s="4"/>
      <c r="P66" s="4"/>
      <c r="Q66" s="4"/>
    </row>
    <row r="67" spans="6:17" x14ac:dyDescent="0.2">
      <c r="F67" s="4"/>
      <c r="G67" s="4"/>
      <c r="P67" s="4"/>
      <c r="Q67" s="4"/>
    </row>
    <row r="68" spans="6:17" x14ac:dyDescent="0.2">
      <c r="F68" s="4"/>
      <c r="G68" s="4"/>
      <c r="P68" s="4"/>
      <c r="Q68" s="4"/>
    </row>
    <row r="69" spans="6:17" x14ac:dyDescent="0.2">
      <c r="F69" s="4"/>
      <c r="G69" s="4"/>
      <c r="P69" s="4"/>
      <c r="Q69" s="4"/>
    </row>
    <row r="70" spans="6:17" x14ac:dyDescent="0.2">
      <c r="F70" s="4"/>
      <c r="G70" s="4"/>
      <c r="P70" s="4"/>
      <c r="Q70" s="4"/>
    </row>
    <row r="71" spans="6:17" x14ac:dyDescent="0.2">
      <c r="F71" s="4"/>
      <c r="G71" s="4"/>
      <c r="P71" s="4"/>
      <c r="Q71" s="4"/>
    </row>
    <row r="72" spans="6:17" x14ac:dyDescent="0.2">
      <c r="F72" s="4"/>
      <c r="G72" s="4"/>
      <c r="P72" s="4"/>
      <c r="Q72" s="4"/>
    </row>
    <row r="73" spans="6:17" x14ac:dyDescent="0.2">
      <c r="F73" s="4"/>
      <c r="G73" s="4"/>
      <c r="P73" s="4"/>
      <c r="Q73" s="4"/>
    </row>
    <row r="74" spans="6:17" x14ac:dyDescent="0.2">
      <c r="F74" s="4"/>
      <c r="G74" s="4"/>
      <c r="P74" s="4"/>
      <c r="Q74" s="4"/>
    </row>
    <row r="75" spans="6:17" x14ac:dyDescent="0.2">
      <c r="F75" s="4"/>
      <c r="G75" s="4"/>
      <c r="P75" s="4"/>
      <c r="Q75" s="4"/>
    </row>
    <row r="76" spans="6:17" x14ac:dyDescent="0.2">
      <c r="F76" s="4"/>
      <c r="G76" s="4"/>
      <c r="P76" s="4"/>
      <c r="Q76" s="4"/>
    </row>
    <row r="77" spans="6:17" x14ac:dyDescent="0.2">
      <c r="F77" s="4"/>
      <c r="G77" s="4"/>
      <c r="P77" s="4"/>
      <c r="Q77" s="4"/>
    </row>
    <row r="78" spans="6:17" x14ac:dyDescent="0.2">
      <c r="F78" s="4"/>
      <c r="G78" s="4"/>
      <c r="P78" s="4"/>
      <c r="Q78" s="4"/>
    </row>
    <row r="79" spans="6:17" x14ac:dyDescent="0.2">
      <c r="F79" s="4"/>
      <c r="G79" s="4"/>
      <c r="P79" s="4"/>
      <c r="Q79" s="4"/>
    </row>
    <row r="80" spans="6:17" x14ac:dyDescent="0.2">
      <c r="F80" s="4"/>
      <c r="G80" s="4"/>
      <c r="P80" s="4"/>
      <c r="Q80" s="4"/>
    </row>
    <row r="81" spans="6:17" x14ac:dyDescent="0.2">
      <c r="F81" s="4"/>
      <c r="G81" s="4"/>
      <c r="P81" s="4"/>
      <c r="Q81" s="4"/>
    </row>
    <row r="82" spans="6:17" x14ac:dyDescent="0.2">
      <c r="F82" s="4"/>
      <c r="G82" s="4"/>
      <c r="P82" s="4"/>
      <c r="Q82" s="4"/>
    </row>
    <row r="83" spans="6:17" x14ac:dyDescent="0.2">
      <c r="F83" s="4"/>
      <c r="G83" s="4"/>
      <c r="P83" s="4"/>
      <c r="Q83" s="4"/>
    </row>
    <row r="84" spans="6:17" x14ac:dyDescent="0.2">
      <c r="F84" s="4"/>
      <c r="G84" s="4"/>
      <c r="P84" s="4"/>
      <c r="Q84" s="4"/>
    </row>
    <row r="85" spans="6:17" x14ac:dyDescent="0.2">
      <c r="F85" s="4"/>
      <c r="G85" s="4"/>
      <c r="P85" s="4"/>
      <c r="Q85" s="4"/>
    </row>
    <row r="86" spans="6:17" x14ac:dyDescent="0.2">
      <c r="F86" s="4"/>
      <c r="G86" s="4"/>
      <c r="P86" s="4"/>
      <c r="Q86" s="4"/>
    </row>
    <row r="87" spans="6:17" x14ac:dyDescent="0.2">
      <c r="F87" s="4"/>
      <c r="G87" s="4"/>
      <c r="P87" s="4"/>
      <c r="Q87" s="4"/>
    </row>
    <row r="88" spans="6:17" x14ac:dyDescent="0.2">
      <c r="F88" s="4"/>
      <c r="G88" s="4"/>
      <c r="P88" s="4"/>
      <c r="Q88" s="4"/>
    </row>
    <row r="89" spans="6:17" x14ac:dyDescent="0.2">
      <c r="F89" s="4"/>
      <c r="G89" s="4"/>
      <c r="P89" s="4"/>
      <c r="Q89" s="4"/>
    </row>
    <row r="90" spans="6:17" x14ac:dyDescent="0.2">
      <c r="F90" s="4"/>
      <c r="G90" s="4"/>
      <c r="P90" s="4"/>
      <c r="Q90" s="4"/>
    </row>
    <row r="91" spans="6:17" x14ac:dyDescent="0.2">
      <c r="F91" s="4"/>
      <c r="G91" s="4"/>
      <c r="P91" s="4"/>
      <c r="Q91" s="4"/>
    </row>
    <row r="92" spans="6:17" x14ac:dyDescent="0.2">
      <c r="F92" s="4"/>
      <c r="G92" s="4"/>
      <c r="P92" s="4"/>
      <c r="Q92" s="4"/>
    </row>
    <row r="93" spans="6:17" x14ac:dyDescent="0.2">
      <c r="F93" s="4"/>
      <c r="G93" s="4"/>
      <c r="P93" s="4"/>
      <c r="Q93" s="4"/>
    </row>
    <row r="94" spans="6:17" x14ac:dyDescent="0.2">
      <c r="F94" s="4"/>
      <c r="G94" s="4"/>
      <c r="P94" s="4"/>
      <c r="Q94" s="4"/>
    </row>
    <row r="95" spans="6:17" x14ac:dyDescent="0.2">
      <c r="F95" s="4"/>
      <c r="G95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workbookViewId="0">
      <selection activeCell="Z39" sqref="A1:Z48"/>
    </sheetView>
  </sheetViews>
  <sheetFormatPr baseColWidth="10" defaultRowHeight="16" x14ac:dyDescent="0.2"/>
  <cols>
    <col min="1" max="1" width="16" customWidth="1"/>
    <col min="2" max="2" width="14.6640625" customWidth="1"/>
  </cols>
  <sheetData>
    <row r="1" spans="1:26" ht="48" customHeight="1" x14ac:dyDescent="0.2">
      <c r="A1" s="17" t="s">
        <v>0</v>
      </c>
      <c r="B1" s="17"/>
      <c r="C1" s="17" t="s">
        <v>53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37</v>
      </c>
      <c r="B2" s="17"/>
      <c r="C2" s="17" t="s">
        <v>28</v>
      </c>
      <c r="D2" s="17"/>
      <c r="E2" s="17"/>
      <c r="F2" s="17" t="s">
        <v>38</v>
      </c>
      <c r="G2" s="17"/>
      <c r="H2" s="17"/>
      <c r="I2" s="17" t="s">
        <v>39</v>
      </c>
      <c r="J2" s="17"/>
      <c r="K2" s="17"/>
      <c r="L2" s="17" t="s">
        <v>40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27077</v>
      </c>
      <c r="D3" s="16"/>
      <c r="E3" s="16"/>
      <c r="F3" s="16">
        <v>26863</v>
      </c>
      <c r="G3" s="16"/>
      <c r="H3" s="16"/>
      <c r="I3" s="16">
        <v>27077</v>
      </c>
      <c r="J3" s="16"/>
      <c r="K3" s="16"/>
      <c r="L3" s="16">
        <v>26863</v>
      </c>
      <c r="M3" s="16"/>
      <c r="N3" s="16"/>
      <c r="O3" s="16">
        <v>978</v>
      </c>
      <c r="P3" s="16"/>
      <c r="Q3" s="16"/>
      <c r="R3" s="16">
        <v>957</v>
      </c>
      <c r="S3" s="16"/>
      <c r="T3" s="16"/>
      <c r="U3" s="16">
        <v>978</v>
      </c>
      <c r="V3" s="16"/>
      <c r="W3" s="16"/>
      <c r="X3" s="16">
        <v>957</v>
      </c>
      <c r="Y3" s="16"/>
      <c r="Z3" s="16"/>
    </row>
    <row r="4" spans="1:26" x14ac:dyDescent="0.2">
      <c r="A4" s="15" t="s">
        <v>3</v>
      </c>
      <c r="B4" s="15"/>
      <c r="C4" s="16">
        <v>134</v>
      </c>
      <c r="D4" s="16"/>
      <c r="E4" s="16"/>
      <c r="F4" s="16">
        <v>133</v>
      </c>
      <c r="G4" s="16"/>
      <c r="H4" s="16"/>
      <c r="I4" s="16">
        <v>134</v>
      </c>
      <c r="J4" s="16"/>
      <c r="K4" s="16"/>
      <c r="L4" s="16">
        <v>133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4">
        <v>195</v>
      </c>
      <c r="D5" s="5">
        <f>C5/27077</f>
        <v>7.2016840861247556E-3</v>
      </c>
      <c r="E5" s="5"/>
      <c r="F5" s="4">
        <v>3417</v>
      </c>
      <c r="G5" s="5">
        <f>F5/26863</f>
        <v>0.12720098276439712</v>
      </c>
      <c r="H5" s="5"/>
      <c r="I5" s="4">
        <v>79</v>
      </c>
      <c r="J5" s="5">
        <f>I5/27077</f>
        <v>2.9176053477120802E-3</v>
      </c>
      <c r="K5" s="5"/>
      <c r="L5" s="4">
        <v>2741</v>
      </c>
      <c r="M5" s="5">
        <f>L5/26863</f>
        <v>0.10203625805010609</v>
      </c>
      <c r="N5" s="5"/>
      <c r="O5" s="4">
        <v>17</v>
      </c>
      <c r="P5" s="5">
        <f>O5/978</f>
        <v>1.7382413087934562E-2</v>
      </c>
      <c r="Q5" s="5"/>
      <c r="R5" s="4">
        <v>199</v>
      </c>
      <c r="S5" s="5">
        <f>R5/957</f>
        <v>0.20794148380355276</v>
      </c>
      <c r="T5" s="5"/>
      <c r="U5" s="4">
        <v>6</v>
      </c>
      <c r="V5" s="5">
        <f>U5/978</f>
        <v>6.1349693251533744E-3</v>
      </c>
      <c r="W5" s="5"/>
      <c r="X5" s="4">
        <v>167</v>
      </c>
      <c r="Y5" s="5">
        <f>X5/957</f>
        <v>0.17450365726227796</v>
      </c>
      <c r="Z5" s="5"/>
    </row>
    <row r="6" spans="1:26" x14ac:dyDescent="0.2">
      <c r="A6" s="15"/>
      <c r="B6" s="1" t="s">
        <v>6</v>
      </c>
      <c r="C6" s="4">
        <v>169</v>
      </c>
      <c r="D6" s="5">
        <f t="shared" ref="D6:D48" si="0">C6/27077</f>
        <v>6.2414595413081211E-3</v>
      </c>
      <c r="E6" s="5"/>
      <c r="F6" s="4">
        <v>992</v>
      </c>
      <c r="G6" s="5">
        <f t="shared" ref="G6:G48" si="1">F6/26863</f>
        <v>3.6928116740498083E-2</v>
      </c>
      <c r="H6" s="5"/>
      <c r="I6" s="4">
        <v>80</v>
      </c>
      <c r="J6" s="5">
        <f t="shared" ref="J6:J48" si="2">I6/27077</f>
        <v>2.9545370609742588E-3</v>
      </c>
      <c r="K6" s="5"/>
      <c r="L6" s="4">
        <v>937</v>
      </c>
      <c r="M6" s="5">
        <f t="shared" ref="M6:M48" si="3">L6/26863</f>
        <v>3.4880690913151921E-2</v>
      </c>
      <c r="N6" s="5"/>
      <c r="O6" s="4">
        <v>12</v>
      </c>
      <c r="P6" s="5">
        <f t="shared" ref="P6:P48" si="4">O6/978</f>
        <v>1.2269938650306749E-2</v>
      </c>
      <c r="Q6" s="5"/>
      <c r="R6" s="4">
        <v>41</v>
      </c>
      <c r="S6" s="5">
        <f t="shared" ref="S6:S48" si="5">R6/957</f>
        <v>4.2842215256008356E-2</v>
      </c>
      <c r="T6" s="5"/>
      <c r="U6" s="4">
        <v>8</v>
      </c>
      <c r="V6" s="5">
        <f t="shared" ref="V6:V48" si="6">U6/978</f>
        <v>8.1799591002044997E-3</v>
      </c>
      <c r="W6" s="5"/>
      <c r="X6" s="4">
        <v>36</v>
      </c>
      <c r="Y6" s="5">
        <f t="shared" ref="Y6:Y48" si="7">X6/957</f>
        <v>3.7617554858934171E-2</v>
      </c>
      <c r="Z6" s="5"/>
    </row>
    <row r="7" spans="1:26" x14ac:dyDescent="0.2">
      <c r="A7" s="15"/>
      <c r="B7" s="1" t="s">
        <v>7</v>
      </c>
      <c r="C7" s="4">
        <v>263</v>
      </c>
      <c r="D7" s="5">
        <f t="shared" si="0"/>
        <v>9.7130405879528748E-3</v>
      </c>
      <c r="E7" s="5"/>
      <c r="F7" s="4">
        <v>1151</v>
      </c>
      <c r="G7" s="5">
        <f t="shared" si="1"/>
        <v>4.2847038677735177E-2</v>
      </c>
      <c r="H7" s="5"/>
      <c r="I7" s="4">
        <v>145</v>
      </c>
      <c r="J7" s="5">
        <f t="shared" si="2"/>
        <v>5.3550984230158437E-3</v>
      </c>
      <c r="K7" s="5"/>
      <c r="L7" s="4">
        <v>989</v>
      </c>
      <c r="M7" s="5">
        <f t="shared" si="3"/>
        <v>3.681643896809738E-2</v>
      </c>
      <c r="N7" s="5"/>
      <c r="O7" s="4">
        <v>18</v>
      </c>
      <c r="P7" s="5">
        <f t="shared" si="4"/>
        <v>1.8404907975460124E-2</v>
      </c>
      <c r="Q7" s="5"/>
      <c r="R7" s="4">
        <v>56</v>
      </c>
      <c r="S7" s="5">
        <f t="shared" si="5"/>
        <v>5.8516196447230932E-2</v>
      </c>
      <c r="T7" s="5"/>
      <c r="U7" s="4">
        <v>8</v>
      </c>
      <c r="V7" s="5">
        <f t="shared" si="6"/>
        <v>8.1799591002044997E-3</v>
      </c>
      <c r="W7" s="5"/>
      <c r="X7" s="4">
        <v>47</v>
      </c>
      <c r="Y7" s="5">
        <f t="shared" si="7"/>
        <v>4.911180773249739E-2</v>
      </c>
      <c r="Z7" s="5"/>
    </row>
    <row r="8" spans="1:26" x14ac:dyDescent="0.2">
      <c r="A8" s="15"/>
      <c r="B8" s="1" t="s">
        <v>8</v>
      </c>
      <c r="C8" s="4">
        <v>413</v>
      </c>
      <c r="D8" s="5">
        <f t="shared" si="0"/>
        <v>1.525279757727961E-2</v>
      </c>
      <c r="E8" s="5"/>
      <c r="F8" s="4">
        <v>1205</v>
      </c>
      <c r="G8" s="5">
        <f t="shared" si="1"/>
        <v>4.485723858094777E-2</v>
      </c>
      <c r="H8" s="5"/>
      <c r="I8" s="4">
        <v>254</v>
      </c>
      <c r="J8" s="5">
        <f t="shared" si="2"/>
        <v>9.3806551685932712E-3</v>
      </c>
      <c r="K8" s="5"/>
      <c r="L8" s="4">
        <v>1107</v>
      </c>
      <c r="M8" s="5">
        <f t="shared" si="3"/>
        <v>4.1209098015858245E-2</v>
      </c>
      <c r="N8" s="5"/>
      <c r="O8" s="4">
        <v>22</v>
      </c>
      <c r="P8" s="5">
        <f t="shared" si="4"/>
        <v>2.2494887525562373E-2</v>
      </c>
      <c r="Q8" s="5"/>
      <c r="R8" s="4">
        <v>48</v>
      </c>
      <c r="S8" s="5">
        <f t="shared" si="5"/>
        <v>5.0156739811912224E-2</v>
      </c>
      <c r="T8" s="5"/>
      <c r="U8" s="4">
        <v>18</v>
      </c>
      <c r="V8" s="5">
        <f t="shared" si="6"/>
        <v>1.8404907975460124E-2</v>
      </c>
      <c r="W8" s="5"/>
      <c r="X8" s="4">
        <v>47</v>
      </c>
      <c r="Y8" s="5">
        <f t="shared" si="7"/>
        <v>4.911180773249739E-2</v>
      </c>
      <c r="Z8" s="5"/>
    </row>
    <row r="9" spans="1:26" x14ac:dyDescent="0.2">
      <c r="A9" s="15"/>
      <c r="B9" s="1" t="s">
        <v>9</v>
      </c>
      <c r="C9" s="4">
        <v>610</v>
      </c>
      <c r="D9" s="5">
        <f t="shared" si="0"/>
        <v>2.2528345089928722E-2</v>
      </c>
      <c r="E9" s="5"/>
      <c r="F9" s="4">
        <v>1274</v>
      </c>
      <c r="G9" s="5">
        <f t="shared" si="1"/>
        <v>4.7425827346163865E-2</v>
      </c>
      <c r="H9" s="5"/>
      <c r="I9" s="4">
        <v>393</v>
      </c>
      <c r="J9" s="5">
        <f t="shared" si="2"/>
        <v>1.4514163312036045E-2</v>
      </c>
      <c r="K9" s="5"/>
      <c r="L9" s="4">
        <v>1157</v>
      </c>
      <c r="M9" s="5">
        <f t="shared" si="3"/>
        <v>4.3070394222536577E-2</v>
      </c>
      <c r="N9" s="5"/>
      <c r="O9" s="4">
        <v>29</v>
      </c>
      <c r="P9" s="5">
        <f t="shared" si="4"/>
        <v>2.9652351738241309E-2</v>
      </c>
      <c r="Q9" s="5"/>
      <c r="R9" s="4">
        <v>58</v>
      </c>
      <c r="S9" s="5">
        <f t="shared" si="5"/>
        <v>6.0606060606060608E-2</v>
      </c>
      <c r="T9" s="5"/>
      <c r="U9" s="4">
        <v>20</v>
      </c>
      <c r="V9" s="5">
        <f t="shared" si="6"/>
        <v>2.0449897750511249E-2</v>
      </c>
      <c r="W9" s="5"/>
      <c r="X9" s="4">
        <v>51</v>
      </c>
      <c r="Y9" s="5">
        <f t="shared" si="7"/>
        <v>5.329153605015674E-2</v>
      </c>
      <c r="Z9" s="5"/>
    </row>
    <row r="10" spans="1:26" x14ac:dyDescent="0.2">
      <c r="A10" s="15"/>
      <c r="B10" s="1" t="s">
        <v>10</v>
      </c>
      <c r="C10" s="4">
        <v>915</v>
      </c>
      <c r="D10" s="5">
        <f t="shared" si="0"/>
        <v>3.3792517634893084E-2</v>
      </c>
      <c r="E10" s="5"/>
      <c r="F10" s="4">
        <v>1546</v>
      </c>
      <c r="G10" s="5">
        <f t="shared" si="1"/>
        <v>5.7551278710493987E-2</v>
      </c>
      <c r="H10" s="5"/>
      <c r="I10" s="4">
        <v>557</v>
      </c>
      <c r="J10" s="5">
        <f t="shared" si="2"/>
        <v>2.0570964287033276E-2</v>
      </c>
      <c r="K10" s="5"/>
      <c r="L10" s="4">
        <v>1271</v>
      </c>
      <c r="M10" s="5">
        <f t="shared" si="3"/>
        <v>4.7314149573763169E-2</v>
      </c>
      <c r="N10" s="5"/>
      <c r="O10" s="4">
        <v>58</v>
      </c>
      <c r="P10" s="5">
        <f t="shared" si="4"/>
        <v>5.9304703476482618E-2</v>
      </c>
      <c r="Q10" s="5"/>
      <c r="R10" s="4">
        <v>86</v>
      </c>
      <c r="S10" s="5">
        <f t="shared" si="5"/>
        <v>8.9864158829676077E-2</v>
      </c>
      <c r="T10" s="5"/>
      <c r="U10" s="4">
        <v>28</v>
      </c>
      <c r="V10" s="5">
        <f t="shared" si="6"/>
        <v>2.8629856850715747E-2</v>
      </c>
      <c r="W10" s="5"/>
      <c r="X10" s="4">
        <v>67</v>
      </c>
      <c r="Y10" s="5">
        <f t="shared" si="7"/>
        <v>7.0010449320794144E-2</v>
      </c>
      <c r="Z10" s="5"/>
    </row>
    <row r="11" spans="1:26" x14ac:dyDescent="0.2">
      <c r="A11" s="15"/>
      <c r="B11" s="1" t="s">
        <v>11</v>
      </c>
      <c r="C11" s="4">
        <v>1460</v>
      </c>
      <c r="D11" s="5">
        <f t="shared" si="0"/>
        <v>5.3920301362780219E-2</v>
      </c>
      <c r="E11" s="5"/>
      <c r="F11" s="4">
        <v>1864</v>
      </c>
      <c r="G11" s="5">
        <f t="shared" si="1"/>
        <v>6.9389122584968169E-2</v>
      </c>
      <c r="H11" s="5"/>
      <c r="I11" s="4">
        <v>855</v>
      </c>
      <c r="J11" s="5">
        <f t="shared" si="2"/>
        <v>3.1576614839162388E-2</v>
      </c>
      <c r="K11" s="5"/>
      <c r="L11" s="4">
        <v>1460</v>
      </c>
      <c r="M11" s="5">
        <f t="shared" si="3"/>
        <v>5.4349849235007262E-2</v>
      </c>
      <c r="N11" s="5"/>
      <c r="O11" s="4">
        <v>76</v>
      </c>
      <c r="P11" s="5">
        <f t="shared" si="4"/>
        <v>7.7709611451942745E-2</v>
      </c>
      <c r="Q11" s="5"/>
      <c r="R11" s="4">
        <v>82</v>
      </c>
      <c r="S11" s="5">
        <f t="shared" si="5"/>
        <v>8.5684430512016713E-2</v>
      </c>
      <c r="T11" s="5"/>
      <c r="U11" s="4">
        <v>55</v>
      </c>
      <c r="V11" s="5">
        <f t="shared" si="6"/>
        <v>5.6237218813905927E-2</v>
      </c>
      <c r="W11" s="5"/>
      <c r="X11" s="4">
        <v>76</v>
      </c>
      <c r="Y11" s="5">
        <f t="shared" si="7"/>
        <v>7.9414838035527693E-2</v>
      </c>
      <c r="Z11" s="5"/>
    </row>
    <row r="12" spans="1:26" x14ac:dyDescent="0.2">
      <c r="A12" s="15"/>
      <c r="B12" s="1" t="s">
        <v>12</v>
      </c>
      <c r="C12" s="4">
        <v>2432</v>
      </c>
      <c r="D12" s="5">
        <f t="shared" si="0"/>
        <v>8.9817926653617458E-2</v>
      </c>
      <c r="E12" s="5"/>
      <c r="F12" s="4">
        <v>2625</v>
      </c>
      <c r="G12" s="5">
        <f t="shared" si="1"/>
        <v>9.7718050850612373E-2</v>
      </c>
      <c r="H12" s="5"/>
      <c r="I12" s="4">
        <v>1363</v>
      </c>
      <c r="J12" s="5">
        <f t="shared" si="2"/>
        <v>5.0337925176348934E-2</v>
      </c>
      <c r="K12" s="5"/>
      <c r="L12" s="4">
        <v>1934</v>
      </c>
      <c r="M12" s="5">
        <f t="shared" si="3"/>
        <v>7.1994937274317841E-2</v>
      </c>
      <c r="N12" s="5"/>
      <c r="O12" s="4">
        <v>103</v>
      </c>
      <c r="P12" s="5">
        <f t="shared" si="4"/>
        <v>0.10531697341513292</v>
      </c>
      <c r="Q12" s="5"/>
      <c r="R12" s="4">
        <v>81</v>
      </c>
      <c r="S12" s="5">
        <f t="shared" si="5"/>
        <v>8.4639498432601878E-2</v>
      </c>
      <c r="T12" s="5"/>
      <c r="U12" s="4">
        <v>73</v>
      </c>
      <c r="V12" s="5">
        <f t="shared" si="6"/>
        <v>7.4642126789366048E-2</v>
      </c>
      <c r="W12" s="5"/>
      <c r="X12" s="4">
        <v>79</v>
      </c>
      <c r="Y12" s="5">
        <f t="shared" si="7"/>
        <v>8.254963427377221E-2</v>
      </c>
      <c r="Z12" s="5"/>
    </row>
    <row r="13" spans="1:26" x14ac:dyDescent="0.2">
      <c r="A13" s="15"/>
      <c r="B13" s="1" t="s">
        <v>13</v>
      </c>
      <c r="C13" s="4">
        <v>3925</v>
      </c>
      <c r="D13" s="5">
        <f t="shared" si="0"/>
        <v>0.14495697455404957</v>
      </c>
      <c r="E13" s="5"/>
      <c r="F13" s="4">
        <v>3277</v>
      </c>
      <c r="G13" s="5">
        <f t="shared" si="1"/>
        <v>0.1219893533856978</v>
      </c>
      <c r="H13" s="5"/>
      <c r="I13" s="4">
        <v>2602</v>
      </c>
      <c r="J13" s="5">
        <f t="shared" si="2"/>
        <v>9.6096317908187762E-2</v>
      </c>
      <c r="K13" s="5"/>
      <c r="L13" s="4">
        <v>2773</v>
      </c>
      <c r="M13" s="5">
        <f t="shared" si="3"/>
        <v>0.10322748762238022</v>
      </c>
      <c r="N13" s="5"/>
      <c r="O13" s="4">
        <v>127</v>
      </c>
      <c r="P13" s="5">
        <f t="shared" si="4"/>
        <v>0.12985685071574643</v>
      </c>
      <c r="Q13" s="5"/>
      <c r="R13" s="4">
        <v>86</v>
      </c>
      <c r="S13" s="5">
        <f t="shared" si="5"/>
        <v>8.9864158829676077E-2</v>
      </c>
      <c r="T13" s="5"/>
      <c r="U13" s="4">
        <v>112</v>
      </c>
      <c r="V13" s="5">
        <f t="shared" si="6"/>
        <v>0.11451942740286299</v>
      </c>
      <c r="W13" s="5"/>
      <c r="X13" s="4">
        <v>85</v>
      </c>
      <c r="Y13" s="5">
        <f t="shared" si="7"/>
        <v>8.8819226750261229E-2</v>
      </c>
      <c r="Z13" s="5"/>
    </row>
    <row r="14" spans="1:26" x14ac:dyDescent="0.2">
      <c r="A14" s="15"/>
      <c r="B14" s="1" t="s">
        <v>14</v>
      </c>
      <c r="C14" s="4">
        <v>5602</v>
      </c>
      <c r="D14" s="5">
        <f t="shared" si="0"/>
        <v>0.20689145769472245</v>
      </c>
      <c r="E14" s="5"/>
      <c r="F14" s="4">
        <v>3495</v>
      </c>
      <c r="G14" s="5">
        <f t="shared" si="1"/>
        <v>0.13010460484681532</v>
      </c>
      <c r="H14" s="5"/>
      <c r="I14" s="4">
        <v>4873</v>
      </c>
      <c r="J14" s="5">
        <f t="shared" si="2"/>
        <v>0.17996823872659454</v>
      </c>
      <c r="K14" s="5"/>
      <c r="L14" s="4">
        <v>3915</v>
      </c>
      <c r="M14" s="5">
        <f t="shared" si="3"/>
        <v>0.1457394929829133</v>
      </c>
      <c r="N14" s="5"/>
      <c r="O14" s="4">
        <v>194</v>
      </c>
      <c r="P14" s="5">
        <f t="shared" si="4"/>
        <v>0.19836400817995911</v>
      </c>
      <c r="Q14" s="5"/>
      <c r="R14" s="4">
        <v>89</v>
      </c>
      <c r="S14" s="5">
        <f t="shared" si="5"/>
        <v>9.299895506792058E-2</v>
      </c>
      <c r="T14" s="5"/>
      <c r="U14" s="4">
        <v>143</v>
      </c>
      <c r="V14" s="5">
        <f t="shared" si="6"/>
        <v>0.14621676891615543</v>
      </c>
      <c r="W14" s="5"/>
      <c r="X14" s="4">
        <v>101</v>
      </c>
      <c r="Y14" s="5">
        <f t="shared" si="7"/>
        <v>0.10553814002089865</v>
      </c>
      <c r="Z14" s="5"/>
    </row>
    <row r="15" spans="1:26" x14ac:dyDescent="0.2">
      <c r="A15" s="15"/>
      <c r="B15" s="1" t="s">
        <v>15</v>
      </c>
      <c r="C15" s="4">
        <v>5901</v>
      </c>
      <c r="D15" s="5">
        <f t="shared" si="0"/>
        <v>0.21793403996011376</v>
      </c>
      <c r="E15" s="5"/>
      <c r="F15" s="4">
        <v>3049</v>
      </c>
      <c r="G15" s="5">
        <f t="shared" si="1"/>
        <v>0.11350184268324461</v>
      </c>
      <c r="H15" s="5"/>
      <c r="I15" s="4">
        <v>6716</v>
      </c>
      <c r="J15" s="5">
        <f t="shared" si="2"/>
        <v>0.24803338626878901</v>
      </c>
      <c r="K15" s="5"/>
      <c r="L15" s="4">
        <v>3573</v>
      </c>
      <c r="M15" s="5">
        <f t="shared" si="3"/>
        <v>0.13300822692923353</v>
      </c>
      <c r="N15" s="5"/>
      <c r="O15" s="4">
        <v>181</v>
      </c>
      <c r="P15" s="5">
        <f t="shared" si="4"/>
        <v>0.18507157464212678</v>
      </c>
      <c r="Q15" s="5"/>
      <c r="R15" s="4">
        <v>73</v>
      </c>
      <c r="S15" s="5">
        <f t="shared" si="5"/>
        <v>7.6280041797283177E-2</v>
      </c>
      <c r="T15" s="5"/>
      <c r="U15" s="4">
        <v>236</v>
      </c>
      <c r="V15" s="5">
        <f t="shared" si="6"/>
        <v>0.24130879345603273</v>
      </c>
      <c r="W15" s="5"/>
      <c r="X15" s="4">
        <v>96</v>
      </c>
      <c r="Y15" s="5">
        <f t="shared" si="7"/>
        <v>0.10031347962382445</v>
      </c>
      <c r="Z15" s="5"/>
    </row>
    <row r="16" spans="1:26" x14ac:dyDescent="0.2">
      <c r="A16" s="15"/>
      <c r="B16" s="1" t="s">
        <v>16</v>
      </c>
      <c r="C16" s="4">
        <v>3928</v>
      </c>
      <c r="D16" s="5">
        <f t="shared" si="0"/>
        <v>0.14506776969383608</v>
      </c>
      <c r="E16" s="5"/>
      <c r="F16" s="4">
        <v>2248</v>
      </c>
      <c r="G16" s="5">
        <f t="shared" si="1"/>
        <v>8.3683877452257749E-2</v>
      </c>
      <c r="H16" s="5"/>
      <c r="I16" s="4">
        <v>6708</v>
      </c>
      <c r="J16" s="5">
        <f t="shared" si="2"/>
        <v>0.24773793256269158</v>
      </c>
      <c r="K16" s="5"/>
      <c r="L16" s="4">
        <v>3586</v>
      </c>
      <c r="M16" s="5">
        <f t="shared" si="3"/>
        <v>0.13349216394296989</v>
      </c>
      <c r="N16" s="5"/>
      <c r="O16" s="4">
        <v>103</v>
      </c>
      <c r="P16" s="5">
        <f t="shared" si="4"/>
        <v>0.10531697341513292</v>
      </c>
      <c r="Q16" s="5"/>
      <c r="R16" s="4">
        <v>33</v>
      </c>
      <c r="S16" s="5">
        <f t="shared" si="5"/>
        <v>3.4482758620689655E-2</v>
      </c>
      <c r="T16" s="5"/>
      <c r="U16" s="4">
        <v>195</v>
      </c>
      <c r="V16" s="5">
        <f t="shared" si="6"/>
        <v>0.19938650306748465</v>
      </c>
      <c r="W16" s="5"/>
      <c r="X16" s="4">
        <v>67</v>
      </c>
      <c r="Y16" s="5">
        <f t="shared" si="7"/>
        <v>7.0010449320794144E-2</v>
      </c>
      <c r="Z16" s="5"/>
    </row>
    <row r="17" spans="1:26" x14ac:dyDescent="0.2">
      <c r="A17" s="15"/>
      <c r="B17" s="1" t="s">
        <v>17</v>
      </c>
      <c r="C17" s="4">
        <v>860</v>
      </c>
      <c r="D17" s="5">
        <f t="shared" si="0"/>
        <v>3.176127340547328E-2</v>
      </c>
      <c r="E17" s="5"/>
      <c r="F17" s="4">
        <v>491</v>
      </c>
      <c r="G17" s="5">
        <f t="shared" si="1"/>
        <v>1.8277928749581208E-2</v>
      </c>
      <c r="H17" s="5"/>
      <c r="I17" s="4">
        <v>1731</v>
      </c>
      <c r="J17" s="5">
        <f t="shared" si="2"/>
        <v>6.3928795656830517E-2</v>
      </c>
      <c r="K17" s="5"/>
      <c r="L17" s="4">
        <v>1010</v>
      </c>
      <c r="M17" s="5">
        <f t="shared" si="3"/>
        <v>3.7598183374902283E-2</v>
      </c>
      <c r="N17" s="5"/>
      <c r="O17" s="4">
        <v>16</v>
      </c>
      <c r="P17" s="5">
        <f t="shared" si="4"/>
        <v>1.6359918200408999E-2</v>
      </c>
      <c r="Q17" s="5"/>
      <c r="R17" s="4">
        <v>10</v>
      </c>
      <c r="S17" s="5">
        <f t="shared" si="5"/>
        <v>1.0449320794148381E-2</v>
      </c>
      <c r="T17" s="5"/>
      <c r="U17" s="4">
        <v>48</v>
      </c>
      <c r="V17" s="5">
        <f t="shared" si="6"/>
        <v>4.9079754601226995E-2</v>
      </c>
      <c r="W17" s="5"/>
      <c r="X17" s="4">
        <v>18</v>
      </c>
      <c r="Y17" s="5">
        <f t="shared" si="7"/>
        <v>1.8808777429467086E-2</v>
      </c>
      <c r="Z17" s="5"/>
    </row>
    <row r="18" spans="1:26" x14ac:dyDescent="0.2">
      <c r="A18" s="15"/>
      <c r="B18" s="1" t="s">
        <v>18</v>
      </c>
      <c r="C18" s="4">
        <v>217</v>
      </c>
      <c r="D18" s="5">
        <f t="shared" si="0"/>
        <v>8.0141817778926761E-3</v>
      </c>
      <c r="E18" s="5"/>
      <c r="F18" s="4">
        <v>124</v>
      </c>
      <c r="G18" s="5">
        <f t="shared" si="1"/>
        <v>4.6160145925622604E-3</v>
      </c>
      <c r="H18" s="5"/>
      <c r="I18" s="4">
        <v>452</v>
      </c>
      <c r="J18" s="5">
        <f t="shared" si="2"/>
        <v>1.6693134394504563E-2</v>
      </c>
      <c r="K18" s="5"/>
      <c r="L18" s="4">
        <v>260</v>
      </c>
      <c r="M18" s="5">
        <f t="shared" si="3"/>
        <v>9.6787402747273207E-3</v>
      </c>
      <c r="N18" s="5"/>
      <c r="O18" s="4">
        <v>12</v>
      </c>
      <c r="P18" s="5">
        <f t="shared" si="4"/>
        <v>1.2269938650306749E-2</v>
      </c>
      <c r="Q18" s="5"/>
      <c r="R18" s="4">
        <v>8</v>
      </c>
      <c r="S18" s="5">
        <f t="shared" si="5"/>
        <v>8.3594566353187051E-3</v>
      </c>
      <c r="T18" s="5"/>
      <c r="U18" s="4">
        <v>16</v>
      </c>
      <c r="V18" s="5">
        <f t="shared" si="6"/>
        <v>1.6359918200408999E-2</v>
      </c>
      <c r="W18" s="5"/>
      <c r="X18" s="4">
        <v>13</v>
      </c>
      <c r="Y18" s="5">
        <f t="shared" si="7"/>
        <v>1.3584117032392894E-2</v>
      </c>
      <c r="Z18" s="5"/>
    </row>
    <row r="19" spans="1:26" x14ac:dyDescent="0.2">
      <c r="A19" s="15"/>
      <c r="B19" s="1" t="s">
        <v>19</v>
      </c>
      <c r="C19" s="4">
        <v>84</v>
      </c>
      <c r="D19" s="5">
        <f t="shared" si="0"/>
        <v>3.1022639140229715E-3</v>
      </c>
      <c r="E19" s="5"/>
      <c r="F19" s="4">
        <v>45</v>
      </c>
      <c r="G19" s="5">
        <f t="shared" si="1"/>
        <v>1.6751665860104978E-3</v>
      </c>
      <c r="H19" s="5"/>
      <c r="I19" s="4">
        <v>121</v>
      </c>
      <c r="J19" s="5">
        <f t="shared" si="2"/>
        <v>4.4687373047235662E-3</v>
      </c>
      <c r="K19" s="5"/>
      <c r="L19" s="4">
        <v>63</v>
      </c>
      <c r="M19" s="5">
        <f t="shared" si="3"/>
        <v>2.3452332204146969E-3</v>
      </c>
      <c r="N19" s="5"/>
      <c r="O19" s="4">
        <v>5</v>
      </c>
      <c r="P19" s="5">
        <f t="shared" si="4"/>
        <v>5.1124744376278121E-3</v>
      </c>
      <c r="Q19" s="5"/>
      <c r="R19" s="4">
        <v>4</v>
      </c>
      <c r="S19" s="5">
        <f t="shared" si="5"/>
        <v>4.1797283176593526E-3</v>
      </c>
      <c r="T19" s="5"/>
      <c r="U19" s="4">
        <v>6</v>
      </c>
      <c r="V19" s="5">
        <f t="shared" si="6"/>
        <v>6.1349693251533744E-3</v>
      </c>
      <c r="W19" s="5"/>
      <c r="X19" s="4">
        <v>3</v>
      </c>
      <c r="Y19" s="5">
        <f t="shared" si="7"/>
        <v>3.134796238244514E-3</v>
      </c>
      <c r="Z19" s="5"/>
    </row>
    <row r="20" spans="1:26" x14ac:dyDescent="0.2">
      <c r="A20" s="15"/>
      <c r="B20" s="1" t="s">
        <v>20</v>
      </c>
      <c r="C20" s="4">
        <v>42</v>
      </c>
      <c r="D20" s="5">
        <f t="shared" si="0"/>
        <v>1.5511319570114858E-3</v>
      </c>
      <c r="E20" s="5"/>
      <c r="F20" s="4">
        <v>30</v>
      </c>
      <c r="G20" s="5">
        <f t="shared" si="1"/>
        <v>1.1167777240069985E-3</v>
      </c>
      <c r="H20" s="5"/>
      <c r="I20" s="4">
        <v>67</v>
      </c>
      <c r="J20" s="5">
        <f t="shared" si="2"/>
        <v>2.4744247885659415E-3</v>
      </c>
      <c r="K20" s="5"/>
      <c r="L20" s="4">
        <v>46</v>
      </c>
      <c r="M20" s="5">
        <f t="shared" si="3"/>
        <v>1.7123925101440642E-3</v>
      </c>
      <c r="N20" s="5"/>
      <c r="O20" s="4">
        <v>3</v>
      </c>
      <c r="P20" s="5">
        <f t="shared" si="4"/>
        <v>3.0674846625766872E-3</v>
      </c>
      <c r="Q20" s="5"/>
      <c r="R20" s="4">
        <v>2</v>
      </c>
      <c r="S20" s="5">
        <f t="shared" si="5"/>
        <v>2.0898641588296763E-3</v>
      </c>
      <c r="T20" s="5"/>
      <c r="U20" s="4">
        <v>3</v>
      </c>
      <c r="V20" s="5">
        <f t="shared" si="6"/>
        <v>3.0674846625766872E-3</v>
      </c>
      <c r="W20" s="5"/>
      <c r="X20" s="4">
        <v>2</v>
      </c>
      <c r="Y20" s="5">
        <f t="shared" si="7"/>
        <v>2.0898641588296763E-3</v>
      </c>
      <c r="Z20" s="5"/>
    </row>
    <row r="21" spans="1:26" x14ac:dyDescent="0.2">
      <c r="A21" s="15"/>
      <c r="B21" s="1" t="s">
        <v>21</v>
      </c>
      <c r="C21" s="4">
        <v>31</v>
      </c>
      <c r="D21" s="5">
        <f t="shared" si="0"/>
        <v>1.1448831111275251E-3</v>
      </c>
      <c r="E21" s="5"/>
      <c r="F21" s="4">
        <v>15</v>
      </c>
      <c r="G21" s="5">
        <f t="shared" si="1"/>
        <v>5.5838886200349923E-4</v>
      </c>
      <c r="H21" s="5"/>
      <c r="I21" s="4">
        <v>41</v>
      </c>
      <c r="J21" s="5">
        <f t="shared" si="2"/>
        <v>1.5142002437493075E-3</v>
      </c>
      <c r="K21" s="5"/>
      <c r="L21" s="4">
        <v>22</v>
      </c>
      <c r="M21" s="5">
        <f t="shared" si="3"/>
        <v>8.1897033093846557E-4</v>
      </c>
      <c r="N21" s="5"/>
      <c r="O21" s="4">
        <v>0</v>
      </c>
      <c r="P21" s="5">
        <f t="shared" si="4"/>
        <v>0</v>
      </c>
      <c r="Q21" s="5"/>
      <c r="R21" s="4">
        <v>0</v>
      </c>
      <c r="S21" s="5">
        <f t="shared" si="5"/>
        <v>0</v>
      </c>
      <c r="T21" s="5"/>
      <c r="U21" s="4">
        <v>1</v>
      </c>
      <c r="V21" s="5">
        <f t="shared" si="6"/>
        <v>1.0224948875255625E-3</v>
      </c>
      <c r="W21" s="5"/>
      <c r="X21" s="4">
        <v>1</v>
      </c>
      <c r="Y21" s="5">
        <f t="shared" si="7"/>
        <v>1.0449320794148381E-3</v>
      </c>
      <c r="Z21" s="5"/>
    </row>
    <row r="22" spans="1:26" x14ac:dyDescent="0.2">
      <c r="A22" s="15"/>
      <c r="B22" s="1" t="s">
        <v>22</v>
      </c>
      <c r="C22" s="4">
        <v>21</v>
      </c>
      <c r="D22" s="5">
        <f t="shared" si="0"/>
        <v>7.7556597850574288E-4</v>
      </c>
      <c r="E22" s="5"/>
      <c r="F22" s="4">
        <v>10</v>
      </c>
      <c r="G22" s="5">
        <f t="shared" si="1"/>
        <v>3.7225924133566613E-4</v>
      </c>
      <c r="H22" s="5"/>
      <c r="I22" s="4">
        <v>25</v>
      </c>
      <c r="J22" s="5">
        <f t="shared" si="2"/>
        <v>9.2329283155445586E-4</v>
      </c>
      <c r="K22" s="5"/>
      <c r="L22" s="4">
        <v>11</v>
      </c>
      <c r="M22" s="5">
        <f t="shared" si="3"/>
        <v>4.0948516546923278E-4</v>
      </c>
      <c r="N22" s="5"/>
      <c r="O22" s="4">
        <v>1</v>
      </c>
      <c r="P22" s="5">
        <f t="shared" si="4"/>
        <v>1.0224948875255625E-3</v>
      </c>
      <c r="Q22" s="5"/>
      <c r="R22" s="4">
        <v>0</v>
      </c>
      <c r="S22" s="5">
        <f t="shared" si="5"/>
        <v>0</v>
      </c>
      <c r="T22" s="5"/>
      <c r="U22" s="4">
        <v>1</v>
      </c>
      <c r="V22" s="5">
        <f t="shared" si="6"/>
        <v>1.0224948875255625E-3</v>
      </c>
      <c r="W22" s="5"/>
      <c r="X22" s="4">
        <v>0</v>
      </c>
      <c r="Y22" s="5">
        <f t="shared" si="7"/>
        <v>0</v>
      </c>
      <c r="Z22" s="5"/>
    </row>
    <row r="23" spans="1:26" x14ac:dyDescent="0.2">
      <c r="A23" s="15"/>
      <c r="B23" s="1" t="s">
        <v>23</v>
      </c>
      <c r="C23" s="4">
        <v>5</v>
      </c>
      <c r="D23" s="5">
        <f t="shared" si="0"/>
        <v>1.8465856631089117E-4</v>
      </c>
      <c r="E23" s="5"/>
      <c r="F23" s="4">
        <v>3</v>
      </c>
      <c r="G23" s="5">
        <f t="shared" si="1"/>
        <v>1.1167777240069985E-4</v>
      </c>
      <c r="H23" s="5"/>
      <c r="I23" s="4">
        <v>5</v>
      </c>
      <c r="J23" s="5">
        <f t="shared" si="2"/>
        <v>1.8465856631089117E-4</v>
      </c>
      <c r="K23" s="5"/>
      <c r="L23" s="4">
        <v>2</v>
      </c>
      <c r="M23" s="5">
        <f t="shared" si="3"/>
        <v>7.4451848267133235E-5</v>
      </c>
      <c r="N23" s="5"/>
      <c r="O23" s="4">
        <v>0</v>
      </c>
      <c r="P23" s="5">
        <f t="shared" si="4"/>
        <v>0</v>
      </c>
      <c r="Q23" s="5"/>
      <c r="R23" s="4">
        <v>0</v>
      </c>
      <c r="S23" s="5">
        <f t="shared" si="5"/>
        <v>0</v>
      </c>
      <c r="T23" s="5"/>
      <c r="U23" s="4">
        <v>0</v>
      </c>
      <c r="V23" s="5">
        <f t="shared" si="6"/>
        <v>0</v>
      </c>
      <c r="W23" s="5"/>
      <c r="X23" s="4">
        <v>0</v>
      </c>
      <c r="Y23" s="5">
        <f t="shared" si="7"/>
        <v>0</v>
      </c>
      <c r="Z23" s="5"/>
    </row>
    <row r="24" spans="1:26" x14ac:dyDescent="0.2">
      <c r="A24" s="15"/>
      <c r="B24" s="1" t="s">
        <v>24</v>
      </c>
      <c r="C24" s="4">
        <v>1</v>
      </c>
      <c r="D24" s="5">
        <f t="shared" si="0"/>
        <v>3.6931713262178232E-5</v>
      </c>
      <c r="E24" s="5"/>
      <c r="F24" s="4">
        <v>0</v>
      </c>
      <c r="G24" s="5">
        <f t="shared" si="1"/>
        <v>0</v>
      </c>
      <c r="H24" s="5"/>
      <c r="I24" s="4">
        <v>4</v>
      </c>
      <c r="J24" s="5">
        <f t="shared" si="2"/>
        <v>1.4772685304871293E-4</v>
      </c>
      <c r="K24" s="5"/>
      <c r="L24" s="4">
        <v>2</v>
      </c>
      <c r="M24" s="5">
        <f t="shared" si="3"/>
        <v>7.4451848267133235E-5</v>
      </c>
      <c r="N24" s="5"/>
      <c r="O24" s="4">
        <v>0</v>
      </c>
      <c r="P24" s="5">
        <f t="shared" si="4"/>
        <v>0</v>
      </c>
      <c r="Q24" s="5"/>
      <c r="R24" s="4">
        <v>0</v>
      </c>
      <c r="S24" s="5">
        <f t="shared" si="5"/>
        <v>0</v>
      </c>
      <c r="T24" s="5"/>
      <c r="U24" s="4">
        <v>0</v>
      </c>
      <c r="V24" s="5">
        <f t="shared" si="6"/>
        <v>0</v>
      </c>
      <c r="W24" s="5"/>
      <c r="X24" s="4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4">
        <v>2</v>
      </c>
      <c r="D25" s="5">
        <f t="shared" si="0"/>
        <v>7.3863426524356464E-5</v>
      </c>
      <c r="E25" s="5"/>
      <c r="F25" s="4">
        <v>1</v>
      </c>
      <c r="G25" s="5">
        <f t="shared" si="1"/>
        <v>3.7225924133566617E-5</v>
      </c>
      <c r="H25" s="5"/>
      <c r="I25" s="4">
        <v>4</v>
      </c>
      <c r="J25" s="5">
        <f t="shared" si="2"/>
        <v>1.4772685304871293E-4</v>
      </c>
      <c r="K25" s="5"/>
      <c r="L25" s="4">
        <v>3</v>
      </c>
      <c r="M25" s="5">
        <f t="shared" si="3"/>
        <v>1.1167777240069985E-4</v>
      </c>
      <c r="N25" s="5"/>
      <c r="O25" s="4">
        <v>0</v>
      </c>
      <c r="P25" s="5">
        <f t="shared" si="4"/>
        <v>0</v>
      </c>
      <c r="Q25" s="5"/>
      <c r="R25" s="4">
        <v>0</v>
      </c>
      <c r="S25" s="5">
        <f t="shared" si="5"/>
        <v>0</v>
      </c>
      <c r="T25" s="5"/>
      <c r="U25" s="4">
        <v>0</v>
      </c>
      <c r="V25" s="5">
        <f t="shared" si="6"/>
        <v>0</v>
      </c>
      <c r="W25" s="5"/>
      <c r="X25" s="4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4">
        <v>1</v>
      </c>
      <c r="D26" s="5">
        <f t="shared" si="0"/>
        <v>3.6931713262178232E-5</v>
      </c>
      <c r="E26" s="5"/>
      <c r="F26" s="4">
        <v>1</v>
      </c>
      <c r="G26" s="5">
        <f t="shared" si="1"/>
        <v>3.7225924133566617E-5</v>
      </c>
      <c r="H26" s="5"/>
      <c r="I26" s="4">
        <v>2</v>
      </c>
      <c r="J26" s="5">
        <f t="shared" si="2"/>
        <v>7.3863426524356464E-5</v>
      </c>
      <c r="K26" s="5"/>
      <c r="L26" s="4">
        <v>1</v>
      </c>
      <c r="M26" s="5">
        <f t="shared" si="3"/>
        <v>3.7225924133566617E-5</v>
      </c>
      <c r="N26" s="5"/>
      <c r="O26" s="4">
        <v>1</v>
      </c>
      <c r="P26" s="5">
        <f t="shared" si="4"/>
        <v>1.0224948875255625E-3</v>
      </c>
      <c r="Q26" s="5"/>
      <c r="R26" s="4">
        <v>1</v>
      </c>
      <c r="S26" s="5">
        <f t="shared" si="5"/>
        <v>1.0449320794148381E-3</v>
      </c>
      <c r="T26" s="5"/>
      <c r="U26" s="4">
        <v>1</v>
      </c>
      <c r="V26" s="5">
        <f t="shared" si="6"/>
        <v>1.0224948875255625E-3</v>
      </c>
      <c r="W26" s="5"/>
      <c r="X26" s="4">
        <v>1</v>
      </c>
      <c r="Y26" s="5">
        <f t="shared" si="7"/>
        <v>1.0449320794148381E-3</v>
      </c>
      <c r="Z26" s="5"/>
    </row>
    <row r="27" spans="1:26" x14ac:dyDescent="0.2">
      <c r="A27" s="15" t="s">
        <v>27</v>
      </c>
      <c r="B27" s="1" t="s">
        <v>5</v>
      </c>
      <c r="C27" s="4">
        <v>0</v>
      </c>
      <c r="D27" s="5">
        <f t="shared" si="0"/>
        <v>0</v>
      </c>
      <c r="E27" s="3"/>
      <c r="F27" s="4">
        <v>0</v>
      </c>
      <c r="G27" s="5">
        <f t="shared" si="1"/>
        <v>0</v>
      </c>
      <c r="H27" s="3"/>
      <c r="I27" s="4">
        <v>0</v>
      </c>
      <c r="J27" s="5">
        <f t="shared" si="2"/>
        <v>0</v>
      </c>
      <c r="K27" s="3"/>
      <c r="L27" s="4">
        <v>0</v>
      </c>
      <c r="M27" s="5">
        <f t="shared" si="3"/>
        <v>0</v>
      </c>
      <c r="N27" s="3"/>
      <c r="O27" s="4">
        <v>0</v>
      </c>
      <c r="P27" s="5">
        <f t="shared" si="4"/>
        <v>0</v>
      </c>
      <c r="Q27" s="3"/>
      <c r="R27" s="4">
        <v>0</v>
      </c>
      <c r="S27" s="5">
        <f t="shared" si="5"/>
        <v>0</v>
      </c>
      <c r="T27" s="3"/>
      <c r="U27" s="4">
        <v>0</v>
      </c>
      <c r="V27" s="5">
        <f t="shared" si="6"/>
        <v>0</v>
      </c>
      <c r="W27" s="3"/>
      <c r="X27" s="4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4">
        <v>2</v>
      </c>
      <c r="D28" s="5">
        <f t="shared" si="0"/>
        <v>7.3863426524356464E-5</v>
      </c>
      <c r="E28" s="3"/>
      <c r="F28" s="4">
        <v>1</v>
      </c>
      <c r="G28" s="5">
        <f t="shared" si="1"/>
        <v>3.7225924133566617E-5</v>
      </c>
      <c r="H28" s="3"/>
      <c r="I28" s="4">
        <v>0</v>
      </c>
      <c r="J28" s="5">
        <f t="shared" si="2"/>
        <v>0</v>
      </c>
      <c r="K28" s="3"/>
      <c r="L28" s="4">
        <v>0</v>
      </c>
      <c r="M28" s="5">
        <f t="shared" si="3"/>
        <v>0</v>
      </c>
      <c r="N28" s="3"/>
      <c r="O28" s="4">
        <v>0</v>
      </c>
      <c r="P28" s="5">
        <f t="shared" si="4"/>
        <v>0</v>
      </c>
      <c r="Q28" s="3"/>
      <c r="R28" s="4">
        <v>0</v>
      </c>
      <c r="S28" s="5">
        <f t="shared" si="5"/>
        <v>0</v>
      </c>
      <c r="T28" s="3"/>
      <c r="U28" s="4">
        <v>0</v>
      </c>
      <c r="V28" s="5">
        <f t="shared" si="6"/>
        <v>0</v>
      </c>
      <c r="W28" s="3"/>
      <c r="X28" s="4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4">
        <v>0</v>
      </c>
      <c r="D29" s="5">
        <f t="shared" si="0"/>
        <v>0</v>
      </c>
      <c r="E29" s="3"/>
      <c r="F29" s="4">
        <v>1</v>
      </c>
      <c r="G29" s="5">
        <f t="shared" si="1"/>
        <v>3.7225924133566617E-5</v>
      </c>
      <c r="H29" s="3"/>
      <c r="I29" s="4">
        <v>0</v>
      </c>
      <c r="J29" s="5">
        <f t="shared" si="2"/>
        <v>0</v>
      </c>
      <c r="K29" s="3"/>
      <c r="L29" s="4">
        <v>0</v>
      </c>
      <c r="M29" s="5">
        <f t="shared" si="3"/>
        <v>0</v>
      </c>
      <c r="N29" s="3"/>
      <c r="O29" s="4">
        <v>0</v>
      </c>
      <c r="P29" s="5">
        <f t="shared" si="4"/>
        <v>0</v>
      </c>
      <c r="Q29" s="3"/>
      <c r="R29" s="4">
        <v>0</v>
      </c>
      <c r="S29" s="5">
        <f t="shared" si="5"/>
        <v>0</v>
      </c>
      <c r="T29" s="3"/>
      <c r="U29" s="4">
        <v>0</v>
      </c>
      <c r="V29" s="5">
        <f t="shared" si="6"/>
        <v>0</v>
      </c>
      <c r="W29" s="3"/>
      <c r="X29" s="4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4">
        <v>2</v>
      </c>
      <c r="D30" s="5">
        <f t="shared" si="0"/>
        <v>7.3863426524356464E-5</v>
      </c>
      <c r="E30" s="3"/>
      <c r="F30" s="4">
        <v>2</v>
      </c>
      <c r="G30" s="5">
        <f t="shared" si="1"/>
        <v>7.4451848267133235E-5</v>
      </c>
      <c r="H30" s="3"/>
      <c r="I30" s="4">
        <v>0</v>
      </c>
      <c r="J30" s="5">
        <f t="shared" si="2"/>
        <v>0</v>
      </c>
      <c r="K30" s="3"/>
      <c r="L30" s="4">
        <v>0</v>
      </c>
      <c r="M30" s="5">
        <f t="shared" si="3"/>
        <v>0</v>
      </c>
      <c r="N30" s="3"/>
      <c r="O30" s="4">
        <v>0</v>
      </c>
      <c r="P30" s="5">
        <f t="shared" si="4"/>
        <v>0</v>
      </c>
      <c r="Q30" s="3"/>
      <c r="R30" s="4">
        <v>0</v>
      </c>
      <c r="S30" s="5">
        <f t="shared" si="5"/>
        <v>0</v>
      </c>
      <c r="T30" s="3"/>
      <c r="U30" s="4">
        <v>0</v>
      </c>
      <c r="V30" s="5">
        <f t="shared" si="6"/>
        <v>0</v>
      </c>
      <c r="W30" s="3"/>
      <c r="X30" s="4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4">
        <v>3</v>
      </c>
      <c r="D31" s="5">
        <f t="shared" si="0"/>
        <v>1.107951397865347E-4</v>
      </c>
      <c r="E31" s="3"/>
      <c r="F31" s="4">
        <v>3</v>
      </c>
      <c r="G31" s="5">
        <f t="shared" si="1"/>
        <v>1.1167777240069985E-4</v>
      </c>
      <c r="H31" s="3"/>
      <c r="I31" s="4">
        <v>0</v>
      </c>
      <c r="J31" s="5">
        <f t="shared" si="2"/>
        <v>0</v>
      </c>
      <c r="K31" s="3"/>
      <c r="L31" s="4">
        <v>0</v>
      </c>
      <c r="M31" s="5">
        <f t="shared" si="3"/>
        <v>0</v>
      </c>
      <c r="N31" s="3"/>
      <c r="O31" s="4">
        <v>1</v>
      </c>
      <c r="P31" s="5">
        <f t="shared" si="4"/>
        <v>1.0224948875255625E-3</v>
      </c>
      <c r="Q31" s="3"/>
      <c r="R31" s="4">
        <v>1</v>
      </c>
      <c r="S31" s="5">
        <f t="shared" si="5"/>
        <v>1.0449320794148381E-3</v>
      </c>
      <c r="T31" s="3"/>
      <c r="U31" s="4">
        <v>0</v>
      </c>
      <c r="V31" s="5">
        <f t="shared" si="6"/>
        <v>0</v>
      </c>
      <c r="W31" s="3"/>
      <c r="X31" s="4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4">
        <v>8</v>
      </c>
      <c r="D32" s="5">
        <f t="shared" si="0"/>
        <v>2.9545370609742585E-4</v>
      </c>
      <c r="E32" s="3"/>
      <c r="F32" s="4">
        <v>6</v>
      </c>
      <c r="G32" s="5">
        <f t="shared" si="1"/>
        <v>2.2335554480139969E-4</v>
      </c>
      <c r="H32" s="3"/>
      <c r="I32" s="4">
        <v>1</v>
      </c>
      <c r="J32" s="5">
        <f t="shared" si="2"/>
        <v>3.6931713262178232E-5</v>
      </c>
      <c r="K32" s="3"/>
      <c r="L32" s="4">
        <v>0</v>
      </c>
      <c r="M32" s="5">
        <f t="shared" si="3"/>
        <v>0</v>
      </c>
      <c r="N32" s="3"/>
      <c r="O32" s="4">
        <v>1</v>
      </c>
      <c r="P32" s="5">
        <f t="shared" si="4"/>
        <v>1.0224948875255625E-3</v>
      </c>
      <c r="Q32" s="3"/>
      <c r="R32" s="4">
        <v>0</v>
      </c>
      <c r="S32" s="5">
        <f t="shared" si="5"/>
        <v>0</v>
      </c>
      <c r="T32" s="3"/>
      <c r="U32" s="4">
        <v>0</v>
      </c>
      <c r="V32" s="5">
        <f t="shared" si="6"/>
        <v>0</v>
      </c>
      <c r="W32" s="3"/>
      <c r="X32" s="4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4">
        <v>26</v>
      </c>
      <c r="D33" s="5">
        <f t="shared" si="0"/>
        <v>9.6022454481663405E-4</v>
      </c>
      <c r="E33" s="3"/>
      <c r="F33" s="4">
        <v>14</v>
      </c>
      <c r="G33" s="5">
        <f t="shared" si="1"/>
        <v>5.2116293786993258E-4</v>
      </c>
      <c r="H33" s="3"/>
      <c r="I33" s="4">
        <v>5</v>
      </c>
      <c r="J33" s="5">
        <f t="shared" si="2"/>
        <v>1.8465856631089117E-4</v>
      </c>
      <c r="K33" s="3"/>
      <c r="L33" s="4">
        <v>7</v>
      </c>
      <c r="M33" s="5">
        <f t="shared" si="3"/>
        <v>2.6058146893496629E-4</v>
      </c>
      <c r="N33" s="3"/>
      <c r="O33" s="4">
        <v>3</v>
      </c>
      <c r="P33" s="5">
        <f t="shared" si="4"/>
        <v>3.0674846625766872E-3</v>
      </c>
      <c r="Q33" s="3"/>
      <c r="R33" s="4">
        <v>2</v>
      </c>
      <c r="S33" s="5">
        <f t="shared" si="5"/>
        <v>2.0898641588296763E-3</v>
      </c>
      <c r="T33" s="3"/>
      <c r="U33" s="4">
        <v>0</v>
      </c>
      <c r="V33" s="5">
        <f t="shared" si="6"/>
        <v>0</v>
      </c>
      <c r="W33" s="3"/>
      <c r="X33" s="4">
        <v>0</v>
      </c>
      <c r="Y33" s="5">
        <f t="shared" si="7"/>
        <v>0</v>
      </c>
      <c r="Z33" s="3"/>
    </row>
    <row r="34" spans="1:26" x14ac:dyDescent="0.2">
      <c r="A34" s="15"/>
      <c r="B34" s="1" t="s">
        <v>12</v>
      </c>
      <c r="C34" s="4">
        <v>79</v>
      </c>
      <c r="D34" s="5">
        <f t="shared" si="0"/>
        <v>2.9176053477120802E-3</v>
      </c>
      <c r="E34" s="3"/>
      <c r="F34" s="4">
        <v>40</v>
      </c>
      <c r="G34" s="5">
        <f t="shared" si="1"/>
        <v>1.4890369653426645E-3</v>
      </c>
      <c r="H34" s="3"/>
      <c r="I34" s="4">
        <v>5</v>
      </c>
      <c r="J34" s="5">
        <f t="shared" si="2"/>
        <v>1.8465856631089117E-4</v>
      </c>
      <c r="K34" s="3"/>
      <c r="L34" s="4">
        <v>4</v>
      </c>
      <c r="M34" s="5">
        <f t="shared" si="3"/>
        <v>1.4890369653426647E-4</v>
      </c>
      <c r="N34" s="3"/>
      <c r="O34" s="4">
        <v>4</v>
      </c>
      <c r="P34" s="5">
        <f t="shared" si="4"/>
        <v>4.0899795501022499E-3</v>
      </c>
      <c r="Q34" s="3"/>
      <c r="R34" s="4">
        <v>2</v>
      </c>
      <c r="S34" s="5">
        <f t="shared" si="5"/>
        <v>2.0898641588296763E-3</v>
      </c>
      <c r="T34" s="3"/>
      <c r="U34" s="4">
        <v>0</v>
      </c>
      <c r="V34" s="5">
        <f t="shared" si="6"/>
        <v>0</v>
      </c>
      <c r="W34" s="3"/>
      <c r="X34" s="4">
        <v>0</v>
      </c>
      <c r="Y34" s="5">
        <f t="shared" si="7"/>
        <v>0</v>
      </c>
      <c r="Z34" s="3"/>
    </row>
    <row r="35" spans="1:26" x14ac:dyDescent="0.2">
      <c r="A35" s="15"/>
      <c r="B35" s="1" t="s">
        <v>13</v>
      </c>
      <c r="C35" s="4">
        <v>198</v>
      </c>
      <c r="D35" s="5">
        <f t="shared" si="0"/>
        <v>7.3124792259112899E-3</v>
      </c>
      <c r="E35" s="3"/>
      <c r="F35" s="4">
        <v>100</v>
      </c>
      <c r="G35" s="5">
        <f t="shared" si="1"/>
        <v>3.7225924133566617E-3</v>
      </c>
      <c r="H35" s="3"/>
      <c r="I35" s="4">
        <v>11</v>
      </c>
      <c r="J35" s="5">
        <f t="shared" si="2"/>
        <v>4.0624884588396054E-4</v>
      </c>
      <c r="K35" s="3"/>
      <c r="L35" s="4">
        <v>7</v>
      </c>
      <c r="M35" s="5">
        <f t="shared" si="3"/>
        <v>2.6058146893496629E-4</v>
      </c>
      <c r="N35" s="3"/>
      <c r="O35" s="4">
        <v>20</v>
      </c>
      <c r="P35" s="5">
        <f t="shared" si="4"/>
        <v>2.0449897750511249E-2</v>
      </c>
      <c r="Q35" s="3"/>
      <c r="R35" s="4">
        <v>14</v>
      </c>
      <c r="S35" s="5">
        <f t="shared" si="5"/>
        <v>1.4629049111807733E-2</v>
      </c>
      <c r="T35" s="3"/>
      <c r="U35" s="4">
        <v>3</v>
      </c>
      <c r="V35" s="5">
        <f t="shared" si="6"/>
        <v>3.0674846625766872E-3</v>
      </c>
      <c r="W35" s="3"/>
      <c r="X35" s="4">
        <v>2</v>
      </c>
      <c r="Y35" s="5">
        <f t="shared" si="7"/>
        <v>2.0898641588296763E-3</v>
      </c>
      <c r="Z35" s="3"/>
    </row>
    <row r="36" spans="1:26" x14ac:dyDescent="0.2">
      <c r="A36" s="15"/>
      <c r="B36" s="1" t="s">
        <v>14</v>
      </c>
      <c r="C36" s="4">
        <v>669</v>
      </c>
      <c r="D36" s="5">
        <f t="shared" si="0"/>
        <v>2.4707316172397239E-2</v>
      </c>
      <c r="E36" s="3"/>
      <c r="F36" s="4">
        <v>344</v>
      </c>
      <c r="G36" s="5">
        <f t="shared" si="1"/>
        <v>1.2805717901946916E-2</v>
      </c>
      <c r="H36" s="3"/>
      <c r="I36" s="4">
        <v>33</v>
      </c>
      <c r="J36" s="5">
        <f t="shared" si="2"/>
        <v>1.2187465376518817E-3</v>
      </c>
      <c r="K36" s="3"/>
      <c r="L36" s="4">
        <v>19</v>
      </c>
      <c r="M36" s="5">
        <f t="shared" si="3"/>
        <v>7.0729255853776572E-4</v>
      </c>
      <c r="N36" s="3"/>
      <c r="O36" s="4">
        <v>36</v>
      </c>
      <c r="P36" s="5">
        <f t="shared" si="4"/>
        <v>3.6809815950920248E-2</v>
      </c>
      <c r="Q36" s="3"/>
      <c r="R36" s="4">
        <v>26</v>
      </c>
      <c r="S36" s="5">
        <f t="shared" si="5"/>
        <v>2.7168234064785787E-2</v>
      </c>
      <c r="T36" s="3"/>
      <c r="U36" s="4">
        <v>4</v>
      </c>
      <c r="V36" s="5">
        <f t="shared" si="6"/>
        <v>4.0899795501022499E-3</v>
      </c>
      <c r="W36" s="3"/>
      <c r="X36" s="4">
        <v>2</v>
      </c>
      <c r="Y36" s="5">
        <f t="shared" si="7"/>
        <v>2.0898641588296763E-3</v>
      </c>
      <c r="Z36" s="3"/>
    </row>
    <row r="37" spans="1:26" x14ac:dyDescent="0.2">
      <c r="A37" s="15"/>
      <c r="B37" s="1" t="s">
        <v>15</v>
      </c>
      <c r="C37" s="4">
        <v>2470</v>
      </c>
      <c r="D37" s="5">
        <f t="shared" si="0"/>
        <v>9.1221331757580237E-2</v>
      </c>
      <c r="E37" s="3"/>
      <c r="F37" s="4">
        <v>1271</v>
      </c>
      <c r="G37" s="5">
        <f t="shared" si="1"/>
        <v>4.7314149573763169E-2</v>
      </c>
      <c r="H37" s="3"/>
      <c r="I37" s="4">
        <v>228</v>
      </c>
      <c r="J37" s="5">
        <f t="shared" si="2"/>
        <v>8.4204306237766376E-3</v>
      </c>
      <c r="K37" s="3"/>
      <c r="L37" s="4">
        <v>118</v>
      </c>
      <c r="M37" s="5">
        <f t="shared" si="3"/>
        <v>4.3926590477608605E-3</v>
      </c>
      <c r="N37" s="3"/>
      <c r="O37" s="4">
        <v>108</v>
      </c>
      <c r="P37" s="5">
        <f t="shared" si="4"/>
        <v>0.11042944785276074</v>
      </c>
      <c r="Q37" s="3"/>
      <c r="R37" s="4">
        <v>62</v>
      </c>
      <c r="S37" s="5">
        <f t="shared" si="5"/>
        <v>6.4785788923719959E-2</v>
      </c>
      <c r="T37" s="3"/>
      <c r="U37" s="4">
        <v>10</v>
      </c>
      <c r="V37" s="5">
        <f t="shared" si="6"/>
        <v>1.0224948875255624E-2</v>
      </c>
      <c r="W37" s="3"/>
      <c r="X37" s="4">
        <v>4</v>
      </c>
      <c r="Y37" s="5">
        <f t="shared" si="7"/>
        <v>4.1797283176593526E-3</v>
      </c>
      <c r="Z37" s="3"/>
    </row>
    <row r="38" spans="1:26" x14ac:dyDescent="0.2">
      <c r="A38" s="15"/>
      <c r="B38" s="1" t="s">
        <v>16</v>
      </c>
      <c r="C38" s="4">
        <v>5315</v>
      </c>
      <c r="D38" s="5">
        <f t="shared" si="0"/>
        <v>0.19629205598847729</v>
      </c>
      <c r="E38" s="3"/>
      <c r="F38" s="4">
        <v>2695</v>
      </c>
      <c r="G38" s="5">
        <f t="shared" si="1"/>
        <v>0.10032386553996203</v>
      </c>
      <c r="H38" s="3"/>
      <c r="I38" s="4">
        <v>3525</v>
      </c>
      <c r="J38" s="5">
        <f t="shared" si="2"/>
        <v>0.13018428924917827</v>
      </c>
      <c r="K38" s="3"/>
      <c r="L38" s="4">
        <v>1983</v>
      </c>
      <c r="M38" s="5">
        <f t="shared" si="3"/>
        <v>7.3819007556862604E-2</v>
      </c>
      <c r="N38" s="3"/>
      <c r="O38" s="4">
        <v>229</v>
      </c>
      <c r="P38" s="5">
        <f t="shared" si="4"/>
        <v>0.23415132924335377</v>
      </c>
      <c r="Q38" s="3"/>
      <c r="R38" s="4">
        <v>150</v>
      </c>
      <c r="S38" s="5">
        <f t="shared" si="5"/>
        <v>0.15673981191222572</v>
      </c>
      <c r="T38" s="3"/>
      <c r="U38" s="4">
        <v>194</v>
      </c>
      <c r="V38" s="5">
        <f t="shared" si="6"/>
        <v>0.19836400817995911</v>
      </c>
      <c r="W38" s="3"/>
      <c r="X38" s="4">
        <v>118</v>
      </c>
      <c r="Y38" s="5">
        <f t="shared" si="7"/>
        <v>0.12330198537095088</v>
      </c>
      <c r="Z38" s="3"/>
    </row>
    <row r="39" spans="1:26" x14ac:dyDescent="0.2">
      <c r="A39" s="15"/>
      <c r="B39" s="1" t="s">
        <v>17</v>
      </c>
      <c r="C39" s="4">
        <v>5840</v>
      </c>
      <c r="D39" s="5">
        <f t="shared" si="0"/>
        <v>0.21568120545112088</v>
      </c>
      <c r="E39" s="14">
        <v>0.67603999999999997</v>
      </c>
      <c r="F39" s="4">
        <v>2882</v>
      </c>
      <c r="G39" s="5">
        <f t="shared" si="1"/>
        <v>0.10728511335293898</v>
      </c>
      <c r="H39" s="14">
        <v>0.83333999999999997</v>
      </c>
      <c r="I39" s="4">
        <v>6414</v>
      </c>
      <c r="J39" s="5">
        <f t="shared" si="2"/>
        <v>0.23688000886361119</v>
      </c>
      <c r="K39" s="14">
        <v>0.85936000000000001</v>
      </c>
      <c r="L39" s="4">
        <v>2928</v>
      </c>
      <c r="M39" s="5">
        <f t="shared" si="3"/>
        <v>0.10899750586308306</v>
      </c>
      <c r="N39" s="14">
        <v>0.92040999999999995</v>
      </c>
      <c r="O39" s="4">
        <v>209</v>
      </c>
      <c r="P39" s="5">
        <f t="shared" si="4"/>
        <v>0.21370143149284254</v>
      </c>
      <c r="Q39" s="14">
        <v>0.58896000000000004</v>
      </c>
      <c r="R39" s="4">
        <v>141</v>
      </c>
      <c r="S39" s="5">
        <f t="shared" si="5"/>
        <v>0.14733542319749215</v>
      </c>
      <c r="T39" s="14">
        <v>0.73145000000000004</v>
      </c>
      <c r="U39" s="4">
        <v>241</v>
      </c>
      <c r="V39" s="5">
        <f t="shared" si="6"/>
        <v>0.24642126789366053</v>
      </c>
      <c r="W39" s="14">
        <v>0.78425</v>
      </c>
      <c r="X39" s="4">
        <v>144</v>
      </c>
      <c r="Y39" s="5">
        <f t="shared" si="7"/>
        <v>0.15047021943573669</v>
      </c>
      <c r="Z39" s="14">
        <v>0.86834</v>
      </c>
    </row>
    <row r="40" spans="1:26" x14ac:dyDescent="0.2">
      <c r="A40" s="15"/>
      <c r="B40" s="1" t="s">
        <v>18</v>
      </c>
      <c r="C40" s="4">
        <v>4540</v>
      </c>
      <c r="D40" s="5">
        <f t="shared" si="0"/>
        <v>0.16766997821028917</v>
      </c>
      <c r="E40" s="14"/>
      <c r="F40" s="4">
        <v>2626</v>
      </c>
      <c r="G40" s="5">
        <f t="shared" si="1"/>
        <v>9.7755276774745936E-2</v>
      </c>
      <c r="H40" s="14"/>
      <c r="I40" s="4">
        <v>5735</v>
      </c>
      <c r="J40" s="5">
        <f t="shared" si="2"/>
        <v>0.21180337555859216</v>
      </c>
      <c r="K40" s="14"/>
      <c r="L40" s="4">
        <v>2763</v>
      </c>
      <c r="M40" s="5">
        <f t="shared" si="3"/>
        <v>0.10285522838104456</v>
      </c>
      <c r="N40" s="14"/>
      <c r="O40" s="4">
        <v>127</v>
      </c>
      <c r="P40" s="5">
        <f t="shared" si="4"/>
        <v>0.12985685071574643</v>
      </c>
      <c r="Q40" s="14"/>
      <c r="R40" s="4">
        <v>93</v>
      </c>
      <c r="S40" s="5">
        <f t="shared" si="5"/>
        <v>9.7178683385579931E-2</v>
      </c>
      <c r="T40" s="14"/>
      <c r="U40" s="4">
        <v>168</v>
      </c>
      <c r="V40" s="5">
        <f t="shared" si="6"/>
        <v>0.17177914110429449</v>
      </c>
      <c r="W40" s="14"/>
      <c r="X40" s="4">
        <v>126</v>
      </c>
      <c r="Y40" s="5">
        <f t="shared" si="7"/>
        <v>0.13166144200626959</v>
      </c>
      <c r="Z40" s="14"/>
    </row>
    <row r="41" spans="1:26" x14ac:dyDescent="0.2">
      <c r="A41" s="15"/>
      <c r="B41" s="1" t="s">
        <v>19</v>
      </c>
      <c r="C41" s="4">
        <v>2909</v>
      </c>
      <c r="D41" s="5">
        <f t="shared" si="0"/>
        <v>0.10743435387967648</v>
      </c>
      <c r="E41" s="14"/>
      <c r="F41" s="4">
        <v>2428</v>
      </c>
      <c r="G41" s="5">
        <f t="shared" si="1"/>
        <v>9.0384543796299746E-2</v>
      </c>
      <c r="H41" s="14"/>
      <c r="I41" s="4">
        <v>3892</v>
      </c>
      <c r="J41" s="5">
        <f t="shared" si="2"/>
        <v>0.14373822801639768</v>
      </c>
      <c r="K41" s="14"/>
      <c r="L41" s="4">
        <v>2515</v>
      </c>
      <c r="M41" s="5">
        <f t="shared" si="3"/>
        <v>9.3623199195920034E-2</v>
      </c>
      <c r="N41" s="14"/>
      <c r="O41" s="4">
        <v>76</v>
      </c>
      <c r="P41" s="5">
        <f t="shared" si="4"/>
        <v>7.7709611451942745E-2</v>
      </c>
      <c r="Q41" s="14"/>
      <c r="R41" s="4">
        <v>76</v>
      </c>
      <c r="S41" s="5">
        <f t="shared" si="5"/>
        <v>7.9414838035527693E-2</v>
      </c>
      <c r="T41" s="14"/>
      <c r="U41" s="4">
        <v>111</v>
      </c>
      <c r="V41" s="5">
        <f t="shared" si="6"/>
        <v>0.11349693251533742</v>
      </c>
      <c r="W41" s="14"/>
      <c r="X41" s="4">
        <v>94</v>
      </c>
      <c r="Y41" s="5">
        <f t="shared" si="7"/>
        <v>9.8223615464994779E-2</v>
      </c>
      <c r="Z41" s="14"/>
    </row>
    <row r="42" spans="1:26" x14ac:dyDescent="0.2">
      <c r="A42" s="15"/>
      <c r="B42" s="1" t="s">
        <v>20</v>
      </c>
      <c r="C42" s="4">
        <v>1795</v>
      </c>
      <c r="D42" s="5">
        <f t="shared" si="0"/>
        <v>6.6292425305609928E-2</v>
      </c>
      <c r="E42" s="14"/>
      <c r="F42" s="4">
        <v>2202</v>
      </c>
      <c r="G42" s="5">
        <f t="shared" si="1"/>
        <v>8.197148494211369E-2</v>
      </c>
      <c r="H42" s="14"/>
      <c r="I42" s="4">
        <v>2549</v>
      </c>
      <c r="J42" s="5">
        <f t="shared" si="2"/>
        <v>9.4138937105292309E-2</v>
      </c>
      <c r="K42" s="14"/>
      <c r="L42" s="4">
        <v>2386</v>
      </c>
      <c r="M42" s="5">
        <f t="shared" si="3"/>
        <v>8.882105498268994E-2</v>
      </c>
      <c r="N42" s="14"/>
      <c r="O42" s="4">
        <v>55</v>
      </c>
      <c r="P42" s="5">
        <f t="shared" si="4"/>
        <v>5.6237218813905927E-2</v>
      </c>
      <c r="Q42" s="14"/>
      <c r="R42" s="4">
        <v>68</v>
      </c>
      <c r="S42" s="5">
        <f t="shared" si="5"/>
        <v>7.1055381400208992E-2</v>
      </c>
      <c r="T42" s="14"/>
      <c r="U42" s="4">
        <v>79</v>
      </c>
      <c r="V42" s="5">
        <f t="shared" si="6"/>
        <v>8.0777096114519428E-2</v>
      </c>
      <c r="W42" s="14"/>
      <c r="X42" s="4">
        <v>81</v>
      </c>
      <c r="Y42" s="5">
        <f t="shared" si="7"/>
        <v>8.4639498432601878E-2</v>
      </c>
      <c r="Z42" s="14"/>
    </row>
    <row r="43" spans="1:26" x14ac:dyDescent="0.2">
      <c r="A43" s="15"/>
      <c r="B43" s="1" t="s">
        <v>21</v>
      </c>
      <c r="C43" s="4">
        <v>1155</v>
      </c>
      <c r="D43" s="5">
        <f t="shared" si="0"/>
        <v>4.2656128817815858E-2</v>
      </c>
      <c r="E43" s="14"/>
      <c r="F43" s="4">
        <v>1893</v>
      </c>
      <c r="G43" s="5">
        <f t="shared" si="1"/>
        <v>7.0468674384841598E-2</v>
      </c>
      <c r="H43" s="14"/>
      <c r="I43" s="4">
        <v>1667</v>
      </c>
      <c r="J43" s="5">
        <f t="shared" si="2"/>
        <v>6.1565166008051113E-2</v>
      </c>
      <c r="K43" s="14"/>
      <c r="L43" s="4">
        <v>2104</v>
      </c>
      <c r="M43" s="5">
        <f t="shared" si="3"/>
        <v>7.8323344377024165E-2</v>
      </c>
      <c r="N43" s="14"/>
      <c r="O43" s="4">
        <v>36</v>
      </c>
      <c r="P43" s="5">
        <f t="shared" si="4"/>
        <v>3.6809815950920248E-2</v>
      </c>
      <c r="Q43" s="14"/>
      <c r="R43" s="4">
        <v>58</v>
      </c>
      <c r="S43" s="5">
        <f t="shared" si="5"/>
        <v>6.0606060606060608E-2</v>
      </c>
      <c r="T43" s="14"/>
      <c r="U43" s="4">
        <v>60</v>
      </c>
      <c r="V43" s="5">
        <f t="shared" si="6"/>
        <v>6.1349693251533742E-2</v>
      </c>
      <c r="W43" s="14"/>
      <c r="X43" s="4">
        <v>67</v>
      </c>
      <c r="Y43" s="5">
        <f t="shared" si="7"/>
        <v>7.0010449320794144E-2</v>
      </c>
      <c r="Z43" s="14"/>
    </row>
    <row r="44" spans="1:26" x14ac:dyDescent="0.2">
      <c r="A44" s="15"/>
      <c r="B44" s="1" t="s">
        <v>22</v>
      </c>
      <c r="C44" s="4">
        <v>684</v>
      </c>
      <c r="D44" s="5">
        <f t="shared" si="0"/>
        <v>2.5261291871329913E-2</v>
      </c>
      <c r="E44" s="14"/>
      <c r="F44" s="4">
        <v>1681</v>
      </c>
      <c r="G44" s="5">
        <f t="shared" si="1"/>
        <v>6.2576778468525482E-2</v>
      </c>
      <c r="H44" s="14"/>
      <c r="I44" s="4">
        <v>1035</v>
      </c>
      <c r="J44" s="5">
        <f t="shared" si="2"/>
        <v>3.8224323226354467E-2</v>
      </c>
      <c r="K44" s="14"/>
      <c r="L44" s="4">
        <v>1880</v>
      </c>
      <c r="M44" s="5">
        <f t="shared" si="3"/>
        <v>6.9984737371105235E-2</v>
      </c>
      <c r="N44" s="14"/>
      <c r="O44" s="4">
        <v>12</v>
      </c>
      <c r="P44" s="5">
        <f t="shared" si="4"/>
        <v>1.2269938650306749E-2</v>
      </c>
      <c r="Q44" s="14"/>
      <c r="R44" s="4">
        <v>43</v>
      </c>
      <c r="S44" s="5">
        <f t="shared" si="5"/>
        <v>4.4932079414838039E-2</v>
      </c>
      <c r="T44" s="14"/>
      <c r="U44" s="4">
        <v>34</v>
      </c>
      <c r="V44" s="5">
        <f t="shared" si="6"/>
        <v>3.4764826175869123E-2</v>
      </c>
      <c r="W44" s="14"/>
      <c r="X44" s="4">
        <v>54</v>
      </c>
      <c r="Y44" s="5">
        <f t="shared" si="7"/>
        <v>5.6426332288401257E-2</v>
      </c>
      <c r="Z44" s="14"/>
    </row>
    <row r="45" spans="1:26" x14ac:dyDescent="0.2">
      <c r="A45" s="15"/>
      <c r="B45" s="1" t="s">
        <v>23</v>
      </c>
      <c r="C45" s="4">
        <v>439</v>
      </c>
      <c r="D45" s="5">
        <f t="shared" si="0"/>
        <v>1.6213022122096243E-2</v>
      </c>
      <c r="E45" s="14"/>
      <c r="F45" s="4">
        <v>1349</v>
      </c>
      <c r="G45" s="5">
        <f t="shared" si="1"/>
        <v>5.0217771656181368E-2</v>
      </c>
      <c r="H45" s="14"/>
      <c r="I45" s="4">
        <v>661</v>
      </c>
      <c r="J45" s="5">
        <f t="shared" si="2"/>
        <v>2.4411862466299811E-2</v>
      </c>
      <c r="K45" s="14"/>
      <c r="L45" s="4">
        <v>1559</v>
      </c>
      <c r="M45" s="5">
        <f t="shared" si="3"/>
        <v>5.8035215724230357E-2</v>
      </c>
      <c r="N45" s="14"/>
      <c r="O45" s="4">
        <v>19</v>
      </c>
      <c r="P45" s="5">
        <f t="shared" si="4"/>
        <v>1.9427402862985686E-2</v>
      </c>
      <c r="Q45" s="14"/>
      <c r="R45" s="4">
        <v>40</v>
      </c>
      <c r="S45" s="5">
        <f t="shared" si="5"/>
        <v>4.1797283176593522E-2</v>
      </c>
      <c r="T45" s="14"/>
      <c r="U45" s="4">
        <v>20</v>
      </c>
      <c r="V45" s="5">
        <f t="shared" si="6"/>
        <v>2.0449897750511249E-2</v>
      </c>
      <c r="W45" s="14"/>
      <c r="X45" s="4">
        <v>46</v>
      </c>
      <c r="Y45" s="5">
        <f t="shared" si="7"/>
        <v>4.8066875653082548E-2</v>
      </c>
      <c r="Z45" s="14"/>
    </row>
    <row r="46" spans="1:26" x14ac:dyDescent="0.2">
      <c r="A46" s="15"/>
      <c r="B46" s="1" t="s">
        <v>24</v>
      </c>
      <c r="C46" s="4">
        <v>273</v>
      </c>
      <c r="D46" s="5">
        <f t="shared" si="0"/>
        <v>1.0082357720574657E-2</v>
      </c>
      <c r="E46" s="14"/>
      <c r="F46" s="4">
        <v>1295</v>
      </c>
      <c r="G46" s="5">
        <f t="shared" si="1"/>
        <v>4.8207571752968768E-2</v>
      </c>
      <c r="H46" s="14"/>
      <c r="I46" s="4">
        <v>367</v>
      </c>
      <c r="J46" s="5">
        <f t="shared" si="2"/>
        <v>1.3553938767219411E-2</v>
      </c>
      <c r="K46" s="14"/>
      <c r="L46" s="4">
        <v>1406</v>
      </c>
      <c r="M46" s="5">
        <f t="shared" si="3"/>
        <v>5.2339649331794663E-2</v>
      </c>
      <c r="N46" s="14"/>
      <c r="O46" s="4">
        <v>7</v>
      </c>
      <c r="P46" s="5">
        <f t="shared" si="4"/>
        <v>7.1574642126789366E-3</v>
      </c>
      <c r="Q46" s="14"/>
      <c r="R46" s="4">
        <v>31</v>
      </c>
      <c r="S46" s="5">
        <f t="shared" si="5"/>
        <v>3.2392894461859979E-2</v>
      </c>
      <c r="T46" s="14"/>
      <c r="U46" s="4">
        <v>8</v>
      </c>
      <c r="V46" s="5">
        <f t="shared" si="6"/>
        <v>8.1799591002044997E-3</v>
      </c>
      <c r="W46" s="14"/>
      <c r="X46" s="4">
        <v>38</v>
      </c>
      <c r="Y46" s="5">
        <f t="shared" si="7"/>
        <v>3.9707419017763847E-2</v>
      </c>
      <c r="Z46" s="14"/>
    </row>
    <row r="47" spans="1:26" x14ac:dyDescent="0.2">
      <c r="A47" s="15"/>
      <c r="B47" s="1" t="s">
        <v>25</v>
      </c>
      <c r="C47" s="4">
        <v>180</v>
      </c>
      <c r="D47" s="5">
        <f t="shared" si="0"/>
        <v>6.6477083871920818E-3</v>
      </c>
      <c r="E47" s="14"/>
      <c r="F47" s="4">
        <v>1094</v>
      </c>
      <c r="G47" s="5">
        <f t="shared" si="1"/>
        <v>4.0725161002121875E-2</v>
      </c>
      <c r="H47" s="14"/>
      <c r="I47" s="4">
        <v>274</v>
      </c>
      <c r="J47" s="5">
        <f t="shared" si="2"/>
        <v>1.0119289433836836E-2</v>
      </c>
      <c r="K47" s="14"/>
      <c r="L47" s="4">
        <v>1198</v>
      </c>
      <c r="M47" s="5">
        <f t="shared" si="3"/>
        <v>4.4596657112012807E-2</v>
      </c>
      <c r="N47" s="14"/>
      <c r="O47" s="4">
        <v>7</v>
      </c>
      <c r="P47" s="5">
        <f t="shared" si="4"/>
        <v>7.1574642126789366E-3</v>
      </c>
      <c r="Q47" s="14"/>
      <c r="R47" s="4">
        <v>28</v>
      </c>
      <c r="S47" s="5">
        <f t="shared" si="5"/>
        <v>2.9258098223615466E-2</v>
      </c>
      <c r="T47" s="14"/>
      <c r="U47" s="4">
        <v>11</v>
      </c>
      <c r="V47" s="5">
        <f t="shared" si="6"/>
        <v>1.1247443762781187E-2</v>
      </c>
      <c r="W47" s="14"/>
      <c r="X47" s="4">
        <v>32</v>
      </c>
      <c r="Y47" s="5">
        <f t="shared" si="7"/>
        <v>3.343782654127482E-2</v>
      </c>
      <c r="Z47" s="14"/>
    </row>
    <row r="48" spans="1:26" x14ac:dyDescent="0.2">
      <c r="A48" s="15"/>
      <c r="B48" s="1" t="s">
        <v>26</v>
      </c>
      <c r="C48" s="4">
        <v>490</v>
      </c>
      <c r="D48" s="5">
        <f t="shared" si="0"/>
        <v>1.8096539498467335E-2</v>
      </c>
      <c r="E48" s="14"/>
      <c r="F48" s="4">
        <v>4936</v>
      </c>
      <c r="G48" s="5">
        <f t="shared" si="1"/>
        <v>0.18374716152328482</v>
      </c>
      <c r="H48" s="14"/>
      <c r="I48" s="4">
        <v>675</v>
      </c>
      <c r="J48" s="5">
        <f t="shared" si="2"/>
        <v>2.4928906451970306E-2</v>
      </c>
      <c r="K48" s="14"/>
      <c r="L48" s="4">
        <v>5986</v>
      </c>
      <c r="M48" s="5">
        <f t="shared" si="3"/>
        <v>0.22283438186352977</v>
      </c>
      <c r="N48" s="14"/>
      <c r="O48" s="4">
        <v>28</v>
      </c>
      <c r="P48" s="5">
        <f t="shared" si="4"/>
        <v>2.8629856850715747E-2</v>
      </c>
      <c r="Q48" s="14"/>
      <c r="R48" s="4">
        <v>122</v>
      </c>
      <c r="S48" s="5">
        <f t="shared" si="5"/>
        <v>0.12748171368861025</v>
      </c>
      <c r="T48" s="14"/>
      <c r="U48" s="4">
        <v>35</v>
      </c>
      <c r="V48" s="5">
        <f t="shared" si="6"/>
        <v>3.5787321063394682E-2</v>
      </c>
      <c r="W48" s="14"/>
      <c r="X48" s="4">
        <v>149</v>
      </c>
      <c r="Y48" s="5">
        <f t="shared" si="7"/>
        <v>0.15569487983281086</v>
      </c>
      <c r="Z48" s="14"/>
    </row>
    <row r="52" spans="4:18" x14ac:dyDescent="0.2">
      <c r="D52" s="4"/>
      <c r="E52" s="4"/>
      <c r="Q52" s="4"/>
      <c r="R52" s="4"/>
    </row>
    <row r="53" spans="4:18" x14ac:dyDescent="0.2">
      <c r="D53" s="4"/>
      <c r="E53" s="4"/>
      <c r="Q53" s="4"/>
      <c r="R53" s="4"/>
    </row>
    <row r="54" spans="4:18" x14ac:dyDescent="0.2">
      <c r="D54" s="4"/>
      <c r="E54" s="4"/>
      <c r="Q54" s="4"/>
      <c r="R54" s="4"/>
    </row>
    <row r="55" spans="4:18" x14ac:dyDescent="0.2">
      <c r="D55" s="4"/>
      <c r="E55" s="4"/>
      <c r="Q55" s="4"/>
      <c r="R55" s="4"/>
    </row>
    <row r="56" spans="4:18" x14ac:dyDescent="0.2">
      <c r="D56" s="4"/>
      <c r="E56" s="4"/>
      <c r="Q56" s="4"/>
      <c r="R56" s="4"/>
    </row>
    <row r="57" spans="4:18" x14ac:dyDescent="0.2">
      <c r="D57" s="4"/>
      <c r="E57" s="4"/>
      <c r="Q57" s="4"/>
      <c r="R57" s="4"/>
    </row>
    <row r="58" spans="4:18" x14ac:dyDescent="0.2">
      <c r="D58" s="4"/>
      <c r="E58" s="4"/>
      <c r="Q58" s="4"/>
      <c r="R58" s="4"/>
    </row>
    <row r="59" spans="4:18" x14ac:dyDescent="0.2">
      <c r="D59" s="4"/>
      <c r="E59" s="4"/>
      <c r="Q59" s="4"/>
      <c r="R59" s="4"/>
    </row>
    <row r="60" spans="4:18" x14ac:dyDescent="0.2">
      <c r="D60" s="4"/>
      <c r="E60" s="4"/>
      <c r="Q60" s="4"/>
      <c r="R60" s="4"/>
    </row>
    <row r="61" spans="4:18" x14ac:dyDescent="0.2">
      <c r="D61" s="4"/>
      <c r="E61" s="4"/>
      <c r="Q61" s="4"/>
      <c r="R61" s="4"/>
    </row>
    <row r="62" spans="4:18" x14ac:dyDescent="0.2">
      <c r="D62" s="4"/>
      <c r="E62" s="4"/>
      <c r="Q62" s="4"/>
      <c r="R62" s="4"/>
    </row>
    <row r="63" spans="4:18" x14ac:dyDescent="0.2">
      <c r="D63" s="4"/>
      <c r="E63" s="4"/>
      <c r="Q63" s="4"/>
      <c r="R63" s="4"/>
    </row>
    <row r="64" spans="4:18" x14ac:dyDescent="0.2">
      <c r="D64" s="4"/>
      <c r="E64" s="4"/>
      <c r="Q64" s="4"/>
      <c r="R64" s="4"/>
    </row>
    <row r="65" spans="4:18" x14ac:dyDescent="0.2">
      <c r="D65" s="4"/>
      <c r="E65" s="4"/>
      <c r="Q65" s="4"/>
      <c r="R65" s="4"/>
    </row>
    <row r="66" spans="4:18" x14ac:dyDescent="0.2">
      <c r="D66" s="4"/>
      <c r="E66" s="4"/>
      <c r="Q66" s="4"/>
      <c r="R66" s="4"/>
    </row>
    <row r="67" spans="4:18" x14ac:dyDescent="0.2">
      <c r="D67" s="4"/>
      <c r="E67" s="4"/>
      <c r="Q67" s="4"/>
      <c r="R67" s="4"/>
    </row>
    <row r="68" spans="4:18" x14ac:dyDescent="0.2">
      <c r="D68" s="4"/>
      <c r="E68" s="4"/>
      <c r="Q68" s="4"/>
      <c r="R68" s="4"/>
    </row>
    <row r="69" spans="4:18" x14ac:dyDescent="0.2">
      <c r="D69" s="4"/>
      <c r="E69" s="4"/>
      <c r="Q69" s="4"/>
      <c r="R69" s="4"/>
    </row>
    <row r="70" spans="4:18" x14ac:dyDescent="0.2">
      <c r="D70" s="4"/>
      <c r="E70" s="4"/>
      <c r="Q70" s="4"/>
      <c r="R70" s="4"/>
    </row>
    <row r="71" spans="4:18" x14ac:dyDescent="0.2">
      <c r="D71" s="4"/>
      <c r="E71" s="4"/>
      <c r="Q71" s="4"/>
      <c r="R71" s="4"/>
    </row>
    <row r="72" spans="4:18" x14ac:dyDescent="0.2">
      <c r="D72" s="4"/>
      <c r="E72" s="4"/>
      <c r="Q72" s="4"/>
      <c r="R72" s="4"/>
    </row>
    <row r="73" spans="4:18" x14ac:dyDescent="0.2">
      <c r="D73" s="4"/>
      <c r="E73" s="4"/>
      <c r="Q73" s="4"/>
      <c r="R73" s="4"/>
    </row>
    <row r="74" spans="4:18" x14ac:dyDescent="0.2">
      <c r="D74" s="4"/>
      <c r="E74" s="4"/>
      <c r="Q74" s="4"/>
      <c r="R74" s="4"/>
    </row>
    <row r="75" spans="4:18" x14ac:dyDescent="0.2">
      <c r="D75" s="4"/>
      <c r="E75" s="4"/>
      <c r="Q75" s="4"/>
      <c r="R75" s="4"/>
    </row>
    <row r="76" spans="4:18" x14ac:dyDescent="0.2">
      <c r="D76" s="4"/>
      <c r="E76" s="4"/>
      <c r="Q76" s="4"/>
      <c r="R76" s="4"/>
    </row>
    <row r="77" spans="4:18" x14ac:dyDescent="0.2">
      <c r="D77" s="4"/>
      <c r="E77" s="4"/>
      <c r="Q77" s="4"/>
      <c r="R77" s="4"/>
    </row>
    <row r="78" spans="4:18" x14ac:dyDescent="0.2">
      <c r="D78" s="4"/>
      <c r="E78" s="4"/>
      <c r="Q78" s="4"/>
      <c r="R78" s="4"/>
    </row>
    <row r="79" spans="4:18" x14ac:dyDescent="0.2">
      <c r="D79" s="4"/>
      <c r="E79" s="4"/>
      <c r="Q79" s="4"/>
      <c r="R79" s="4"/>
    </row>
    <row r="80" spans="4:18" x14ac:dyDescent="0.2">
      <c r="D80" s="4"/>
      <c r="E80" s="4"/>
      <c r="Q80" s="4"/>
      <c r="R80" s="4"/>
    </row>
    <row r="81" spans="4:18" x14ac:dyDescent="0.2">
      <c r="D81" s="4"/>
      <c r="E81" s="4"/>
      <c r="Q81" s="4"/>
      <c r="R81" s="4"/>
    </row>
    <row r="82" spans="4:18" x14ac:dyDescent="0.2">
      <c r="D82" s="4"/>
      <c r="E82" s="4"/>
      <c r="Q82" s="4"/>
      <c r="R82" s="4"/>
    </row>
    <row r="83" spans="4:18" x14ac:dyDescent="0.2">
      <c r="D83" s="4"/>
      <c r="E83" s="4"/>
      <c r="Q83" s="4"/>
      <c r="R83" s="4"/>
    </row>
    <row r="84" spans="4:18" x14ac:dyDescent="0.2">
      <c r="D84" s="4"/>
      <c r="E84" s="4"/>
      <c r="Q84" s="4"/>
      <c r="R84" s="4"/>
    </row>
    <row r="85" spans="4:18" x14ac:dyDescent="0.2">
      <c r="D85" s="4"/>
      <c r="E85" s="4"/>
      <c r="Q85" s="4"/>
      <c r="R85" s="4"/>
    </row>
    <row r="86" spans="4:18" x14ac:dyDescent="0.2">
      <c r="D86" s="4"/>
      <c r="E86" s="4"/>
      <c r="Q86" s="4"/>
      <c r="R86" s="4"/>
    </row>
    <row r="87" spans="4:18" x14ac:dyDescent="0.2">
      <c r="D87" s="4"/>
      <c r="E87" s="4"/>
      <c r="Q87" s="4"/>
      <c r="R87" s="4"/>
    </row>
    <row r="88" spans="4:18" x14ac:dyDescent="0.2">
      <c r="D88" s="4"/>
      <c r="E88" s="4"/>
      <c r="Q88" s="4"/>
      <c r="R88" s="4"/>
    </row>
    <row r="89" spans="4:18" x14ac:dyDescent="0.2">
      <c r="D89" s="4"/>
      <c r="E89" s="4"/>
      <c r="Q89" s="4"/>
      <c r="R89" s="4"/>
    </row>
    <row r="90" spans="4:18" x14ac:dyDescent="0.2">
      <c r="D90" s="4"/>
      <c r="E90" s="4"/>
      <c r="Q90" s="4"/>
      <c r="R90" s="4"/>
    </row>
    <row r="91" spans="4:18" x14ac:dyDescent="0.2">
      <c r="D91" s="4"/>
      <c r="E91" s="4"/>
      <c r="Q91" s="4"/>
      <c r="R91" s="4"/>
    </row>
    <row r="92" spans="4:18" x14ac:dyDescent="0.2">
      <c r="D92" s="4"/>
      <c r="E92" s="4"/>
      <c r="Q92" s="4"/>
      <c r="R92" s="4"/>
    </row>
    <row r="93" spans="4:18" x14ac:dyDescent="0.2">
      <c r="D93" s="4"/>
      <c r="E93" s="4"/>
      <c r="Q93" s="4"/>
      <c r="R93" s="4"/>
    </row>
    <row r="94" spans="4:18" x14ac:dyDescent="0.2">
      <c r="D94" s="4"/>
      <c r="E94" s="4"/>
      <c r="Q94" s="4"/>
      <c r="R94" s="4"/>
    </row>
    <row r="95" spans="4:18" x14ac:dyDescent="0.2">
      <c r="D95" s="4"/>
      <c r="E95" s="4"/>
      <c r="Q95" s="4"/>
      <c r="R95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opLeftCell="G33" workbookViewId="0">
      <selection activeCell="P54" sqref="I54:P54"/>
    </sheetView>
  </sheetViews>
  <sheetFormatPr baseColWidth="10" defaultRowHeight="16" x14ac:dyDescent="0.2"/>
  <cols>
    <col min="1" max="1" width="15" customWidth="1"/>
    <col min="2" max="2" width="15.83203125" customWidth="1"/>
  </cols>
  <sheetData>
    <row r="1" spans="1:26" x14ac:dyDescent="0.2">
      <c r="A1" s="17" t="s">
        <v>0</v>
      </c>
      <c r="B1" s="17"/>
      <c r="C1" s="17" t="s">
        <v>53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54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7" t="s">
        <v>37</v>
      </c>
      <c r="B2" s="17"/>
      <c r="C2" s="17" t="s">
        <v>28</v>
      </c>
      <c r="D2" s="17"/>
      <c r="E2" s="17"/>
      <c r="F2" s="17" t="s">
        <v>38</v>
      </c>
      <c r="G2" s="17"/>
      <c r="H2" s="17"/>
      <c r="I2" s="17" t="s">
        <v>39</v>
      </c>
      <c r="J2" s="17"/>
      <c r="K2" s="17"/>
      <c r="L2" s="17" t="s">
        <v>40</v>
      </c>
      <c r="M2" s="17"/>
      <c r="N2" s="17"/>
      <c r="O2" s="17" t="s">
        <v>43</v>
      </c>
      <c r="P2" s="17"/>
      <c r="Q2" s="17"/>
      <c r="R2" s="17" t="s">
        <v>44</v>
      </c>
      <c r="S2" s="17"/>
      <c r="T2" s="17"/>
      <c r="U2" s="17" t="s">
        <v>39</v>
      </c>
      <c r="V2" s="17"/>
      <c r="W2" s="17"/>
      <c r="X2" s="17" t="s">
        <v>40</v>
      </c>
      <c r="Y2" s="17"/>
      <c r="Z2" s="17"/>
    </row>
    <row r="3" spans="1:26" x14ac:dyDescent="0.2">
      <c r="A3" s="15" t="s">
        <v>2</v>
      </c>
      <c r="B3" s="15"/>
      <c r="C3" s="16">
        <v>25914</v>
      </c>
      <c r="D3" s="16"/>
      <c r="E3" s="16"/>
      <c r="F3" s="16">
        <v>25731</v>
      </c>
      <c r="G3" s="16"/>
      <c r="H3" s="16"/>
      <c r="I3" s="16">
        <v>25914</v>
      </c>
      <c r="J3" s="16"/>
      <c r="K3" s="16"/>
      <c r="L3" s="16">
        <v>25731</v>
      </c>
      <c r="M3" s="16"/>
      <c r="N3" s="16"/>
      <c r="O3" s="16">
        <v>997</v>
      </c>
      <c r="P3" s="16"/>
      <c r="Q3" s="16"/>
      <c r="R3" s="16">
        <v>986</v>
      </c>
      <c r="S3" s="16"/>
      <c r="T3" s="16"/>
      <c r="U3" s="16">
        <v>997</v>
      </c>
      <c r="V3" s="16"/>
      <c r="W3" s="16"/>
      <c r="X3" s="16">
        <v>986</v>
      </c>
      <c r="Y3" s="16"/>
      <c r="Z3" s="16"/>
    </row>
    <row r="4" spans="1:26" x14ac:dyDescent="0.2">
      <c r="A4" s="15" t="s">
        <v>3</v>
      </c>
      <c r="B4" s="15"/>
      <c r="C4" s="16">
        <v>128</v>
      </c>
      <c r="D4" s="16"/>
      <c r="E4" s="16"/>
      <c r="F4" s="16">
        <v>128</v>
      </c>
      <c r="G4" s="16"/>
      <c r="H4" s="16"/>
      <c r="I4" s="16">
        <v>128</v>
      </c>
      <c r="J4" s="16"/>
      <c r="K4" s="16"/>
      <c r="L4" s="16">
        <v>128</v>
      </c>
      <c r="M4" s="16"/>
      <c r="N4" s="16"/>
      <c r="O4" s="16">
        <v>5</v>
      </c>
      <c r="P4" s="16"/>
      <c r="Q4" s="16"/>
      <c r="R4" s="16">
        <v>5</v>
      </c>
      <c r="S4" s="16"/>
      <c r="T4" s="16"/>
      <c r="U4" s="16">
        <v>5</v>
      </c>
      <c r="V4" s="16"/>
      <c r="W4" s="16"/>
      <c r="X4" s="16">
        <v>5</v>
      </c>
      <c r="Y4" s="16"/>
      <c r="Z4" s="16"/>
    </row>
    <row r="5" spans="1:26" x14ac:dyDescent="0.2">
      <c r="A5" s="15" t="s">
        <v>4</v>
      </c>
      <c r="B5" s="1" t="s">
        <v>5</v>
      </c>
      <c r="C5" s="4">
        <v>431</v>
      </c>
      <c r="D5" s="5">
        <f>C5/25914</f>
        <v>1.6631936405032029E-2</v>
      </c>
      <c r="E5" s="5"/>
      <c r="F5" s="4">
        <v>4211</v>
      </c>
      <c r="G5" s="5">
        <f>F5/25731</f>
        <v>0.16365473553301466</v>
      </c>
      <c r="H5" s="5"/>
      <c r="I5" s="4">
        <v>174</v>
      </c>
      <c r="J5" s="5">
        <f>I5/25914</f>
        <v>6.7145172493632789E-3</v>
      </c>
      <c r="K5" s="5"/>
      <c r="L5" s="4">
        <v>3257</v>
      </c>
      <c r="M5" s="5">
        <f>L5/25731</f>
        <v>0.12657883486844662</v>
      </c>
      <c r="N5" s="5"/>
      <c r="O5" s="4">
        <v>23</v>
      </c>
      <c r="P5" s="5">
        <f>O5/997</f>
        <v>2.3069207622868605E-2</v>
      </c>
      <c r="Q5" s="5"/>
      <c r="R5" s="4">
        <v>249</v>
      </c>
      <c r="S5" s="5">
        <f>R5/986</f>
        <v>0.25253549695740363</v>
      </c>
      <c r="T5" s="5"/>
      <c r="U5" s="4">
        <v>8</v>
      </c>
      <c r="V5" s="5">
        <f>U5/997</f>
        <v>8.0240722166499499E-3</v>
      </c>
      <c r="W5" s="5"/>
      <c r="X5" s="4">
        <v>190</v>
      </c>
      <c r="Y5" s="5">
        <f>X5/986</f>
        <v>0.1926977687626775</v>
      </c>
      <c r="Z5" s="5"/>
    </row>
    <row r="6" spans="1:26" x14ac:dyDescent="0.2">
      <c r="A6" s="15"/>
      <c r="B6" s="1" t="s">
        <v>6</v>
      </c>
      <c r="C6" s="4">
        <v>302</v>
      </c>
      <c r="D6" s="5">
        <f t="shared" ref="D6:D48" si="0">C6/25914</f>
        <v>1.1653932237400633E-2</v>
      </c>
      <c r="E6" s="5"/>
      <c r="F6" s="4">
        <v>1085</v>
      </c>
      <c r="G6" s="5">
        <f t="shared" ref="G6:G48" si="1">F6/25731</f>
        <v>4.216703587112821E-2</v>
      </c>
      <c r="H6" s="5"/>
      <c r="I6" s="4">
        <v>124</v>
      </c>
      <c r="J6" s="5">
        <f t="shared" ref="J6:J48" si="2">I6/25914</f>
        <v>4.7850582696611866E-3</v>
      </c>
      <c r="K6" s="5"/>
      <c r="L6" s="4">
        <v>855</v>
      </c>
      <c r="M6" s="5">
        <f t="shared" ref="M6:M48" si="3">L6/25731</f>
        <v>3.3228401538999648E-2</v>
      </c>
      <c r="N6" s="5"/>
      <c r="O6" s="4">
        <v>11</v>
      </c>
      <c r="P6" s="5">
        <f t="shared" ref="P6:P48" si="4">O6/997</f>
        <v>1.1033099297893681E-2</v>
      </c>
      <c r="Q6" s="5"/>
      <c r="R6" s="4">
        <v>54</v>
      </c>
      <c r="S6" s="5">
        <f t="shared" ref="S6:S48" si="5">R6/986</f>
        <v>5.4766734279918863E-2</v>
      </c>
      <c r="T6" s="5"/>
      <c r="U6" s="4">
        <v>9</v>
      </c>
      <c r="V6" s="5">
        <f t="shared" ref="V6:V48" si="6">U6/997</f>
        <v>9.0270812437311942E-3</v>
      </c>
      <c r="W6" s="5"/>
      <c r="X6" s="4">
        <v>53</v>
      </c>
      <c r="Y6" s="5">
        <f t="shared" ref="Y6:Y48" si="7">X6/986</f>
        <v>5.3752535496957403E-2</v>
      </c>
      <c r="Z6" s="5"/>
    </row>
    <row r="7" spans="1:26" x14ac:dyDescent="0.2">
      <c r="A7" s="15"/>
      <c r="B7" s="1" t="s">
        <v>7</v>
      </c>
      <c r="C7" s="4">
        <v>491</v>
      </c>
      <c r="D7" s="5">
        <f t="shared" si="0"/>
        <v>1.8947287180674538E-2</v>
      </c>
      <c r="E7" s="5"/>
      <c r="F7" s="4">
        <v>1455</v>
      </c>
      <c r="G7" s="5">
        <f t="shared" si="1"/>
        <v>5.6546578057595893E-2</v>
      </c>
      <c r="H7" s="5"/>
      <c r="I7" s="4">
        <v>270</v>
      </c>
      <c r="J7" s="5">
        <f t="shared" si="2"/>
        <v>1.0419078490391294E-2</v>
      </c>
      <c r="K7" s="5"/>
      <c r="L7" s="4">
        <v>1167</v>
      </c>
      <c r="M7" s="5">
        <f t="shared" si="3"/>
        <v>4.5353853328669695E-2</v>
      </c>
      <c r="N7" s="5"/>
      <c r="O7" s="4">
        <v>29</v>
      </c>
      <c r="P7" s="5">
        <f t="shared" si="4"/>
        <v>2.9087261785356068E-2</v>
      </c>
      <c r="Q7" s="5"/>
      <c r="R7" s="4">
        <v>76</v>
      </c>
      <c r="S7" s="5">
        <f t="shared" si="5"/>
        <v>7.7079107505070993E-2</v>
      </c>
      <c r="T7" s="5"/>
      <c r="U7" s="4">
        <v>14</v>
      </c>
      <c r="V7" s="5">
        <f t="shared" si="6"/>
        <v>1.4042126379137413E-2</v>
      </c>
      <c r="W7" s="5"/>
      <c r="X7" s="4">
        <v>62</v>
      </c>
      <c r="Y7" s="5">
        <f t="shared" si="7"/>
        <v>6.2880324543610547E-2</v>
      </c>
      <c r="Z7" s="5"/>
    </row>
    <row r="8" spans="1:26" x14ac:dyDescent="0.2">
      <c r="A8" s="15"/>
      <c r="B8" s="1" t="s">
        <v>8</v>
      </c>
      <c r="C8" s="4">
        <v>680</v>
      </c>
      <c r="D8" s="5">
        <f t="shared" si="0"/>
        <v>2.6240642123948443E-2</v>
      </c>
      <c r="E8" s="5"/>
      <c r="F8" s="4">
        <v>1627</v>
      </c>
      <c r="G8" s="5">
        <f t="shared" si="1"/>
        <v>6.3231121992926825E-2</v>
      </c>
      <c r="H8" s="5"/>
      <c r="I8" s="4">
        <v>411</v>
      </c>
      <c r="J8" s="5">
        <f t="shared" si="2"/>
        <v>1.5860152813151191E-2</v>
      </c>
      <c r="K8" s="5"/>
      <c r="L8" s="4">
        <v>1348</v>
      </c>
      <c r="M8" s="5">
        <f t="shared" si="3"/>
        <v>5.2388169911779567E-2</v>
      </c>
      <c r="N8" s="5"/>
      <c r="O8" s="4">
        <v>37</v>
      </c>
      <c r="P8" s="5">
        <f t="shared" si="4"/>
        <v>3.7111334002006016E-2</v>
      </c>
      <c r="Q8" s="5"/>
      <c r="R8" s="4">
        <v>74</v>
      </c>
      <c r="S8" s="5">
        <f t="shared" si="5"/>
        <v>7.5050709939148072E-2</v>
      </c>
      <c r="T8" s="5"/>
      <c r="U8" s="4">
        <v>26</v>
      </c>
      <c r="V8" s="5">
        <f t="shared" si="6"/>
        <v>2.6078234704112337E-2</v>
      </c>
      <c r="W8" s="5"/>
      <c r="X8" s="4">
        <v>67</v>
      </c>
      <c r="Y8" s="5">
        <f t="shared" si="7"/>
        <v>6.7951318458417856E-2</v>
      </c>
      <c r="Z8" s="5"/>
    </row>
    <row r="9" spans="1:26" x14ac:dyDescent="0.2">
      <c r="A9" s="15"/>
      <c r="B9" s="1" t="s">
        <v>9</v>
      </c>
      <c r="C9" s="4">
        <v>1104</v>
      </c>
      <c r="D9" s="5">
        <f t="shared" si="0"/>
        <v>4.2602454271822181E-2</v>
      </c>
      <c r="E9" s="5"/>
      <c r="F9" s="4">
        <v>1974</v>
      </c>
      <c r="G9" s="5">
        <f t="shared" si="1"/>
        <v>7.6716800746181646E-2</v>
      </c>
      <c r="H9" s="5"/>
      <c r="I9" s="4">
        <v>595</v>
      </c>
      <c r="J9" s="5">
        <f t="shared" si="2"/>
        <v>2.2960561858454888E-2</v>
      </c>
      <c r="K9" s="5"/>
      <c r="L9" s="4">
        <v>1589</v>
      </c>
      <c r="M9" s="5">
        <f t="shared" si="3"/>
        <v>6.175430414674906E-2</v>
      </c>
      <c r="N9" s="5"/>
      <c r="O9" s="4">
        <v>53</v>
      </c>
      <c r="P9" s="5">
        <f t="shared" si="4"/>
        <v>5.3159478435305919E-2</v>
      </c>
      <c r="Q9" s="5"/>
      <c r="R9" s="4">
        <v>83</v>
      </c>
      <c r="S9" s="5">
        <f t="shared" si="5"/>
        <v>8.4178498985801223E-2</v>
      </c>
      <c r="T9" s="5"/>
      <c r="U9" s="4">
        <v>24</v>
      </c>
      <c r="V9" s="5">
        <f t="shared" si="6"/>
        <v>2.4072216649949848E-2</v>
      </c>
      <c r="W9" s="5"/>
      <c r="X9" s="4">
        <v>74</v>
      </c>
      <c r="Y9" s="5">
        <f t="shared" si="7"/>
        <v>7.5050709939148072E-2</v>
      </c>
      <c r="Z9" s="5"/>
    </row>
    <row r="10" spans="1:26" x14ac:dyDescent="0.2">
      <c r="A10" s="15"/>
      <c r="B10" s="1" t="s">
        <v>10</v>
      </c>
      <c r="C10" s="4">
        <v>1610</v>
      </c>
      <c r="D10" s="5">
        <f t="shared" si="0"/>
        <v>6.2128579146407348E-2</v>
      </c>
      <c r="E10" s="5"/>
      <c r="F10" s="4">
        <v>2217</v>
      </c>
      <c r="G10" s="5">
        <f t="shared" si="1"/>
        <v>8.6160662236213131E-2</v>
      </c>
      <c r="H10" s="5"/>
      <c r="I10" s="4">
        <v>946</v>
      </c>
      <c r="J10" s="5">
        <f t="shared" si="2"/>
        <v>3.6505363895963573E-2</v>
      </c>
      <c r="K10" s="5"/>
      <c r="L10" s="4">
        <v>1908</v>
      </c>
      <c r="M10" s="5">
        <f t="shared" si="3"/>
        <v>7.4151801329136055E-2</v>
      </c>
      <c r="N10" s="5"/>
      <c r="O10" s="4">
        <v>61</v>
      </c>
      <c r="P10" s="5">
        <f t="shared" si="4"/>
        <v>6.1183550651955868E-2</v>
      </c>
      <c r="Q10" s="5"/>
      <c r="R10" s="4">
        <v>81</v>
      </c>
      <c r="S10" s="5">
        <f t="shared" si="5"/>
        <v>8.2150101419878302E-2</v>
      </c>
      <c r="T10" s="5"/>
      <c r="U10" s="4">
        <v>48</v>
      </c>
      <c r="V10" s="5">
        <f t="shared" si="6"/>
        <v>4.8144433299899696E-2</v>
      </c>
      <c r="W10" s="5"/>
      <c r="X10" s="4">
        <v>82</v>
      </c>
      <c r="Y10" s="5">
        <f t="shared" si="7"/>
        <v>8.3164300202839755E-2</v>
      </c>
      <c r="Z10" s="5"/>
    </row>
    <row r="11" spans="1:26" x14ac:dyDescent="0.2">
      <c r="A11" s="15"/>
      <c r="B11" s="1" t="s">
        <v>11</v>
      </c>
      <c r="C11" s="4">
        <v>2262</v>
      </c>
      <c r="D11" s="5">
        <f t="shared" si="0"/>
        <v>8.7288724241722626E-2</v>
      </c>
      <c r="E11" s="5"/>
      <c r="F11" s="4">
        <v>2438</v>
      </c>
      <c r="G11" s="5">
        <f t="shared" si="1"/>
        <v>9.4749523920562739E-2</v>
      </c>
      <c r="H11" s="5"/>
      <c r="I11" s="4">
        <v>1508</v>
      </c>
      <c r="J11" s="5">
        <f t="shared" si="2"/>
        <v>5.8192482827815084E-2</v>
      </c>
      <c r="K11" s="5"/>
      <c r="L11" s="4">
        <v>2226</v>
      </c>
      <c r="M11" s="5">
        <f t="shared" si="3"/>
        <v>8.6510434883992071E-2</v>
      </c>
      <c r="N11" s="5"/>
      <c r="O11" s="4">
        <v>94</v>
      </c>
      <c r="P11" s="5">
        <f t="shared" si="4"/>
        <v>9.4282848545636913E-2</v>
      </c>
      <c r="Q11" s="5"/>
      <c r="R11" s="4">
        <v>78</v>
      </c>
      <c r="S11" s="5">
        <f t="shared" si="5"/>
        <v>7.9107505070993914E-2</v>
      </c>
      <c r="T11" s="5"/>
      <c r="U11" s="4">
        <v>51</v>
      </c>
      <c r="V11" s="5">
        <f t="shared" si="6"/>
        <v>5.1153460381143427E-2</v>
      </c>
      <c r="W11" s="5"/>
      <c r="X11" s="4">
        <v>80</v>
      </c>
      <c r="Y11" s="5">
        <f t="shared" si="7"/>
        <v>8.1135902636916835E-2</v>
      </c>
      <c r="Z11" s="5"/>
    </row>
    <row r="12" spans="1:26" x14ac:dyDescent="0.2">
      <c r="A12" s="15"/>
      <c r="B12" s="1" t="s">
        <v>12</v>
      </c>
      <c r="C12" s="4">
        <v>2897</v>
      </c>
      <c r="D12" s="5">
        <f t="shared" si="0"/>
        <v>0.11179285328393919</v>
      </c>
      <c r="E12" s="5"/>
      <c r="F12" s="4">
        <v>2544</v>
      </c>
      <c r="G12" s="5">
        <f t="shared" si="1"/>
        <v>9.8869068438848087E-2</v>
      </c>
      <c r="H12" s="5"/>
      <c r="I12" s="4">
        <v>2018</v>
      </c>
      <c r="J12" s="5">
        <f t="shared" si="2"/>
        <v>7.7872964420776417E-2</v>
      </c>
      <c r="K12" s="5"/>
      <c r="L12" s="4">
        <v>2445</v>
      </c>
      <c r="M12" s="5">
        <f t="shared" si="3"/>
        <v>9.5021569313279708E-2</v>
      </c>
      <c r="N12" s="5"/>
      <c r="O12" s="4">
        <v>122</v>
      </c>
      <c r="P12" s="5">
        <f t="shared" si="4"/>
        <v>0.12236710130391174</v>
      </c>
      <c r="Q12" s="5"/>
      <c r="R12" s="4">
        <v>92</v>
      </c>
      <c r="S12" s="5">
        <f t="shared" si="5"/>
        <v>9.330628803245436E-2</v>
      </c>
      <c r="T12" s="5"/>
      <c r="U12" s="4">
        <v>98</v>
      </c>
      <c r="V12" s="5">
        <f t="shared" si="6"/>
        <v>9.8294884653961884E-2</v>
      </c>
      <c r="W12" s="5"/>
      <c r="X12" s="4">
        <v>83</v>
      </c>
      <c r="Y12" s="5">
        <f t="shared" si="7"/>
        <v>8.4178498985801223E-2</v>
      </c>
      <c r="Z12" s="5"/>
    </row>
    <row r="13" spans="1:26" x14ac:dyDescent="0.2">
      <c r="A13" s="15"/>
      <c r="B13" s="1" t="s">
        <v>13</v>
      </c>
      <c r="C13" s="4">
        <v>3874</v>
      </c>
      <c r="D13" s="5">
        <f t="shared" si="0"/>
        <v>0.14949448174731805</v>
      </c>
      <c r="E13" s="5"/>
      <c r="F13" s="4">
        <v>2613</v>
      </c>
      <c r="G13" s="5">
        <f t="shared" si="1"/>
        <v>0.10155065873848665</v>
      </c>
      <c r="H13" s="5"/>
      <c r="I13" s="4">
        <v>2902</v>
      </c>
      <c r="J13" s="5">
        <f t="shared" si="2"/>
        <v>0.11198579918190939</v>
      </c>
      <c r="K13" s="5"/>
      <c r="L13" s="4">
        <v>2635</v>
      </c>
      <c r="M13" s="5">
        <f t="shared" si="3"/>
        <v>0.10240565854416851</v>
      </c>
      <c r="N13" s="5"/>
      <c r="O13" s="4">
        <v>156</v>
      </c>
      <c r="P13" s="5">
        <f t="shared" si="4"/>
        <v>0.15646940822467403</v>
      </c>
      <c r="Q13" s="5"/>
      <c r="R13" s="4">
        <v>61</v>
      </c>
      <c r="S13" s="5">
        <f t="shared" si="5"/>
        <v>6.1866125760649086E-2</v>
      </c>
      <c r="T13" s="5"/>
      <c r="U13" s="4">
        <v>110</v>
      </c>
      <c r="V13" s="5">
        <f t="shared" si="6"/>
        <v>0.11033099297893681</v>
      </c>
      <c r="W13" s="5"/>
      <c r="X13" s="4">
        <v>72</v>
      </c>
      <c r="Y13" s="5">
        <f t="shared" si="7"/>
        <v>7.3022312373225151E-2</v>
      </c>
      <c r="Z13" s="5"/>
    </row>
    <row r="14" spans="1:26" x14ac:dyDescent="0.2">
      <c r="A14" s="15"/>
      <c r="B14" s="1" t="s">
        <v>14</v>
      </c>
      <c r="C14" s="4">
        <v>4595</v>
      </c>
      <c r="D14" s="5">
        <f t="shared" si="0"/>
        <v>0.1773172802346222</v>
      </c>
      <c r="E14" s="5"/>
      <c r="F14" s="4">
        <v>2275</v>
      </c>
      <c r="G14" s="5">
        <f t="shared" si="1"/>
        <v>8.8414752633010768E-2</v>
      </c>
      <c r="H14" s="5"/>
      <c r="I14" s="4">
        <v>4496</v>
      </c>
      <c r="J14" s="5">
        <f t="shared" si="2"/>
        <v>0.17349695145481206</v>
      </c>
      <c r="K14" s="5"/>
      <c r="L14" s="4">
        <v>2921</v>
      </c>
      <c r="M14" s="5">
        <f t="shared" si="3"/>
        <v>0.11352065601803273</v>
      </c>
      <c r="N14" s="5"/>
      <c r="O14" s="4">
        <v>160</v>
      </c>
      <c r="P14" s="5">
        <f t="shared" si="4"/>
        <v>0.16048144433299899</v>
      </c>
      <c r="Q14" s="5"/>
      <c r="R14" s="4">
        <v>58</v>
      </c>
      <c r="S14" s="5">
        <f t="shared" si="5"/>
        <v>5.8823529411764705E-2</v>
      </c>
      <c r="T14" s="5"/>
      <c r="U14" s="4">
        <v>163</v>
      </c>
      <c r="V14" s="5">
        <f t="shared" si="6"/>
        <v>0.16349047141424272</v>
      </c>
      <c r="W14" s="5"/>
      <c r="X14" s="4">
        <v>75</v>
      </c>
      <c r="Y14" s="5">
        <f t="shared" si="7"/>
        <v>7.6064908722109539E-2</v>
      </c>
      <c r="Z14" s="5"/>
    </row>
    <row r="15" spans="1:26" x14ac:dyDescent="0.2">
      <c r="A15" s="15"/>
      <c r="B15" s="1" t="s">
        <v>15</v>
      </c>
      <c r="C15" s="4">
        <v>3876</v>
      </c>
      <c r="D15" s="5">
        <f t="shared" si="0"/>
        <v>0.14957166010650613</v>
      </c>
      <c r="E15" s="5"/>
      <c r="F15" s="4">
        <v>1631</v>
      </c>
      <c r="G15" s="5">
        <f t="shared" si="1"/>
        <v>6.3386576503050795E-2</v>
      </c>
      <c r="H15" s="5"/>
      <c r="I15" s="4">
        <v>5592</v>
      </c>
      <c r="J15" s="5">
        <f t="shared" si="2"/>
        <v>0.21579069228988193</v>
      </c>
      <c r="K15" s="5"/>
      <c r="L15" s="4">
        <v>2560</v>
      </c>
      <c r="M15" s="5">
        <f t="shared" si="3"/>
        <v>9.9490886479343982E-2</v>
      </c>
      <c r="N15" s="5"/>
      <c r="O15" s="4">
        <v>118</v>
      </c>
      <c r="P15" s="5">
        <f t="shared" si="4"/>
        <v>0.11835506519558676</v>
      </c>
      <c r="Q15" s="5"/>
      <c r="R15" s="4">
        <v>36</v>
      </c>
      <c r="S15" s="5">
        <f t="shared" si="5"/>
        <v>3.6511156186612576E-2</v>
      </c>
      <c r="T15" s="5"/>
      <c r="U15" s="4">
        <v>193</v>
      </c>
      <c r="V15" s="5">
        <f t="shared" si="6"/>
        <v>0.19358074222668004</v>
      </c>
      <c r="W15" s="5"/>
      <c r="X15" s="4">
        <v>70</v>
      </c>
      <c r="Y15" s="5">
        <f t="shared" si="7"/>
        <v>7.099391480730223E-2</v>
      </c>
      <c r="Z15" s="5"/>
    </row>
    <row r="16" spans="1:26" x14ac:dyDescent="0.2">
      <c r="A16" s="15"/>
      <c r="B16" s="1" t="s">
        <v>16</v>
      </c>
      <c r="C16" s="4">
        <v>2367</v>
      </c>
      <c r="D16" s="5">
        <f t="shared" si="0"/>
        <v>9.1340588099097009E-2</v>
      </c>
      <c r="E16" s="5"/>
      <c r="F16" s="4">
        <v>1039</v>
      </c>
      <c r="G16" s="5">
        <f t="shared" si="1"/>
        <v>4.0379309004702497E-2</v>
      </c>
      <c r="H16" s="5"/>
      <c r="I16" s="4">
        <v>4273</v>
      </c>
      <c r="J16" s="5">
        <f t="shared" si="2"/>
        <v>0.16489156440534075</v>
      </c>
      <c r="K16" s="5"/>
      <c r="L16" s="4">
        <v>1703</v>
      </c>
      <c r="M16" s="5">
        <f t="shared" si="3"/>
        <v>6.6184757685282342E-2</v>
      </c>
      <c r="N16" s="5"/>
      <c r="O16" s="4">
        <v>82</v>
      </c>
      <c r="P16" s="5">
        <f t="shared" si="4"/>
        <v>8.2246740220661987E-2</v>
      </c>
      <c r="Q16" s="5"/>
      <c r="R16" s="4">
        <v>25</v>
      </c>
      <c r="S16" s="5">
        <f t="shared" si="5"/>
        <v>2.5354969574036511E-2</v>
      </c>
      <c r="T16" s="5"/>
      <c r="U16" s="4">
        <v>146</v>
      </c>
      <c r="V16" s="5">
        <f t="shared" si="6"/>
        <v>0.14643931795386159</v>
      </c>
      <c r="W16" s="5"/>
      <c r="X16" s="4">
        <v>43</v>
      </c>
      <c r="Y16" s="5">
        <f t="shared" si="7"/>
        <v>4.3610547667342799E-2</v>
      </c>
      <c r="Z16" s="5"/>
    </row>
    <row r="17" spans="1:26" x14ac:dyDescent="0.2">
      <c r="A17" s="15"/>
      <c r="B17" s="1" t="s">
        <v>17</v>
      </c>
      <c r="C17" s="4">
        <v>842</v>
      </c>
      <c r="D17" s="5">
        <f t="shared" si="0"/>
        <v>3.2492089218183223E-2</v>
      </c>
      <c r="E17" s="5"/>
      <c r="F17" s="4">
        <v>377</v>
      </c>
      <c r="G17" s="5">
        <f t="shared" si="1"/>
        <v>1.4651587579184642E-2</v>
      </c>
      <c r="H17" s="5"/>
      <c r="I17" s="4">
        <v>1576</v>
      </c>
      <c r="J17" s="5">
        <f t="shared" si="2"/>
        <v>6.0816547040209924E-2</v>
      </c>
      <c r="K17" s="5"/>
      <c r="L17" s="4">
        <v>676</v>
      </c>
      <c r="M17" s="5">
        <f t="shared" si="3"/>
        <v>2.6271812210951772E-2</v>
      </c>
      <c r="N17" s="5"/>
      <c r="O17" s="4">
        <v>24</v>
      </c>
      <c r="P17" s="5">
        <f t="shared" si="4"/>
        <v>2.4072216649949848E-2</v>
      </c>
      <c r="Q17" s="5"/>
      <c r="R17" s="4">
        <v>10</v>
      </c>
      <c r="S17" s="5">
        <f t="shared" si="5"/>
        <v>1.0141987829614604E-2</v>
      </c>
      <c r="T17" s="5"/>
      <c r="U17" s="4">
        <v>60</v>
      </c>
      <c r="V17" s="5">
        <f t="shared" si="6"/>
        <v>6.0180541624874621E-2</v>
      </c>
      <c r="W17" s="5"/>
      <c r="X17" s="4">
        <v>17</v>
      </c>
      <c r="Y17" s="5">
        <f t="shared" si="7"/>
        <v>1.7241379310344827E-2</v>
      </c>
      <c r="Z17" s="5"/>
    </row>
    <row r="18" spans="1:26" x14ac:dyDescent="0.2">
      <c r="A18" s="15"/>
      <c r="B18" s="1" t="s">
        <v>18</v>
      </c>
      <c r="C18" s="4">
        <v>304</v>
      </c>
      <c r="D18" s="5">
        <f t="shared" si="0"/>
        <v>1.1731110596588717E-2</v>
      </c>
      <c r="E18" s="5"/>
      <c r="F18" s="4">
        <v>132</v>
      </c>
      <c r="G18" s="5">
        <f t="shared" si="1"/>
        <v>5.1299988340911739E-3</v>
      </c>
      <c r="H18" s="5"/>
      <c r="I18" s="4">
        <v>580</v>
      </c>
      <c r="J18" s="5">
        <f t="shared" si="2"/>
        <v>2.2381724164544262E-2</v>
      </c>
      <c r="K18" s="5"/>
      <c r="L18" s="4">
        <v>253</v>
      </c>
      <c r="M18" s="5">
        <f t="shared" si="3"/>
        <v>9.8324977653414178E-3</v>
      </c>
      <c r="N18" s="5"/>
      <c r="O18" s="4">
        <v>14</v>
      </c>
      <c r="P18" s="5">
        <f t="shared" si="4"/>
        <v>1.4042126379137413E-2</v>
      </c>
      <c r="Q18" s="5"/>
      <c r="R18" s="4">
        <v>4</v>
      </c>
      <c r="S18" s="5">
        <f t="shared" si="5"/>
        <v>4.0567951318458417E-3</v>
      </c>
      <c r="T18" s="5"/>
      <c r="U18" s="4">
        <v>28</v>
      </c>
      <c r="V18" s="5">
        <f t="shared" si="6"/>
        <v>2.8084252758274825E-2</v>
      </c>
      <c r="W18" s="5"/>
      <c r="X18" s="4">
        <v>11</v>
      </c>
      <c r="Y18" s="5">
        <f t="shared" si="7"/>
        <v>1.1156186612576065E-2</v>
      </c>
      <c r="Z18" s="5"/>
    </row>
    <row r="19" spans="1:26" x14ac:dyDescent="0.2">
      <c r="A19" s="15"/>
      <c r="B19" s="1" t="s">
        <v>19</v>
      </c>
      <c r="C19" s="4">
        <v>139</v>
      </c>
      <c r="D19" s="5">
        <f t="shared" si="0"/>
        <v>5.3638959635718148E-3</v>
      </c>
      <c r="E19" s="5"/>
      <c r="F19" s="4">
        <v>58</v>
      </c>
      <c r="G19" s="5">
        <f t="shared" si="1"/>
        <v>2.2540903967976371E-3</v>
      </c>
      <c r="H19" s="5"/>
      <c r="I19" s="4">
        <v>235</v>
      </c>
      <c r="J19" s="5">
        <f t="shared" si="2"/>
        <v>9.0684572045998304E-3</v>
      </c>
      <c r="K19" s="5"/>
      <c r="L19" s="4">
        <v>101</v>
      </c>
      <c r="M19" s="5">
        <f t="shared" si="3"/>
        <v>3.9252263806303679E-3</v>
      </c>
      <c r="N19" s="5"/>
      <c r="O19" s="4">
        <v>10</v>
      </c>
      <c r="P19" s="5">
        <f t="shared" si="4"/>
        <v>1.0030090270812437E-2</v>
      </c>
      <c r="Q19" s="5"/>
      <c r="R19" s="4">
        <v>4</v>
      </c>
      <c r="S19" s="5">
        <f t="shared" si="5"/>
        <v>4.0567951318458417E-3</v>
      </c>
      <c r="T19" s="5"/>
      <c r="U19" s="4">
        <v>13</v>
      </c>
      <c r="V19" s="5">
        <f t="shared" si="6"/>
        <v>1.3039117352056168E-2</v>
      </c>
      <c r="W19" s="5"/>
      <c r="X19" s="4">
        <v>4</v>
      </c>
      <c r="Y19" s="5">
        <f t="shared" si="7"/>
        <v>4.0567951318458417E-3</v>
      </c>
      <c r="Z19" s="5"/>
    </row>
    <row r="20" spans="1:26" x14ac:dyDescent="0.2">
      <c r="A20" s="15"/>
      <c r="B20" s="1" t="s">
        <v>20</v>
      </c>
      <c r="C20" s="4">
        <v>64</v>
      </c>
      <c r="D20" s="5">
        <f t="shared" si="0"/>
        <v>2.4697074940186773E-3</v>
      </c>
      <c r="E20" s="5"/>
      <c r="F20" s="4">
        <v>31</v>
      </c>
      <c r="G20" s="5">
        <f t="shared" si="1"/>
        <v>1.204772453460806E-3</v>
      </c>
      <c r="H20" s="5"/>
      <c r="I20" s="4">
        <v>99</v>
      </c>
      <c r="J20" s="5">
        <f t="shared" si="2"/>
        <v>3.8203287798101414E-3</v>
      </c>
      <c r="K20" s="5"/>
      <c r="L20" s="4">
        <v>45</v>
      </c>
      <c r="M20" s="5">
        <f t="shared" si="3"/>
        <v>1.7488632388947185E-3</v>
      </c>
      <c r="N20" s="5"/>
      <c r="O20" s="4">
        <v>2</v>
      </c>
      <c r="P20" s="5">
        <f t="shared" si="4"/>
        <v>2.0060180541624875E-3</v>
      </c>
      <c r="Q20" s="5"/>
      <c r="R20" s="4">
        <v>1</v>
      </c>
      <c r="S20" s="5">
        <f t="shared" si="5"/>
        <v>1.0141987829614604E-3</v>
      </c>
      <c r="T20" s="5"/>
      <c r="U20" s="4">
        <v>3</v>
      </c>
      <c r="V20" s="5">
        <f t="shared" si="6"/>
        <v>3.009027081243731E-3</v>
      </c>
      <c r="W20" s="5"/>
      <c r="X20" s="4">
        <v>1</v>
      </c>
      <c r="Y20" s="5">
        <f t="shared" si="7"/>
        <v>1.0141987829614604E-3</v>
      </c>
      <c r="Z20" s="5"/>
    </row>
    <row r="21" spans="1:26" x14ac:dyDescent="0.2">
      <c r="A21" s="15"/>
      <c r="B21" s="1" t="s">
        <v>21</v>
      </c>
      <c r="C21" s="4">
        <v>39</v>
      </c>
      <c r="D21" s="5">
        <f t="shared" si="0"/>
        <v>1.5049780041676314E-3</v>
      </c>
      <c r="E21" s="5"/>
      <c r="F21" s="4">
        <v>12</v>
      </c>
      <c r="G21" s="5">
        <f t="shared" si="1"/>
        <v>4.6636353037192489E-4</v>
      </c>
      <c r="H21" s="5"/>
      <c r="I21" s="4">
        <v>55</v>
      </c>
      <c r="J21" s="5">
        <f t="shared" si="2"/>
        <v>2.1224048776723008E-3</v>
      </c>
      <c r="K21" s="5"/>
      <c r="L21" s="4">
        <v>21</v>
      </c>
      <c r="M21" s="5">
        <f t="shared" si="3"/>
        <v>8.1613617815086859E-4</v>
      </c>
      <c r="N21" s="5"/>
      <c r="O21" s="4">
        <v>0</v>
      </c>
      <c r="P21" s="5">
        <f t="shared" si="4"/>
        <v>0</v>
      </c>
      <c r="Q21" s="5"/>
      <c r="R21" s="4">
        <v>0</v>
      </c>
      <c r="S21" s="5">
        <f t="shared" si="5"/>
        <v>0</v>
      </c>
      <c r="T21" s="5"/>
      <c r="U21" s="4">
        <v>1</v>
      </c>
      <c r="V21" s="5">
        <f t="shared" si="6"/>
        <v>1.0030090270812437E-3</v>
      </c>
      <c r="W21" s="5"/>
      <c r="X21" s="4">
        <v>1</v>
      </c>
      <c r="Y21" s="5">
        <f t="shared" si="7"/>
        <v>1.0141987829614604E-3</v>
      </c>
      <c r="Z21" s="5"/>
    </row>
    <row r="22" spans="1:26" x14ac:dyDescent="0.2">
      <c r="A22" s="15"/>
      <c r="B22" s="1" t="s">
        <v>22</v>
      </c>
      <c r="C22" s="4">
        <v>21</v>
      </c>
      <c r="D22" s="5">
        <f t="shared" si="0"/>
        <v>8.1037277147487841E-4</v>
      </c>
      <c r="E22" s="5"/>
      <c r="F22" s="4">
        <v>6</v>
      </c>
      <c r="G22" s="5">
        <f t="shared" si="1"/>
        <v>2.3318176518596245E-4</v>
      </c>
      <c r="H22" s="5"/>
      <c r="I22" s="4">
        <v>32</v>
      </c>
      <c r="J22" s="5">
        <f t="shared" si="2"/>
        <v>1.2348537470093387E-3</v>
      </c>
      <c r="K22" s="5"/>
      <c r="L22" s="4">
        <v>13</v>
      </c>
      <c r="M22" s="5">
        <f t="shared" si="3"/>
        <v>5.0522715790291862E-4</v>
      </c>
      <c r="N22" s="5"/>
      <c r="O22" s="4">
        <v>1</v>
      </c>
      <c r="P22" s="5">
        <f t="shared" si="4"/>
        <v>1.0030090270812437E-3</v>
      </c>
      <c r="Q22" s="5"/>
      <c r="R22" s="4">
        <v>0</v>
      </c>
      <c r="S22" s="5">
        <f t="shared" si="5"/>
        <v>0</v>
      </c>
      <c r="T22" s="5"/>
      <c r="U22" s="4">
        <v>1</v>
      </c>
      <c r="V22" s="5">
        <f t="shared" si="6"/>
        <v>1.0030090270812437E-3</v>
      </c>
      <c r="W22" s="5"/>
      <c r="X22" s="4">
        <v>0</v>
      </c>
      <c r="Y22" s="5">
        <f t="shared" si="7"/>
        <v>0</v>
      </c>
      <c r="Z22" s="5"/>
    </row>
    <row r="23" spans="1:26" x14ac:dyDescent="0.2">
      <c r="A23" s="15"/>
      <c r="B23" s="1" t="s">
        <v>23</v>
      </c>
      <c r="C23" s="4">
        <v>8</v>
      </c>
      <c r="D23" s="5">
        <f t="shared" si="0"/>
        <v>3.0871343675233467E-4</v>
      </c>
      <c r="E23" s="5"/>
      <c r="F23" s="4">
        <v>2</v>
      </c>
      <c r="G23" s="5">
        <f t="shared" si="1"/>
        <v>7.7727255061987491E-5</v>
      </c>
      <c r="H23" s="5"/>
      <c r="I23" s="4">
        <v>16</v>
      </c>
      <c r="J23" s="5">
        <f t="shared" si="2"/>
        <v>6.1742687350466933E-4</v>
      </c>
      <c r="K23" s="5"/>
      <c r="L23" s="4">
        <v>4</v>
      </c>
      <c r="M23" s="5">
        <f t="shared" si="3"/>
        <v>1.5545451012397498E-4</v>
      </c>
      <c r="N23" s="5"/>
      <c r="O23" s="4">
        <v>0</v>
      </c>
      <c r="P23" s="5">
        <f t="shared" si="4"/>
        <v>0</v>
      </c>
      <c r="Q23" s="5"/>
      <c r="R23" s="4">
        <v>0</v>
      </c>
      <c r="S23" s="5">
        <f t="shared" si="5"/>
        <v>0</v>
      </c>
      <c r="T23" s="5"/>
      <c r="U23" s="4">
        <v>1</v>
      </c>
      <c r="V23" s="5">
        <f t="shared" si="6"/>
        <v>1.0030090270812437E-3</v>
      </c>
      <c r="W23" s="5"/>
      <c r="X23" s="4">
        <v>1</v>
      </c>
      <c r="Y23" s="5">
        <f t="shared" si="7"/>
        <v>1.0141987829614604E-3</v>
      </c>
      <c r="Z23" s="5"/>
    </row>
    <row r="24" spans="1:26" x14ac:dyDescent="0.2">
      <c r="A24" s="15"/>
      <c r="B24" s="1" t="s">
        <v>24</v>
      </c>
      <c r="C24" s="4">
        <v>5</v>
      </c>
      <c r="D24" s="5">
        <f t="shared" si="0"/>
        <v>1.9294589797020915E-4</v>
      </c>
      <c r="E24" s="5"/>
      <c r="F24" s="4">
        <v>3</v>
      </c>
      <c r="G24" s="5">
        <f t="shared" si="1"/>
        <v>1.1659088259298122E-4</v>
      </c>
      <c r="H24" s="5"/>
      <c r="I24" s="4">
        <v>5</v>
      </c>
      <c r="J24" s="5">
        <f t="shared" si="2"/>
        <v>1.9294589797020915E-4</v>
      </c>
      <c r="K24" s="5"/>
      <c r="L24" s="4">
        <v>1</v>
      </c>
      <c r="M24" s="5">
        <f t="shared" si="3"/>
        <v>3.8863627530993746E-5</v>
      </c>
      <c r="N24" s="5"/>
      <c r="O24" s="4">
        <v>0</v>
      </c>
      <c r="P24" s="5">
        <f t="shared" si="4"/>
        <v>0</v>
      </c>
      <c r="Q24" s="5"/>
      <c r="R24" s="4">
        <v>0</v>
      </c>
      <c r="S24" s="5">
        <f t="shared" si="5"/>
        <v>0</v>
      </c>
      <c r="T24" s="5"/>
      <c r="U24" s="4">
        <v>0</v>
      </c>
      <c r="V24" s="5">
        <f t="shared" si="6"/>
        <v>0</v>
      </c>
      <c r="W24" s="5"/>
      <c r="X24" s="4">
        <v>0</v>
      </c>
      <c r="Y24" s="5">
        <f t="shared" si="7"/>
        <v>0</v>
      </c>
      <c r="Z24" s="5"/>
    </row>
    <row r="25" spans="1:26" x14ac:dyDescent="0.2">
      <c r="A25" s="15"/>
      <c r="B25" s="1" t="s">
        <v>25</v>
      </c>
      <c r="C25" s="4">
        <v>1</v>
      </c>
      <c r="D25" s="5">
        <f t="shared" si="0"/>
        <v>3.8589179594041833E-5</v>
      </c>
      <c r="E25" s="5"/>
      <c r="F25" s="4">
        <v>0</v>
      </c>
      <c r="G25" s="5">
        <f t="shared" si="1"/>
        <v>0</v>
      </c>
      <c r="H25" s="5"/>
      <c r="I25" s="4">
        <v>2</v>
      </c>
      <c r="J25" s="5">
        <f t="shared" si="2"/>
        <v>7.7178359188083667E-5</v>
      </c>
      <c r="K25" s="5"/>
      <c r="L25" s="4">
        <v>1</v>
      </c>
      <c r="M25" s="5">
        <f t="shared" si="3"/>
        <v>3.8863627530993746E-5</v>
      </c>
      <c r="N25" s="5"/>
      <c r="O25" s="4">
        <v>0</v>
      </c>
      <c r="P25" s="5">
        <f t="shared" si="4"/>
        <v>0</v>
      </c>
      <c r="Q25" s="5"/>
      <c r="R25" s="4">
        <v>0</v>
      </c>
      <c r="S25" s="5">
        <f t="shared" si="5"/>
        <v>0</v>
      </c>
      <c r="T25" s="5"/>
      <c r="U25" s="4">
        <v>0</v>
      </c>
      <c r="V25" s="5">
        <f t="shared" si="6"/>
        <v>0</v>
      </c>
      <c r="W25" s="5"/>
      <c r="X25" s="4">
        <v>0</v>
      </c>
      <c r="Y25" s="5">
        <f t="shared" si="7"/>
        <v>0</v>
      </c>
      <c r="Z25" s="5"/>
    </row>
    <row r="26" spans="1:26" x14ac:dyDescent="0.2">
      <c r="A26" s="15"/>
      <c r="B26" s="1" t="s">
        <v>26</v>
      </c>
      <c r="C26" s="4">
        <v>2</v>
      </c>
      <c r="D26" s="5">
        <f t="shared" si="0"/>
        <v>7.7178359188083667E-5</v>
      </c>
      <c r="E26" s="5"/>
      <c r="F26" s="4">
        <v>1</v>
      </c>
      <c r="G26" s="5">
        <f t="shared" si="1"/>
        <v>3.8863627530993746E-5</v>
      </c>
      <c r="H26" s="5"/>
      <c r="I26" s="4">
        <v>5</v>
      </c>
      <c r="J26" s="5">
        <f t="shared" si="2"/>
        <v>1.9294589797020915E-4</v>
      </c>
      <c r="K26" s="5"/>
      <c r="L26" s="4">
        <v>2</v>
      </c>
      <c r="M26" s="5">
        <f t="shared" si="3"/>
        <v>7.7727255061987491E-5</v>
      </c>
      <c r="N26" s="5"/>
      <c r="O26" s="4">
        <v>0</v>
      </c>
      <c r="P26" s="5">
        <f t="shared" si="4"/>
        <v>0</v>
      </c>
      <c r="Q26" s="5"/>
      <c r="R26" s="4">
        <v>0</v>
      </c>
      <c r="S26" s="5">
        <f t="shared" si="5"/>
        <v>0</v>
      </c>
      <c r="T26" s="5"/>
      <c r="U26" s="4">
        <v>0</v>
      </c>
      <c r="V26" s="5">
        <f t="shared" si="6"/>
        <v>0</v>
      </c>
      <c r="W26" s="5"/>
      <c r="X26" s="4">
        <v>0</v>
      </c>
      <c r="Y26" s="5">
        <f t="shared" si="7"/>
        <v>0</v>
      </c>
      <c r="Z26" s="5"/>
    </row>
    <row r="27" spans="1:26" x14ac:dyDescent="0.2">
      <c r="A27" s="15" t="s">
        <v>27</v>
      </c>
      <c r="B27" s="1" t="s">
        <v>5</v>
      </c>
      <c r="C27" s="4">
        <v>2</v>
      </c>
      <c r="D27" s="5">
        <f t="shared" si="0"/>
        <v>7.7178359188083667E-5</v>
      </c>
      <c r="E27" s="3"/>
      <c r="F27" s="4">
        <v>2</v>
      </c>
      <c r="G27" s="5">
        <f t="shared" si="1"/>
        <v>7.7727255061987491E-5</v>
      </c>
      <c r="H27" s="3"/>
      <c r="I27" s="4">
        <v>1</v>
      </c>
      <c r="J27" s="5">
        <f t="shared" si="2"/>
        <v>3.8589179594041833E-5</v>
      </c>
      <c r="K27" s="3"/>
      <c r="L27" s="4">
        <v>1</v>
      </c>
      <c r="M27" s="5">
        <f t="shared" si="3"/>
        <v>3.8863627530993746E-5</v>
      </c>
      <c r="N27" s="3"/>
      <c r="O27" s="4">
        <v>1</v>
      </c>
      <c r="P27" s="5">
        <f t="shared" si="4"/>
        <v>1.0030090270812437E-3</v>
      </c>
      <c r="Q27" s="3"/>
      <c r="R27" s="4">
        <v>1</v>
      </c>
      <c r="S27" s="5">
        <f t="shared" si="5"/>
        <v>1.0141987829614604E-3</v>
      </c>
      <c r="T27" s="3"/>
      <c r="U27" s="4">
        <v>0</v>
      </c>
      <c r="V27" s="5">
        <f t="shared" si="6"/>
        <v>0</v>
      </c>
      <c r="W27" s="3"/>
      <c r="X27" s="4">
        <v>0</v>
      </c>
      <c r="Y27" s="5">
        <f t="shared" si="7"/>
        <v>0</v>
      </c>
      <c r="Z27" s="3"/>
    </row>
    <row r="28" spans="1:26" x14ac:dyDescent="0.2">
      <c r="A28" s="15"/>
      <c r="B28" s="1" t="s">
        <v>6</v>
      </c>
      <c r="C28" s="4">
        <v>1</v>
      </c>
      <c r="D28" s="5">
        <f t="shared" si="0"/>
        <v>3.8589179594041833E-5</v>
      </c>
      <c r="E28" s="3"/>
      <c r="F28" s="4">
        <v>2</v>
      </c>
      <c r="G28" s="5">
        <f t="shared" si="1"/>
        <v>7.7727255061987491E-5</v>
      </c>
      <c r="H28" s="3"/>
      <c r="I28" s="4">
        <v>0</v>
      </c>
      <c r="J28" s="5">
        <f t="shared" si="2"/>
        <v>0</v>
      </c>
      <c r="K28" s="3"/>
      <c r="L28" s="4">
        <v>0</v>
      </c>
      <c r="M28" s="5">
        <f t="shared" si="3"/>
        <v>0</v>
      </c>
      <c r="N28" s="3"/>
      <c r="O28" s="4">
        <v>0</v>
      </c>
      <c r="P28" s="5">
        <f t="shared" si="4"/>
        <v>0</v>
      </c>
      <c r="Q28" s="3"/>
      <c r="R28" s="4">
        <v>0</v>
      </c>
      <c r="S28" s="5">
        <f t="shared" si="5"/>
        <v>0</v>
      </c>
      <c r="T28" s="3"/>
      <c r="U28" s="4">
        <v>0</v>
      </c>
      <c r="V28" s="5">
        <f t="shared" si="6"/>
        <v>0</v>
      </c>
      <c r="W28" s="3"/>
      <c r="X28" s="4">
        <v>0</v>
      </c>
      <c r="Y28" s="5">
        <f t="shared" si="7"/>
        <v>0</v>
      </c>
      <c r="Z28" s="3"/>
    </row>
    <row r="29" spans="1:26" x14ac:dyDescent="0.2">
      <c r="A29" s="15"/>
      <c r="B29" s="1" t="s">
        <v>7</v>
      </c>
      <c r="C29" s="4">
        <v>3</v>
      </c>
      <c r="D29" s="5">
        <f t="shared" si="0"/>
        <v>1.1576753878212549E-4</v>
      </c>
      <c r="E29" s="3"/>
      <c r="F29" s="4">
        <v>1</v>
      </c>
      <c r="G29" s="5">
        <f t="shared" si="1"/>
        <v>3.8863627530993746E-5</v>
      </c>
      <c r="H29" s="3"/>
      <c r="I29" s="4">
        <v>0</v>
      </c>
      <c r="J29" s="5">
        <f t="shared" si="2"/>
        <v>0</v>
      </c>
      <c r="K29" s="3"/>
      <c r="L29" s="4">
        <v>0</v>
      </c>
      <c r="M29" s="5">
        <f t="shared" si="3"/>
        <v>0</v>
      </c>
      <c r="N29" s="3"/>
      <c r="O29" s="4">
        <v>1</v>
      </c>
      <c r="P29" s="5">
        <f t="shared" si="4"/>
        <v>1.0030090270812437E-3</v>
      </c>
      <c r="Q29" s="3"/>
      <c r="R29" s="4">
        <v>0</v>
      </c>
      <c r="S29" s="5">
        <f t="shared" si="5"/>
        <v>0</v>
      </c>
      <c r="T29" s="3"/>
      <c r="U29" s="4">
        <v>0</v>
      </c>
      <c r="V29" s="5">
        <f t="shared" si="6"/>
        <v>0</v>
      </c>
      <c r="W29" s="3"/>
      <c r="X29" s="4">
        <v>0</v>
      </c>
      <c r="Y29" s="5">
        <f t="shared" si="7"/>
        <v>0</v>
      </c>
      <c r="Z29" s="3"/>
    </row>
    <row r="30" spans="1:26" x14ac:dyDescent="0.2">
      <c r="A30" s="15"/>
      <c r="B30" s="1" t="s">
        <v>8</v>
      </c>
      <c r="C30" s="4">
        <v>4</v>
      </c>
      <c r="D30" s="5">
        <f t="shared" si="0"/>
        <v>1.5435671837616733E-4</v>
      </c>
      <c r="E30" s="3"/>
      <c r="F30" s="4">
        <v>2</v>
      </c>
      <c r="G30" s="5">
        <f t="shared" si="1"/>
        <v>7.7727255061987491E-5</v>
      </c>
      <c r="H30" s="3"/>
      <c r="I30" s="4">
        <v>0</v>
      </c>
      <c r="J30" s="5">
        <f t="shared" si="2"/>
        <v>0</v>
      </c>
      <c r="K30" s="3"/>
      <c r="L30" s="4">
        <v>0</v>
      </c>
      <c r="M30" s="5">
        <f t="shared" si="3"/>
        <v>0</v>
      </c>
      <c r="N30" s="3"/>
      <c r="O30" s="4">
        <v>0</v>
      </c>
      <c r="P30" s="5">
        <f t="shared" si="4"/>
        <v>0</v>
      </c>
      <c r="Q30" s="3"/>
      <c r="R30" s="4">
        <v>0</v>
      </c>
      <c r="S30" s="5">
        <f t="shared" si="5"/>
        <v>0</v>
      </c>
      <c r="T30" s="3"/>
      <c r="U30" s="4">
        <v>0</v>
      </c>
      <c r="V30" s="5">
        <f t="shared" si="6"/>
        <v>0</v>
      </c>
      <c r="W30" s="3"/>
      <c r="X30" s="4">
        <v>0</v>
      </c>
      <c r="Y30" s="5">
        <f t="shared" si="7"/>
        <v>0</v>
      </c>
      <c r="Z30" s="3"/>
    </row>
    <row r="31" spans="1:26" x14ac:dyDescent="0.2">
      <c r="A31" s="15"/>
      <c r="B31" s="1" t="s">
        <v>9</v>
      </c>
      <c r="C31" s="4">
        <v>17</v>
      </c>
      <c r="D31" s="5">
        <f t="shared" si="0"/>
        <v>6.5601605309871113E-4</v>
      </c>
      <c r="E31" s="3"/>
      <c r="F31" s="4">
        <v>7</v>
      </c>
      <c r="G31" s="5">
        <f t="shared" si="1"/>
        <v>2.7204539271695618E-4</v>
      </c>
      <c r="H31" s="3"/>
      <c r="I31" s="4">
        <v>0</v>
      </c>
      <c r="J31" s="5">
        <f t="shared" si="2"/>
        <v>0</v>
      </c>
      <c r="K31" s="3"/>
      <c r="L31" s="4">
        <v>0</v>
      </c>
      <c r="M31" s="5">
        <f t="shared" si="3"/>
        <v>0</v>
      </c>
      <c r="N31" s="3"/>
      <c r="O31" s="4">
        <v>1</v>
      </c>
      <c r="P31" s="5">
        <f t="shared" si="4"/>
        <v>1.0030090270812437E-3</v>
      </c>
      <c r="Q31" s="3"/>
      <c r="R31" s="4">
        <v>1</v>
      </c>
      <c r="S31" s="5">
        <f t="shared" si="5"/>
        <v>1.0141987829614604E-3</v>
      </c>
      <c r="T31" s="3"/>
      <c r="U31" s="4">
        <v>0</v>
      </c>
      <c r="V31" s="5">
        <f t="shared" si="6"/>
        <v>0</v>
      </c>
      <c r="W31" s="3"/>
      <c r="X31" s="4">
        <v>0</v>
      </c>
      <c r="Y31" s="5">
        <f t="shared" si="7"/>
        <v>0</v>
      </c>
      <c r="Z31" s="3"/>
    </row>
    <row r="32" spans="1:26" x14ac:dyDescent="0.2">
      <c r="A32" s="15"/>
      <c r="B32" s="1" t="s">
        <v>10</v>
      </c>
      <c r="C32" s="4">
        <v>25</v>
      </c>
      <c r="D32" s="5">
        <f t="shared" si="0"/>
        <v>9.6472948985104579E-4</v>
      </c>
      <c r="E32" s="3"/>
      <c r="F32" s="4">
        <v>11</v>
      </c>
      <c r="G32" s="5">
        <f t="shared" si="1"/>
        <v>4.2749990284093116E-4</v>
      </c>
      <c r="H32" s="3"/>
      <c r="I32" s="4">
        <v>1</v>
      </c>
      <c r="J32" s="5">
        <f t="shared" si="2"/>
        <v>3.8589179594041833E-5</v>
      </c>
      <c r="K32" s="3"/>
      <c r="L32" s="4">
        <v>1</v>
      </c>
      <c r="M32" s="5">
        <f t="shared" si="3"/>
        <v>3.8863627530993746E-5</v>
      </c>
      <c r="N32" s="3"/>
      <c r="O32" s="4">
        <v>0</v>
      </c>
      <c r="P32" s="5">
        <f t="shared" si="4"/>
        <v>0</v>
      </c>
      <c r="Q32" s="3"/>
      <c r="R32" s="4">
        <v>0</v>
      </c>
      <c r="S32" s="5">
        <f t="shared" si="5"/>
        <v>0</v>
      </c>
      <c r="T32" s="3"/>
      <c r="U32" s="4">
        <v>0</v>
      </c>
      <c r="V32" s="5">
        <f t="shared" si="6"/>
        <v>0</v>
      </c>
      <c r="W32" s="3"/>
      <c r="X32" s="4">
        <v>0</v>
      </c>
      <c r="Y32" s="5">
        <f t="shared" si="7"/>
        <v>0</v>
      </c>
      <c r="Z32" s="3"/>
    </row>
    <row r="33" spans="1:26" x14ac:dyDescent="0.2">
      <c r="A33" s="15"/>
      <c r="B33" s="1" t="s">
        <v>11</v>
      </c>
      <c r="C33" s="4">
        <v>51</v>
      </c>
      <c r="D33" s="5">
        <f t="shared" si="0"/>
        <v>1.9680481592961332E-3</v>
      </c>
      <c r="E33" s="3"/>
      <c r="F33" s="4">
        <v>27</v>
      </c>
      <c r="G33" s="5">
        <f t="shared" si="1"/>
        <v>1.0493179433368311E-3</v>
      </c>
      <c r="H33" s="3"/>
      <c r="I33" s="4">
        <v>7</v>
      </c>
      <c r="J33" s="5">
        <f t="shared" si="2"/>
        <v>2.7012425715829282E-4</v>
      </c>
      <c r="K33" s="3"/>
      <c r="L33" s="4">
        <v>5</v>
      </c>
      <c r="M33" s="5">
        <f t="shared" si="3"/>
        <v>1.9431813765496871E-4</v>
      </c>
      <c r="N33" s="3"/>
      <c r="O33" s="4">
        <v>2</v>
      </c>
      <c r="P33" s="5">
        <f t="shared" si="4"/>
        <v>2.0060180541624875E-3</v>
      </c>
      <c r="Q33" s="3"/>
      <c r="R33" s="4">
        <v>2</v>
      </c>
      <c r="S33" s="5">
        <f t="shared" si="5"/>
        <v>2.0283975659229209E-3</v>
      </c>
      <c r="T33" s="3"/>
      <c r="U33" s="4">
        <v>2</v>
      </c>
      <c r="V33" s="5">
        <f t="shared" si="6"/>
        <v>2.0060180541624875E-3</v>
      </c>
      <c r="W33" s="3"/>
      <c r="X33" s="4">
        <v>1</v>
      </c>
      <c r="Y33" s="5">
        <f t="shared" si="7"/>
        <v>1.0141987829614604E-3</v>
      </c>
      <c r="Z33" s="3"/>
    </row>
    <row r="34" spans="1:26" x14ac:dyDescent="0.2">
      <c r="A34" s="15"/>
      <c r="B34" s="1" t="s">
        <v>12</v>
      </c>
      <c r="C34" s="4">
        <v>160</v>
      </c>
      <c r="D34" s="5">
        <f t="shared" si="0"/>
        <v>6.1742687350466929E-3</v>
      </c>
      <c r="E34" s="3"/>
      <c r="F34" s="4">
        <v>70</v>
      </c>
      <c r="G34" s="5">
        <f t="shared" si="1"/>
        <v>2.7204539271695619E-3</v>
      </c>
      <c r="H34" s="3"/>
      <c r="I34" s="4">
        <v>7</v>
      </c>
      <c r="J34" s="5">
        <f t="shared" si="2"/>
        <v>2.7012425715829282E-4</v>
      </c>
      <c r="K34" s="3"/>
      <c r="L34" s="4">
        <v>4</v>
      </c>
      <c r="M34" s="5">
        <f t="shared" si="3"/>
        <v>1.5545451012397498E-4</v>
      </c>
      <c r="N34" s="3"/>
      <c r="O34" s="4">
        <v>5</v>
      </c>
      <c r="P34" s="5">
        <f t="shared" si="4"/>
        <v>5.0150451354062184E-3</v>
      </c>
      <c r="Q34" s="3"/>
      <c r="R34" s="4">
        <v>2</v>
      </c>
      <c r="S34" s="5">
        <f t="shared" si="5"/>
        <v>2.0283975659229209E-3</v>
      </c>
      <c r="T34" s="3"/>
      <c r="U34" s="4">
        <v>0</v>
      </c>
      <c r="V34" s="5">
        <f t="shared" si="6"/>
        <v>0</v>
      </c>
      <c r="W34" s="3"/>
      <c r="X34" s="4">
        <v>0</v>
      </c>
      <c r="Y34" s="5">
        <f t="shared" si="7"/>
        <v>0</v>
      </c>
      <c r="Z34" s="3"/>
    </row>
    <row r="35" spans="1:26" x14ac:dyDescent="0.2">
      <c r="A35" s="15"/>
      <c r="B35" s="1" t="s">
        <v>13</v>
      </c>
      <c r="C35" s="4">
        <v>401</v>
      </c>
      <c r="D35" s="5">
        <f t="shared" si="0"/>
        <v>1.5474261017210774E-2</v>
      </c>
      <c r="E35" s="3"/>
      <c r="F35" s="4">
        <v>191</v>
      </c>
      <c r="G35" s="5">
        <f t="shared" si="1"/>
        <v>7.4229528584198049E-3</v>
      </c>
      <c r="H35" s="3"/>
      <c r="I35" s="4">
        <v>34</v>
      </c>
      <c r="J35" s="5">
        <f t="shared" si="2"/>
        <v>1.3120321061974223E-3</v>
      </c>
      <c r="K35" s="3"/>
      <c r="L35" s="4">
        <v>21</v>
      </c>
      <c r="M35" s="5">
        <f t="shared" si="3"/>
        <v>8.1613617815086859E-4</v>
      </c>
      <c r="N35" s="3"/>
      <c r="O35" s="4">
        <v>18</v>
      </c>
      <c r="P35" s="5">
        <f t="shared" si="4"/>
        <v>1.8054162487462388E-2</v>
      </c>
      <c r="Q35" s="3"/>
      <c r="R35" s="4">
        <v>10</v>
      </c>
      <c r="S35" s="5">
        <f t="shared" si="5"/>
        <v>1.0141987829614604E-2</v>
      </c>
      <c r="T35" s="3"/>
      <c r="U35" s="4">
        <v>0</v>
      </c>
      <c r="V35" s="5">
        <f t="shared" si="6"/>
        <v>0</v>
      </c>
      <c r="W35" s="3"/>
      <c r="X35" s="4">
        <v>0</v>
      </c>
      <c r="Y35" s="5">
        <f t="shared" si="7"/>
        <v>0</v>
      </c>
      <c r="Z35" s="3"/>
    </row>
    <row r="36" spans="1:26" x14ac:dyDescent="0.2">
      <c r="A36" s="15"/>
      <c r="B36" s="1" t="s">
        <v>14</v>
      </c>
      <c r="C36" s="4">
        <v>968</v>
      </c>
      <c r="D36" s="5">
        <f t="shared" si="0"/>
        <v>3.7354325847032493E-2</v>
      </c>
      <c r="E36" s="3"/>
      <c r="F36" s="4">
        <v>444</v>
      </c>
      <c r="G36" s="5">
        <f t="shared" si="1"/>
        <v>1.7255450623761222E-2</v>
      </c>
      <c r="H36" s="3"/>
      <c r="I36" s="4">
        <v>103</v>
      </c>
      <c r="J36" s="5">
        <f t="shared" si="2"/>
        <v>3.9746854981863085E-3</v>
      </c>
      <c r="K36" s="3"/>
      <c r="L36" s="4">
        <v>47</v>
      </c>
      <c r="M36" s="5">
        <f t="shared" si="3"/>
        <v>1.8265904939567059E-3</v>
      </c>
      <c r="N36" s="3"/>
      <c r="O36" s="4">
        <v>41</v>
      </c>
      <c r="P36" s="5">
        <f t="shared" si="4"/>
        <v>4.1123370110330994E-2</v>
      </c>
      <c r="Q36" s="3"/>
      <c r="R36" s="4">
        <v>26</v>
      </c>
      <c r="S36" s="5">
        <f t="shared" si="5"/>
        <v>2.6369168356997971E-2</v>
      </c>
      <c r="T36" s="3"/>
      <c r="U36" s="4">
        <v>2</v>
      </c>
      <c r="V36" s="5">
        <f t="shared" si="6"/>
        <v>2.0060180541624875E-3</v>
      </c>
      <c r="W36" s="3"/>
      <c r="X36" s="4">
        <v>1</v>
      </c>
      <c r="Y36" s="5">
        <f t="shared" si="7"/>
        <v>1.0141987829614604E-3</v>
      </c>
      <c r="Z36" s="3"/>
    </row>
    <row r="37" spans="1:26" x14ac:dyDescent="0.2">
      <c r="A37" s="15"/>
      <c r="B37" s="1" t="s">
        <v>15</v>
      </c>
      <c r="C37" s="4">
        <v>2395</v>
      </c>
      <c r="D37" s="5">
        <f t="shared" si="0"/>
        <v>9.2421085127730188E-2</v>
      </c>
      <c r="E37" s="3"/>
      <c r="F37" s="4">
        <v>1173</v>
      </c>
      <c r="G37" s="5">
        <f t="shared" si="1"/>
        <v>4.5587035093855657E-2</v>
      </c>
      <c r="H37" s="3"/>
      <c r="I37" s="4">
        <v>361</v>
      </c>
      <c r="J37" s="5">
        <f t="shared" si="2"/>
        <v>1.3930693833449101E-2</v>
      </c>
      <c r="K37" s="3"/>
      <c r="L37" s="4">
        <v>183</v>
      </c>
      <c r="M37" s="5">
        <f t="shared" si="3"/>
        <v>7.112043838171855E-3</v>
      </c>
      <c r="N37" s="3"/>
      <c r="O37" s="4">
        <v>103</v>
      </c>
      <c r="P37" s="5">
        <f t="shared" si="4"/>
        <v>0.10330992978936811</v>
      </c>
      <c r="Q37" s="3"/>
      <c r="R37" s="4">
        <v>61</v>
      </c>
      <c r="S37" s="5">
        <f t="shared" si="5"/>
        <v>6.1866125760649086E-2</v>
      </c>
      <c r="T37" s="3"/>
      <c r="U37" s="4">
        <v>19</v>
      </c>
      <c r="V37" s="5">
        <f t="shared" si="6"/>
        <v>1.9057171514543631E-2</v>
      </c>
      <c r="W37" s="3"/>
      <c r="X37" s="4">
        <v>11</v>
      </c>
      <c r="Y37" s="5">
        <f t="shared" si="7"/>
        <v>1.1156186612576065E-2</v>
      </c>
      <c r="Z37" s="3"/>
    </row>
    <row r="38" spans="1:26" x14ac:dyDescent="0.2">
      <c r="A38" s="15"/>
      <c r="B38" s="1" t="s">
        <v>16</v>
      </c>
      <c r="C38" s="4">
        <v>3845</v>
      </c>
      <c r="D38" s="5">
        <f t="shared" si="0"/>
        <v>0.14837539553909085</v>
      </c>
      <c r="E38" s="3"/>
      <c r="F38" s="4">
        <v>2097</v>
      </c>
      <c r="G38" s="5">
        <f t="shared" si="1"/>
        <v>8.1497026932493874E-2</v>
      </c>
      <c r="H38" s="3"/>
      <c r="I38" s="4">
        <v>2271</v>
      </c>
      <c r="J38" s="5">
        <f t="shared" si="2"/>
        <v>8.7636026858068997E-2</v>
      </c>
      <c r="K38" s="3"/>
      <c r="L38" s="4">
        <v>1040</v>
      </c>
      <c r="M38" s="5">
        <f t="shared" si="3"/>
        <v>4.041817263223349E-2</v>
      </c>
      <c r="N38" s="3"/>
      <c r="O38" s="4">
        <v>165</v>
      </c>
      <c r="P38" s="5">
        <f t="shared" si="4"/>
        <v>0.16549648946840523</v>
      </c>
      <c r="Q38" s="3"/>
      <c r="R38" s="4">
        <v>101</v>
      </c>
      <c r="S38" s="5">
        <f t="shared" si="5"/>
        <v>0.10243407707910751</v>
      </c>
      <c r="T38" s="3"/>
      <c r="U38" s="4">
        <v>102</v>
      </c>
      <c r="V38" s="5">
        <f t="shared" si="6"/>
        <v>0.10230692076228685</v>
      </c>
      <c r="W38" s="3"/>
      <c r="X38" s="4">
        <v>59</v>
      </c>
      <c r="Y38" s="5">
        <f t="shared" si="7"/>
        <v>5.9837728194726165E-2</v>
      </c>
      <c r="Z38" s="3"/>
    </row>
    <row r="39" spans="1:26" x14ac:dyDescent="0.2">
      <c r="A39" s="15"/>
      <c r="B39" s="1" t="s">
        <v>17</v>
      </c>
      <c r="C39" s="4">
        <v>4244</v>
      </c>
      <c r="D39" s="5">
        <f t="shared" si="0"/>
        <v>0.16377247819711352</v>
      </c>
      <c r="E39" s="14">
        <v>0.69623000000000002</v>
      </c>
      <c r="F39" s="4">
        <v>2601</v>
      </c>
      <c r="G39" s="5">
        <f t="shared" si="1"/>
        <v>0.10108429520811472</v>
      </c>
      <c r="H39" s="14">
        <v>0.84350000000000003</v>
      </c>
      <c r="I39" s="4">
        <v>4528</v>
      </c>
      <c r="J39" s="5">
        <f t="shared" si="2"/>
        <v>0.17473180520182141</v>
      </c>
      <c r="K39" s="14">
        <v>0.89253000000000005</v>
      </c>
      <c r="L39" s="4">
        <v>2230</v>
      </c>
      <c r="M39" s="5">
        <f t="shared" si="3"/>
        <v>8.6665889394116041E-2</v>
      </c>
      <c r="N39" s="14">
        <v>0.94940000000000002</v>
      </c>
      <c r="O39" s="4">
        <v>170</v>
      </c>
      <c r="P39" s="5">
        <f t="shared" si="4"/>
        <v>0.17051153460381144</v>
      </c>
      <c r="Q39" s="14">
        <v>0.66198999999999997</v>
      </c>
      <c r="R39" s="4">
        <v>105</v>
      </c>
      <c r="S39" s="5">
        <f t="shared" si="5"/>
        <v>0.10649087221095335</v>
      </c>
      <c r="T39" s="14">
        <v>0.79310000000000003</v>
      </c>
      <c r="U39" s="4">
        <v>191</v>
      </c>
      <c r="V39" s="5">
        <f t="shared" si="6"/>
        <v>0.19157472417251756</v>
      </c>
      <c r="W39" s="14">
        <v>0.87461999999999995</v>
      </c>
      <c r="X39" s="4">
        <v>107</v>
      </c>
      <c r="Y39" s="5">
        <f t="shared" si="7"/>
        <v>0.10851926977687627</v>
      </c>
      <c r="Z39" s="14">
        <v>0.92698000000000003</v>
      </c>
    </row>
    <row r="40" spans="1:26" x14ac:dyDescent="0.2">
      <c r="A40" s="15"/>
      <c r="B40" s="1" t="s">
        <v>18</v>
      </c>
      <c r="C40" s="4">
        <v>3921</v>
      </c>
      <c r="D40" s="5">
        <f t="shared" si="0"/>
        <v>0.15130817318823803</v>
      </c>
      <c r="E40" s="14"/>
      <c r="F40" s="4">
        <v>2660</v>
      </c>
      <c r="G40" s="5">
        <f t="shared" si="1"/>
        <v>0.10337724923244336</v>
      </c>
      <c r="H40" s="14"/>
      <c r="I40" s="4">
        <v>4726</v>
      </c>
      <c r="J40" s="5">
        <f t="shared" si="2"/>
        <v>0.1823724627614417</v>
      </c>
      <c r="K40" s="14"/>
      <c r="L40" s="4">
        <v>2687</v>
      </c>
      <c r="M40" s="5">
        <f t="shared" si="3"/>
        <v>0.10442656717578019</v>
      </c>
      <c r="N40" s="14"/>
      <c r="O40" s="4">
        <v>140</v>
      </c>
      <c r="P40" s="5">
        <f t="shared" si="4"/>
        <v>0.14042126379137412</v>
      </c>
      <c r="Q40" s="14"/>
      <c r="R40" s="4">
        <v>113</v>
      </c>
      <c r="S40" s="5">
        <f t="shared" si="5"/>
        <v>0.11460446247464504</v>
      </c>
      <c r="T40" s="14"/>
      <c r="U40" s="4">
        <v>157</v>
      </c>
      <c r="V40" s="5">
        <f t="shared" si="6"/>
        <v>0.15747241725175526</v>
      </c>
      <c r="W40" s="14"/>
      <c r="X40" s="4">
        <v>110</v>
      </c>
      <c r="Y40" s="5">
        <f t="shared" si="7"/>
        <v>0.11156186612576065</v>
      </c>
      <c r="Z40" s="14"/>
    </row>
    <row r="41" spans="1:26" x14ac:dyDescent="0.2">
      <c r="A41" s="15"/>
      <c r="B41" s="1" t="s">
        <v>19</v>
      </c>
      <c r="C41" s="4">
        <v>2851</v>
      </c>
      <c r="D41" s="5">
        <f t="shared" si="0"/>
        <v>0.11001775102261326</v>
      </c>
      <c r="E41" s="14"/>
      <c r="F41" s="4">
        <v>2425</v>
      </c>
      <c r="G41" s="5">
        <f t="shared" si="1"/>
        <v>9.4244296762659829E-2</v>
      </c>
      <c r="H41" s="14"/>
      <c r="I41" s="4">
        <v>3836</v>
      </c>
      <c r="J41" s="5">
        <f t="shared" si="2"/>
        <v>0.14802809292274446</v>
      </c>
      <c r="K41" s="14"/>
      <c r="L41" s="4">
        <v>2651</v>
      </c>
      <c r="M41" s="5">
        <f t="shared" si="3"/>
        <v>0.10302747658466441</v>
      </c>
      <c r="N41" s="14"/>
      <c r="O41" s="4">
        <v>109</v>
      </c>
      <c r="P41" s="5">
        <f t="shared" si="4"/>
        <v>0.10932798395185557</v>
      </c>
      <c r="Q41" s="14"/>
      <c r="R41" s="4">
        <v>100</v>
      </c>
      <c r="S41" s="5">
        <f t="shared" si="5"/>
        <v>0.10141987829614604</v>
      </c>
      <c r="T41" s="14"/>
      <c r="U41" s="4">
        <v>154</v>
      </c>
      <c r="V41" s="5">
        <f t="shared" si="6"/>
        <v>0.15446339017051153</v>
      </c>
      <c r="W41" s="14"/>
      <c r="X41" s="4">
        <v>120</v>
      </c>
      <c r="Y41" s="5">
        <f t="shared" si="7"/>
        <v>0.12170385395537525</v>
      </c>
      <c r="Z41" s="14"/>
    </row>
    <row r="42" spans="1:26" x14ac:dyDescent="0.2">
      <c r="A42" s="15"/>
      <c r="B42" s="1" t="s">
        <v>20</v>
      </c>
      <c r="C42" s="4">
        <v>2078</v>
      </c>
      <c r="D42" s="5">
        <f t="shared" si="0"/>
        <v>8.0188315196418919E-2</v>
      </c>
      <c r="E42" s="14"/>
      <c r="F42" s="4">
        <v>2101</v>
      </c>
      <c r="G42" s="5">
        <f t="shared" si="1"/>
        <v>8.1652481442617858E-2</v>
      </c>
      <c r="H42" s="14"/>
      <c r="I42" s="4">
        <v>2879</v>
      </c>
      <c r="J42" s="5">
        <f t="shared" si="2"/>
        <v>0.11109824805124643</v>
      </c>
      <c r="K42" s="14"/>
      <c r="L42" s="4">
        <v>2418</v>
      </c>
      <c r="M42" s="5">
        <f t="shared" si="3"/>
        <v>9.3972251369942875E-2</v>
      </c>
      <c r="N42" s="14"/>
      <c r="O42" s="4">
        <v>64</v>
      </c>
      <c r="P42" s="5">
        <f t="shared" si="4"/>
        <v>6.4192577733199599E-2</v>
      </c>
      <c r="Q42" s="14"/>
      <c r="R42" s="4">
        <v>71</v>
      </c>
      <c r="S42" s="5">
        <f t="shared" si="5"/>
        <v>7.2008113590263698E-2</v>
      </c>
      <c r="T42" s="14"/>
      <c r="U42" s="4">
        <v>101</v>
      </c>
      <c r="V42" s="5">
        <f t="shared" si="6"/>
        <v>0.10130391173520562</v>
      </c>
      <c r="W42" s="14"/>
      <c r="X42" s="4">
        <v>94</v>
      </c>
      <c r="Y42" s="5">
        <f t="shared" si="7"/>
        <v>9.5334685598377281E-2</v>
      </c>
      <c r="Z42" s="14"/>
    </row>
    <row r="43" spans="1:26" x14ac:dyDescent="0.2">
      <c r="A43" s="15"/>
      <c r="B43" s="1" t="s">
        <v>21</v>
      </c>
      <c r="C43" s="4">
        <v>1489</v>
      </c>
      <c r="D43" s="5">
        <f t="shared" si="0"/>
        <v>5.7459288415528283E-2</v>
      </c>
      <c r="E43" s="14"/>
      <c r="F43" s="4">
        <v>1879</v>
      </c>
      <c r="G43" s="5">
        <f t="shared" si="1"/>
        <v>7.3024756130737237E-2</v>
      </c>
      <c r="H43" s="14"/>
      <c r="I43" s="4">
        <v>2124</v>
      </c>
      <c r="J43" s="5">
        <f t="shared" si="2"/>
        <v>8.1963417457744853E-2</v>
      </c>
      <c r="K43" s="14"/>
      <c r="L43" s="4">
        <v>2152</v>
      </c>
      <c r="M43" s="5">
        <f t="shared" si="3"/>
        <v>8.363452644669854E-2</v>
      </c>
      <c r="N43" s="14"/>
      <c r="O43" s="4">
        <v>49</v>
      </c>
      <c r="P43" s="5">
        <f t="shared" si="4"/>
        <v>4.9147442326980942E-2</v>
      </c>
      <c r="Q43" s="14"/>
      <c r="R43" s="4">
        <v>59</v>
      </c>
      <c r="S43" s="5">
        <f t="shared" si="5"/>
        <v>5.9837728194726165E-2</v>
      </c>
      <c r="T43" s="14"/>
      <c r="U43" s="4">
        <v>76</v>
      </c>
      <c r="V43" s="5">
        <f t="shared" si="6"/>
        <v>7.6228686058174525E-2</v>
      </c>
      <c r="W43" s="14"/>
      <c r="X43" s="4">
        <v>70</v>
      </c>
      <c r="Y43" s="5">
        <f t="shared" si="7"/>
        <v>7.099391480730223E-2</v>
      </c>
      <c r="Z43" s="14"/>
    </row>
    <row r="44" spans="1:26" x14ac:dyDescent="0.2">
      <c r="A44" s="15"/>
      <c r="B44" s="1" t="s">
        <v>22</v>
      </c>
      <c r="C44" s="4">
        <v>1025</v>
      </c>
      <c r="D44" s="5">
        <f t="shared" si="0"/>
        <v>3.9553909083892877E-2</v>
      </c>
      <c r="E44" s="14"/>
      <c r="F44" s="4">
        <v>1606</v>
      </c>
      <c r="G44" s="5">
        <f t="shared" si="1"/>
        <v>6.2414985814775954E-2</v>
      </c>
      <c r="H44" s="14"/>
      <c r="I44" s="4">
        <v>1525</v>
      </c>
      <c r="J44" s="5">
        <f t="shared" si="2"/>
        <v>5.8848498880913792E-2</v>
      </c>
      <c r="K44" s="14"/>
      <c r="L44" s="4">
        <v>1931</v>
      </c>
      <c r="M44" s="5">
        <f t="shared" si="3"/>
        <v>7.5045664762348918E-2</v>
      </c>
      <c r="N44" s="14"/>
      <c r="O44" s="4">
        <v>32</v>
      </c>
      <c r="P44" s="5">
        <f t="shared" si="4"/>
        <v>3.2096288866599799E-2</v>
      </c>
      <c r="Q44" s="14"/>
      <c r="R44" s="4">
        <v>45</v>
      </c>
      <c r="S44" s="5">
        <f t="shared" si="5"/>
        <v>4.5638945233265719E-2</v>
      </c>
      <c r="T44" s="14"/>
      <c r="U44" s="4">
        <v>49</v>
      </c>
      <c r="V44" s="5">
        <f t="shared" si="6"/>
        <v>4.9147442326980942E-2</v>
      </c>
      <c r="W44" s="14"/>
      <c r="X44" s="4">
        <v>53</v>
      </c>
      <c r="Y44" s="5">
        <f t="shared" si="7"/>
        <v>5.3752535496957403E-2</v>
      </c>
      <c r="Z44" s="14"/>
    </row>
    <row r="45" spans="1:26" x14ac:dyDescent="0.2">
      <c r="A45" s="15"/>
      <c r="B45" s="1" t="s">
        <v>23</v>
      </c>
      <c r="C45" s="4">
        <v>713</v>
      </c>
      <c r="D45" s="5">
        <f t="shared" si="0"/>
        <v>2.7514085050551824E-2</v>
      </c>
      <c r="E45" s="14"/>
      <c r="F45" s="4">
        <v>1324</v>
      </c>
      <c r="G45" s="5">
        <f t="shared" si="1"/>
        <v>5.1455442851035718E-2</v>
      </c>
      <c r="H45" s="14"/>
      <c r="I45" s="4">
        <v>1011</v>
      </c>
      <c r="J45" s="5">
        <f t="shared" si="2"/>
        <v>3.9013660569576288E-2</v>
      </c>
      <c r="K45" s="14"/>
      <c r="L45" s="4">
        <v>1626</v>
      </c>
      <c r="M45" s="5">
        <f t="shared" si="3"/>
        <v>6.3192258365395826E-2</v>
      </c>
      <c r="N45" s="14"/>
      <c r="O45" s="4">
        <v>28</v>
      </c>
      <c r="P45" s="5">
        <f t="shared" si="4"/>
        <v>2.8084252758274825E-2</v>
      </c>
      <c r="Q45" s="14"/>
      <c r="R45" s="4">
        <v>49</v>
      </c>
      <c r="S45" s="5">
        <f t="shared" si="5"/>
        <v>4.9695740365111561E-2</v>
      </c>
      <c r="T45" s="14"/>
      <c r="U45" s="4">
        <v>40</v>
      </c>
      <c r="V45" s="5">
        <f t="shared" si="6"/>
        <v>4.0120361083249748E-2</v>
      </c>
      <c r="W45" s="14"/>
      <c r="X45" s="4">
        <v>57</v>
      </c>
      <c r="Y45" s="5">
        <f t="shared" si="7"/>
        <v>5.7809330628803245E-2</v>
      </c>
      <c r="Z45" s="14"/>
    </row>
    <row r="46" spans="1:26" x14ac:dyDescent="0.2">
      <c r="A46" s="15"/>
      <c r="B46" s="1" t="s">
        <v>24</v>
      </c>
      <c r="C46" s="4">
        <v>481</v>
      </c>
      <c r="D46" s="5">
        <f t="shared" si="0"/>
        <v>1.8561395384734121E-2</v>
      </c>
      <c r="E46" s="14"/>
      <c r="F46" s="4">
        <v>1202</v>
      </c>
      <c r="G46" s="5">
        <f t="shared" si="1"/>
        <v>4.6714080292254476E-2</v>
      </c>
      <c r="H46" s="14"/>
      <c r="I46" s="4">
        <v>727</v>
      </c>
      <c r="J46" s="5">
        <f t="shared" si="2"/>
        <v>2.805433356486841E-2</v>
      </c>
      <c r="K46" s="14"/>
      <c r="L46" s="4">
        <v>1367</v>
      </c>
      <c r="M46" s="5">
        <f t="shared" si="3"/>
        <v>5.3126578834868446E-2</v>
      </c>
      <c r="N46" s="14"/>
      <c r="O46" s="4">
        <v>23</v>
      </c>
      <c r="P46" s="5">
        <f t="shared" si="4"/>
        <v>2.3069207622868605E-2</v>
      </c>
      <c r="Q46" s="14"/>
      <c r="R46" s="4">
        <v>39</v>
      </c>
      <c r="S46" s="5">
        <f t="shared" si="5"/>
        <v>3.9553752535496957E-2</v>
      </c>
      <c r="T46" s="14"/>
      <c r="U46" s="4">
        <v>28</v>
      </c>
      <c r="V46" s="5">
        <f t="shared" si="6"/>
        <v>2.8084252758274825E-2</v>
      </c>
      <c r="W46" s="14"/>
      <c r="X46" s="4">
        <v>48</v>
      </c>
      <c r="Y46" s="5">
        <f t="shared" si="7"/>
        <v>4.8681541582150101E-2</v>
      </c>
      <c r="Z46" s="14"/>
    </row>
    <row r="47" spans="1:26" x14ac:dyDescent="0.2">
      <c r="A47" s="15"/>
      <c r="B47" s="1" t="s">
        <v>25</v>
      </c>
      <c r="C47" s="4">
        <v>321</v>
      </c>
      <c r="D47" s="5">
        <f t="shared" si="0"/>
        <v>1.2387126649687427E-2</v>
      </c>
      <c r="E47" s="14"/>
      <c r="F47" s="4">
        <v>1012</v>
      </c>
      <c r="G47" s="5">
        <f t="shared" si="1"/>
        <v>3.9329991061365671E-2</v>
      </c>
      <c r="H47" s="14"/>
      <c r="I47" s="4">
        <v>469</v>
      </c>
      <c r="J47" s="5">
        <f t="shared" si="2"/>
        <v>1.8098325229605618E-2</v>
      </c>
      <c r="K47" s="14"/>
      <c r="L47" s="4">
        <v>1199</v>
      </c>
      <c r="M47" s="5">
        <f t="shared" si="3"/>
        <v>4.6597489409661498E-2</v>
      </c>
      <c r="N47" s="14"/>
      <c r="O47" s="4">
        <v>12</v>
      </c>
      <c r="P47" s="5">
        <f t="shared" si="4"/>
        <v>1.2036108324974924E-2</v>
      </c>
      <c r="Q47" s="14"/>
      <c r="R47" s="4">
        <v>40</v>
      </c>
      <c r="S47" s="5">
        <f t="shared" si="5"/>
        <v>4.0567951318458417E-2</v>
      </c>
      <c r="T47" s="14"/>
      <c r="U47" s="4">
        <v>20</v>
      </c>
      <c r="V47" s="5">
        <f t="shared" si="6"/>
        <v>2.0060180541624874E-2</v>
      </c>
      <c r="W47" s="14"/>
      <c r="X47" s="4">
        <v>38</v>
      </c>
      <c r="Y47" s="5">
        <f t="shared" si="7"/>
        <v>3.8539553752535496E-2</v>
      </c>
      <c r="Z47" s="14"/>
    </row>
    <row r="48" spans="1:26" x14ac:dyDescent="0.2">
      <c r="A48" s="15"/>
      <c r="B48" s="1" t="s">
        <v>26</v>
      </c>
      <c r="C48" s="4">
        <v>919</v>
      </c>
      <c r="D48" s="5">
        <f t="shared" si="0"/>
        <v>3.5463456046924441E-2</v>
      </c>
      <c r="E48" s="14"/>
      <c r="F48" s="4">
        <v>4894</v>
      </c>
      <c r="G48" s="5">
        <f t="shared" si="1"/>
        <v>0.19019859313668339</v>
      </c>
      <c r="H48" s="14"/>
      <c r="I48" s="4">
        <v>1304</v>
      </c>
      <c r="J48" s="5">
        <f t="shared" si="2"/>
        <v>5.032029019063055E-2</v>
      </c>
      <c r="K48" s="14"/>
      <c r="L48" s="4">
        <v>6168</v>
      </c>
      <c r="M48" s="5">
        <f t="shared" si="3"/>
        <v>0.23971085461116939</v>
      </c>
      <c r="N48" s="14"/>
      <c r="O48" s="4">
        <v>33</v>
      </c>
      <c r="P48" s="5">
        <f t="shared" si="4"/>
        <v>3.3099297893681046E-2</v>
      </c>
      <c r="Q48" s="14"/>
      <c r="R48" s="4">
        <v>161</v>
      </c>
      <c r="S48" s="5">
        <f t="shared" si="5"/>
        <v>0.16328600405679514</v>
      </c>
      <c r="T48" s="14"/>
      <c r="U48" s="4">
        <v>56</v>
      </c>
      <c r="V48" s="5">
        <f t="shared" si="6"/>
        <v>5.6168505516549651E-2</v>
      </c>
      <c r="W48" s="14"/>
      <c r="X48" s="4">
        <v>217</v>
      </c>
      <c r="Y48" s="5">
        <f t="shared" si="7"/>
        <v>0.22008113590263692</v>
      </c>
      <c r="Z48" s="14"/>
    </row>
    <row r="52" spans="3:19" x14ac:dyDescent="0.2">
      <c r="C52" s="4"/>
      <c r="D52" s="4"/>
    </row>
    <row r="53" spans="3:19" x14ac:dyDescent="0.2">
      <c r="C53" s="4"/>
      <c r="D53" s="4"/>
      <c r="R53" s="4"/>
      <c r="S53" s="4"/>
    </row>
    <row r="54" spans="3:19" x14ac:dyDescent="0.2">
      <c r="C54" s="4"/>
      <c r="D54" s="4"/>
      <c r="R54" s="4"/>
      <c r="S54" s="4"/>
    </row>
    <row r="55" spans="3:19" x14ac:dyDescent="0.2">
      <c r="C55" s="4"/>
      <c r="D55" s="4"/>
      <c r="R55" s="4"/>
      <c r="S55" s="4"/>
    </row>
    <row r="56" spans="3:19" x14ac:dyDescent="0.2">
      <c r="C56" s="4"/>
      <c r="D56" s="4"/>
      <c r="R56" s="4"/>
      <c r="S56" s="4"/>
    </row>
    <row r="57" spans="3:19" x14ac:dyDescent="0.2">
      <c r="C57" s="4"/>
      <c r="D57" s="4"/>
      <c r="R57" s="4"/>
      <c r="S57" s="4"/>
    </row>
    <row r="58" spans="3:19" x14ac:dyDescent="0.2">
      <c r="C58" s="4"/>
      <c r="D58" s="4"/>
      <c r="R58" s="4"/>
      <c r="S58" s="4"/>
    </row>
    <row r="59" spans="3:19" x14ac:dyDescent="0.2">
      <c r="C59" s="4"/>
      <c r="D59" s="4"/>
      <c r="R59" s="4"/>
      <c r="S59" s="4"/>
    </row>
    <row r="60" spans="3:19" x14ac:dyDescent="0.2">
      <c r="C60" s="4"/>
      <c r="D60" s="4"/>
      <c r="R60" s="4"/>
      <c r="S60" s="4"/>
    </row>
    <row r="61" spans="3:19" x14ac:dyDescent="0.2">
      <c r="C61" s="4"/>
      <c r="D61" s="4"/>
      <c r="R61" s="4"/>
      <c r="S61" s="4"/>
    </row>
    <row r="62" spans="3:19" x14ac:dyDescent="0.2">
      <c r="C62" s="4"/>
      <c r="D62" s="4"/>
      <c r="R62" s="4"/>
      <c r="S62" s="4"/>
    </row>
    <row r="63" spans="3:19" x14ac:dyDescent="0.2">
      <c r="C63" s="4"/>
      <c r="D63" s="4"/>
      <c r="R63" s="4"/>
      <c r="S63" s="4"/>
    </row>
    <row r="64" spans="3:19" x14ac:dyDescent="0.2">
      <c r="C64" s="4"/>
      <c r="D64" s="4"/>
      <c r="R64" s="4"/>
      <c r="S64" s="4"/>
    </row>
    <row r="65" spans="3:19" x14ac:dyDescent="0.2">
      <c r="C65" s="4"/>
      <c r="D65" s="4"/>
      <c r="R65" s="4"/>
      <c r="S65" s="4"/>
    </row>
    <row r="66" spans="3:19" x14ac:dyDescent="0.2">
      <c r="C66" s="4"/>
      <c r="D66" s="4"/>
      <c r="R66" s="4"/>
      <c r="S66" s="4"/>
    </row>
    <row r="67" spans="3:19" x14ac:dyDescent="0.2">
      <c r="C67" s="4"/>
      <c r="D67" s="4"/>
      <c r="R67" s="4"/>
      <c r="S67" s="4"/>
    </row>
    <row r="68" spans="3:19" x14ac:dyDescent="0.2">
      <c r="C68" s="4"/>
      <c r="D68" s="4"/>
      <c r="R68" s="4"/>
      <c r="S68" s="4"/>
    </row>
    <row r="69" spans="3:19" x14ac:dyDescent="0.2">
      <c r="C69" s="4"/>
      <c r="D69" s="4"/>
      <c r="R69" s="4"/>
      <c r="S69" s="4"/>
    </row>
    <row r="70" spans="3:19" x14ac:dyDescent="0.2">
      <c r="C70" s="4"/>
      <c r="D70" s="4"/>
      <c r="R70" s="4"/>
      <c r="S70" s="4"/>
    </row>
    <row r="71" spans="3:19" x14ac:dyDescent="0.2">
      <c r="C71" s="4"/>
      <c r="D71" s="4"/>
      <c r="R71" s="4"/>
      <c r="S71" s="4"/>
    </row>
    <row r="72" spans="3:19" x14ac:dyDescent="0.2">
      <c r="C72" s="4"/>
      <c r="D72" s="4"/>
      <c r="R72" s="4"/>
      <c r="S72" s="4"/>
    </row>
    <row r="73" spans="3:19" x14ac:dyDescent="0.2">
      <c r="C73" s="4"/>
      <c r="D73" s="4"/>
      <c r="R73" s="4"/>
      <c r="S73" s="4"/>
    </row>
    <row r="74" spans="3:19" x14ac:dyDescent="0.2">
      <c r="C74" s="4"/>
      <c r="D74" s="4"/>
      <c r="R74" s="4"/>
      <c r="S74" s="4"/>
    </row>
    <row r="75" spans="3:19" x14ac:dyDescent="0.2">
      <c r="C75" s="4"/>
      <c r="D75" s="4"/>
      <c r="R75" s="4"/>
      <c r="S75" s="4"/>
    </row>
    <row r="76" spans="3:19" x14ac:dyDescent="0.2">
      <c r="C76" s="4"/>
      <c r="D76" s="4"/>
      <c r="R76" s="4"/>
      <c r="S76" s="4"/>
    </row>
    <row r="77" spans="3:19" x14ac:dyDescent="0.2">
      <c r="C77" s="4"/>
      <c r="D77" s="4"/>
      <c r="R77" s="4"/>
      <c r="S77" s="4"/>
    </row>
    <row r="78" spans="3:19" x14ac:dyDescent="0.2">
      <c r="C78" s="4"/>
      <c r="D78" s="4"/>
      <c r="R78" s="4"/>
      <c r="S78" s="4"/>
    </row>
    <row r="79" spans="3:19" x14ac:dyDescent="0.2">
      <c r="C79" s="4"/>
      <c r="D79" s="4"/>
      <c r="R79" s="4"/>
      <c r="S79" s="4"/>
    </row>
    <row r="80" spans="3:19" x14ac:dyDescent="0.2">
      <c r="C80" s="4"/>
      <c r="D80" s="4"/>
      <c r="R80" s="4"/>
      <c r="S80" s="4"/>
    </row>
    <row r="81" spans="3:19" x14ac:dyDescent="0.2">
      <c r="C81" s="4"/>
      <c r="D81" s="4"/>
      <c r="R81" s="4"/>
      <c r="S81" s="4"/>
    </row>
    <row r="82" spans="3:19" x14ac:dyDescent="0.2">
      <c r="C82" s="4"/>
      <c r="D82" s="4"/>
      <c r="R82" s="4"/>
      <c r="S82" s="4"/>
    </row>
    <row r="83" spans="3:19" x14ac:dyDescent="0.2">
      <c r="C83" s="4"/>
      <c r="D83" s="4"/>
      <c r="R83" s="4"/>
      <c r="S83" s="4"/>
    </row>
    <row r="84" spans="3:19" x14ac:dyDescent="0.2">
      <c r="C84" s="4"/>
      <c r="D84" s="4"/>
      <c r="R84" s="4"/>
      <c r="S84" s="4"/>
    </row>
    <row r="85" spans="3:19" x14ac:dyDescent="0.2">
      <c r="C85" s="4"/>
      <c r="D85" s="4"/>
      <c r="R85" s="4"/>
      <c r="S85" s="4"/>
    </row>
    <row r="86" spans="3:19" x14ac:dyDescent="0.2">
      <c r="C86" s="4"/>
      <c r="D86" s="4"/>
      <c r="R86" s="4"/>
      <c r="S86" s="4"/>
    </row>
    <row r="87" spans="3:19" x14ac:dyDescent="0.2">
      <c r="C87" s="4"/>
      <c r="D87" s="4"/>
      <c r="R87" s="4"/>
      <c r="S87" s="4"/>
    </row>
    <row r="88" spans="3:19" x14ac:dyDescent="0.2">
      <c r="C88" s="4"/>
      <c r="D88" s="4"/>
      <c r="R88" s="4"/>
      <c r="S88" s="4"/>
    </row>
    <row r="89" spans="3:19" x14ac:dyDescent="0.2">
      <c r="C89" s="4"/>
      <c r="D89" s="4"/>
      <c r="R89" s="4"/>
      <c r="S89" s="4"/>
    </row>
    <row r="90" spans="3:19" x14ac:dyDescent="0.2">
      <c r="C90" s="4"/>
      <c r="D90" s="4"/>
      <c r="R90" s="4"/>
      <c r="S90" s="4"/>
    </row>
    <row r="91" spans="3:19" x14ac:dyDescent="0.2">
      <c r="C91" s="4"/>
      <c r="D91" s="4"/>
      <c r="R91" s="4"/>
      <c r="S91" s="4"/>
    </row>
    <row r="92" spans="3:19" x14ac:dyDescent="0.2">
      <c r="C92" s="4"/>
      <c r="D92" s="4"/>
      <c r="R92" s="4"/>
      <c r="S92" s="4"/>
    </row>
    <row r="93" spans="3:19" x14ac:dyDescent="0.2">
      <c r="C93" s="4"/>
      <c r="D93" s="4"/>
      <c r="R93" s="4"/>
      <c r="S93" s="4"/>
    </row>
    <row r="94" spans="3:19" x14ac:dyDescent="0.2">
      <c r="C94" s="4"/>
      <c r="D94" s="4"/>
      <c r="R94" s="4"/>
      <c r="S94" s="4"/>
    </row>
    <row r="95" spans="3:19" x14ac:dyDescent="0.2">
      <c r="C95" s="4"/>
      <c r="D95" s="4"/>
      <c r="R95" s="4"/>
      <c r="S95" s="4"/>
    </row>
    <row r="96" spans="3:19" x14ac:dyDescent="0.2">
      <c r="R96" s="4"/>
      <c r="S96" s="4"/>
    </row>
  </sheetData>
  <mergeCells count="40">
    <mergeCell ref="A1:B1"/>
    <mergeCell ref="C1:N1"/>
    <mergeCell ref="O1:Z1"/>
    <mergeCell ref="A2:B2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U4:W4"/>
    <mergeCell ref="X4:Z4"/>
    <mergeCell ref="Q39:Q48"/>
    <mergeCell ref="T39:T48"/>
    <mergeCell ref="W39:W48"/>
    <mergeCell ref="Z39:Z48"/>
    <mergeCell ref="A5:A26"/>
    <mergeCell ref="A27:A48"/>
    <mergeCell ref="E39:E48"/>
    <mergeCell ref="H39:H48"/>
    <mergeCell ref="K39:K48"/>
    <mergeCell ref="N39:N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振幅&gt;=5% 阳线 收盘价低于5日线</vt:lpstr>
      <vt:lpstr>振幅&gt;=7% 阳线 最高价低于5日线</vt:lpstr>
      <vt:lpstr>振幅&gt;=7% 最高价低于5日线</vt:lpstr>
      <vt:lpstr>振幅&gt;=5% 阳线 最高价低于5日线</vt:lpstr>
      <vt:lpstr>振幅&gt;=5% 阴线 最高价低于5日线</vt:lpstr>
      <vt:lpstr>振幅&gt;=5%</vt:lpstr>
      <vt:lpstr>振幅&gt;=7%</vt:lpstr>
      <vt:lpstr>振幅&gt;=5% 阳线</vt:lpstr>
      <vt:lpstr>振幅&gt;=7% 阳线</vt:lpstr>
      <vt:lpstr>振幅&gt;=10% 阳线</vt:lpstr>
      <vt:lpstr>振幅&gt;=5% D向下</vt:lpstr>
      <vt:lpstr>振幅&gt;=5% D&lt;=20</vt:lpstr>
      <vt:lpstr>振幅&gt;=5% D&lt;=20 D向上</vt:lpstr>
      <vt:lpstr>振幅&gt;=5% D向下 阳线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2018-11-29T15:27:55Z</dcterms:created>
  <dcterms:modified xsi:type="dcterms:W3CDTF">2018-12-02T06:11:26Z</dcterms:modified>
</cp:coreProperties>
</file>