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申港固收\台账\"/>
    </mc:Choice>
  </mc:AlternateContent>
  <bookViews>
    <workbookView xWindow="0" yWindow="0" windowWidth="23040" windowHeight="8388"/>
  </bookViews>
  <sheets>
    <sheet name="自营现券持仓" sheetId="4" r:id="rId1"/>
    <sheet name="中间业务现券持仓" sheetId="2" r:id="rId2"/>
    <sheet name="期货持仓和盈亏" sheetId="3" r:id="rId3"/>
  </sheets>
  <externalReferences>
    <externalReference r:id="rId4"/>
    <externalReference r:id="rId5"/>
  </externalReferences>
  <calcPr calcId="162913"/>
  <pivotCaches>
    <pivotCache cacheId="238" r:id="rId6"/>
    <pivotCache cacheId="25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BK13" i="3" l="1"/>
  <c r="BE13" i="3"/>
  <c r="BB13" i="3"/>
  <c r="AV13" i="3"/>
  <c r="AS13" i="3"/>
  <c r="AM13" i="3"/>
  <c r="AJ13" i="3"/>
  <c r="AD13" i="3"/>
  <c r="AA13" i="3"/>
  <c r="V13" i="3"/>
  <c r="U13" i="3"/>
  <c r="L13" i="3"/>
  <c r="C13" i="3"/>
  <c r="BK12" i="3"/>
  <c r="BE12" i="3"/>
  <c r="BB12" i="3"/>
  <c r="AV12" i="3"/>
  <c r="AS12" i="3"/>
  <c r="AM12" i="3"/>
  <c r="AJ12" i="3"/>
  <c r="AD12" i="3"/>
  <c r="AA12" i="3"/>
  <c r="V12" i="3"/>
  <c r="U12" i="3"/>
  <c r="L12" i="3"/>
  <c r="C12" i="3"/>
  <c r="I11" i="3"/>
  <c r="E11" i="3"/>
  <c r="I10" i="3"/>
  <c r="E10" i="3"/>
  <c r="BG9" i="3"/>
  <c r="AX9" i="3"/>
  <c r="AX13" i="3" s="1"/>
  <c r="AO9" i="3"/>
  <c r="AF9" i="3"/>
  <c r="W9" i="3"/>
  <c r="N9" i="3"/>
  <c r="E9" i="3"/>
  <c r="BG8" i="3"/>
  <c r="AX8" i="3"/>
  <c r="AO8" i="3"/>
  <c r="AO12" i="3" s="1"/>
  <c r="AF8" i="3"/>
  <c r="W8" i="3"/>
  <c r="N8" i="3"/>
  <c r="E8" i="3"/>
  <c r="BG7" i="3"/>
  <c r="AX7" i="3"/>
  <c r="AO7" i="3"/>
  <c r="AF7" i="3"/>
  <c r="AF13" i="3" s="1"/>
  <c r="W7" i="3"/>
  <c r="R7" i="3"/>
  <c r="R13" i="3"/>
  <c r="N7" i="3"/>
  <c r="N13" i="3" s="1"/>
  <c r="I7" i="3"/>
  <c r="E7" i="3"/>
  <c r="BG6" i="3"/>
  <c r="BG12" i="3"/>
  <c r="AX6" i="3"/>
  <c r="AO6" i="3"/>
  <c r="AF6" i="3"/>
  <c r="AF12" i="3" s="1"/>
  <c r="W6" i="3"/>
  <c r="W12" i="3" s="1"/>
  <c r="R6" i="3"/>
  <c r="R12" i="3" s="1"/>
  <c r="N6" i="3"/>
  <c r="N12" i="3" s="1"/>
  <c r="E6" i="3"/>
  <c r="I4" i="3"/>
  <c r="I12" i="3" s="1"/>
  <c r="E4" i="3"/>
  <c r="F4" i="3"/>
  <c r="F8" i="3"/>
  <c r="F10" i="3"/>
  <c r="F6" i="3"/>
  <c r="C16" i="3" l="1"/>
  <c r="C23" i="3"/>
  <c r="E12" i="3"/>
  <c r="AX12" i="3"/>
  <c r="I13" i="3"/>
  <c r="C24" i="3" s="1"/>
  <c r="D23" i="3" s="1"/>
  <c r="W13" i="3"/>
  <c r="BG13" i="3"/>
  <c r="E13" i="3"/>
  <c r="C18" i="3" s="1"/>
  <c r="AO13" i="3"/>
  <c r="C15" i="3"/>
  <c r="O4" i="3"/>
  <c r="AG4" i="3"/>
  <c r="H4" i="3"/>
  <c r="G4" i="3"/>
  <c r="BH4" i="3"/>
  <c r="AP4" i="3"/>
  <c r="AY4" i="3"/>
  <c r="F5" i="3"/>
  <c r="X4" i="3"/>
  <c r="BH6" i="3"/>
  <c r="X6" i="3"/>
  <c r="O6" i="3"/>
  <c r="AG6" i="3"/>
  <c r="AY6" i="3"/>
  <c r="AP6" i="3"/>
  <c r="F7" i="3"/>
  <c r="H6" i="3"/>
  <c r="J6" i="3" s="1"/>
  <c r="G6" i="3"/>
  <c r="AY8" i="3"/>
  <c r="F9" i="3"/>
  <c r="H8" i="3"/>
  <c r="J8" i="3" s="1"/>
  <c r="O8" i="3"/>
  <c r="BH8" i="3"/>
  <c r="AG8" i="3"/>
  <c r="G8" i="3"/>
  <c r="AP8" i="3"/>
  <c r="X8" i="3"/>
  <c r="BH10" i="3"/>
  <c r="AY10" i="3"/>
  <c r="AP10" i="3"/>
  <c r="H10" i="3"/>
  <c r="J10" i="3" s="1"/>
  <c r="G10" i="3"/>
  <c r="X10" i="3"/>
  <c r="O10" i="3"/>
  <c r="AG10" i="3"/>
  <c r="F11" i="3"/>
  <c r="C17" i="3" l="1"/>
  <c r="D17" i="3" s="1"/>
  <c r="H11" i="3"/>
  <c r="J11" i="3" s="1"/>
  <c r="G11" i="3"/>
  <c r="AG11" i="3"/>
  <c r="AP11" i="3"/>
  <c r="BH11" i="3"/>
  <c r="AY11" i="3"/>
  <c r="X11" i="3"/>
  <c r="O11" i="3"/>
  <c r="AH8" i="3"/>
  <c r="AI8" i="3"/>
  <c r="AK8" i="3" s="1"/>
  <c r="AP9" i="3"/>
  <c r="AG9" i="3"/>
  <c r="O9" i="3"/>
  <c r="BH9" i="3"/>
  <c r="AY9" i="3"/>
  <c r="X9" i="3"/>
  <c r="H9" i="3"/>
  <c r="J9" i="3" s="1"/>
  <c r="G9" i="3"/>
  <c r="H7" i="3"/>
  <c r="X7" i="3"/>
  <c r="AG7" i="3"/>
  <c r="G7" i="3"/>
  <c r="G13" i="3" s="1"/>
  <c r="AY7" i="3"/>
  <c r="AP7" i="3"/>
  <c r="BH7" i="3"/>
  <c r="O7" i="3"/>
  <c r="P6" i="3"/>
  <c r="Q6" i="3"/>
  <c r="X5" i="3"/>
  <c r="O5" i="3"/>
  <c r="AP5" i="3"/>
  <c r="AG5" i="3"/>
  <c r="AY5" i="3"/>
  <c r="BH5" i="3"/>
  <c r="G12" i="3"/>
  <c r="Z8" i="3"/>
  <c r="AB8" i="3" s="1"/>
  <c r="Y8" i="3"/>
  <c r="BJ8" i="3"/>
  <c r="BL8" i="3" s="1"/>
  <c r="BI8" i="3"/>
  <c r="AZ8" i="3"/>
  <c r="BA8" i="3"/>
  <c r="BC8" i="3" s="1"/>
  <c r="AQ6" i="3"/>
  <c r="AR6" i="3"/>
  <c r="Y6" i="3"/>
  <c r="Z6" i="3"/>
  <c r="J4" i="3"/>
  <c r="J12" i="3" s="1"/>
  <c r="H12" i="3"/>
  <c r="AR8" i="3"/>
  <c r="AT8" i="3" s="1"/>
  <c r="AQ8" i="3"/>
  <c r="P8" i="3"/>
  <c r="Q8" i="3"/>
  <c r="S8" i="3" s="1"/>
  <c r="BA6" i="3"/>
  <c r="AZ6" i="3"/>
  <c r="BI6" i="3"/>
  <c r="BJ6" i="3"/>
  <c r="AI6" i="3"/>
  <c r="AH6" i="3"/>
  <c r="AH12" i="3" s="1"/>
  <c r="X12" i="3"/>
  <c r="BI12" i="3" l="1"/>
  <c r="AZ12" i="3"/>
  <c r="X13" i="3"/>
  <c r="AI12" i="3"/>
  <c r="AK6" i="3"/>
  <c r="AK12" i="3" s="1"/>
  <c r="BC6" i="3"/>
  <c r="BC12" i="3" s="1"/>
  <c r="BA12" i="3"/>
  <c r="Y12" i="3"/>
  <c r="S6" i="3"/>
  <c r="S12" i="3" s="1"/>
  <c r="Q12" i="3"/>
  <c r="AR7" i="3"/>
  <c r="AQ7" i="3"/>
  <c r="Z7" i="3"/>
  <c r="Y7" i="3"/>
  <c r="Y9" i="3"/>
  <c r="Z9" i="3"/>
  <c r="AB9" i="3" s="1"/>
  <c r="AH9" i="3"/>
  <c r="AI9" i="3"/>
  <c r="AK9" i="3" s="1"/>
  <c r="BJ12" i="3"/>
  <c r="BL6" i="3"/>
  <c r="BL12" i="3" s="1"/>
  <c r="AR12" i="3"/>
  <c r="AT6" i="3"/>
  <c r="AT12" i="3" s="1"/>
  <c r="P12" i="3"/>
  <c r="AZ7" i="3"/>
  <c r="BA7" i="3"/>
  <c r="H13" i="3"/>
  <c r="J7" i="3"/>
  <c r="J13" i="3" s="1"/>
  <c r="AZ9" i="3"/>
  <c r="BA9" i="3"/>
  <c r="BC9" i="3" s="1"/>
  <c r="AQ9" i="3"/>
  <c r="AR9" i="3"/>
  <c r="AT9" i="3" s="1"/>
  <c r="AQ12" i="3"/>
  <c r="C19" i="3" s="1"/>
  <c r="Q7" i="3"/>
  <c r="P7" i="3"/>
  <c r="BJ9" i="3"/>
  <c r="BL9" i="3" s="1"/>
  <c r="BI9" i="3"/>
  <c r="AB6" i="3"/>
  <c r="AB12" i="3" s="1"/>
  <c r="Z12" i="3"/>
  <c r="BJ7" i="3"/>
  <c r="BI7" i="3"/>
  <c r="BI13" i="3" s="1"/>
  <c r="AH7" i="3"/>
  <c r="AH13" i="3" s="1"/>
  <c r="AI7" i="3"/>
  <c r="Q9" i="3"/>
  <c r="S9" i="3" s="1"/>
  <c r="P9" i="3"/>
  <c r="C25" i="3" l="1"/>
  <c r="C21" i="3"/>
  <c r="BL7" i="3"/>
  <c r="BL13" i="3" s="1"/>
  <c r="BJ13" i="3"/>
  <c r="BA13" i="3"/>
  <c r="BC7" i="3"/>
  <c r="BC13" i="3" s="1"/>
  <c r="AT7" i="3"/>
  <c r="AT13" i="3" s="1"/>
  <c r="AR13" i="3"/>
  <c r="AK7" i="3"/>
  <c r="AK13" i="3" s="1"/>
  <c r="AI13" i="3"/>
  <c r="AZ13" i="3"/>
  <c r="Y13" i="3"/>
  <c r="P13" i="3"/>
  <c r="Z13" i="3"/>
  <c r="AB7" i="3"/>
  <c r="AB13" i="3" s="1"/>
  <c r="Q13" i="3"/>
  <c r="S7" i="3"/>
  <c r="S13" i="3" s="1"/>
  <c r="AQ13" i="3"/>
  <c r="C26" i="3" l="1"/>
  <c r="D25" i="3" s="1"/>
  <c r="C22" i="3"/>
  <c r="D21" i="3" s="1"/>
  <c r="C20" i="3"/>
  <c r="D19" i="3" s="1"/>
</calcChain>
</file>

<file path=xl/sharedStrings.xml><?xml version="1.0" encoding="utf-8"?>
<sst xmlns="http://schemas.openxmlformats.org/spreadsheetml/2006/main" count="706" uniqueCount="509">
  <si>
    <t>值</t>
  </si>
  <si>
    <t>证券类别</t>
  </si>
  <si>
    <t>市场</t>
  </si>
  <si>
    <t>主体评级</t>
  </si>
  <si>
    <t>证券名称</t>
  </si>
  <si>
    <t>证券代码</t>
  </si>
  <si>
    <t>到期日</t>
  </si>
  <si>
    <t>求和项:持仓数量</t>
  </si>
  <si>
    <t>求和项:净价成本</t>
  </si>
  <si>
    <t>求和项:总体盈亏</t>
  </si>
  <si>
    <t>存单</t>
  </si>
  <si>
    <t>上清</t>
  </si>
  <si>
    <t>AA</t>
  </si>
  <si>
    <t>AA+</t>
  </si>
  <si>
    <t>AAA</t>
  </si>
  <si>
    <t>17浦发银行CD438</t>
  </si>
  <si>
    <t>111709438</t>
  </si>
  <si>
    <t>2018-02-10</t>
  </si>
  <si>
    <t>短期融资券</t>
  </si>
  <si>
    <t>17上海大众CP001</t>
  </si>
  <si>
    <t>041764018</t>
  </si>
  <si>
    <t>2018-08-16</t>
  </si>
  <si>
    <t>17鞍钢CP001</t>
  </si>
  <si>
    <t>2018-06-14</t>
  </si>
  <si>
    <t>公司债</t>
  </si>
  <si>
    <t>上交所</t>
  </si>
  <si>
    <t>16力帆02</t>
  </si>
  <si>
    <t>2020-03-15</t>
  </si>
  <si>
    <t>16环球02</t>
  </si>
  <si>
    <t>2021-10-26</t>
  </si>
  <si>
    <t>15恒大01</t>
  </si>
  <si>
    <t>2020-06-19</t>
  </si>
  <si>
    <t>12开滦02</t>
  </si>
  <si>
    <t>2020-09-26</t>
  </si>
  <si>
    <t>17渝信Y1</t>
  </si>
  <si>
    <t>2020-08-15</t>
  </si>
  <si>
    <t>深交所</t>
  </si>
  <si>
    <t>16海普瑞</t>
  </si>
  <si>
    <t>2021-11-08</t>
  </si>
  <si>
    <t>中债</t>
  </si>
  <si>
    <t>可转债</t>
  </si>
  <si>
    <t>企业债</t>
  </si>
  <si>
    <t>14胶州发展债</t>
  </si>
  <si>
    <t>2021-09-18</t>
  </si>
  <si>
    <t>14日照经开债</t>
  </si>
  <si>
    <t>2021-06-17</t>
  </si>
  <si>
    <t>14津广成债</t>
  </si>
  <si>
    <t>2021-07-24</t>
  </si>
  <si>
    <t>12淮开控债</t>
  </si>
  <si>
    <t>2019-09-06</t>
  </si>
  <si>
    <t>13晋江城投债</t>
  </si>
  <si>
    <t>2020-04-26</t>
  </si>
  <si>
    <t>14北辰建发债</t>
  </si>
  <si>
    <t>2021-04-21</t>
  </si>
  <si>
    <t>中期票据</t>
  </si>
  <si>
    <t>17国泰租赁MTN001</t>
  </si>
  <si>
    <t>2020-03-27</t>
  </si>
  <si>
    <t>17常熟城投MTN001</t>
  </si>
  <si>
    <t>2022-06-16</t>
  </si>
  <si>
    <t>15马鞍钢铁MTN001</t>
  </si>
  <si>
    <t>2018-07-09</t>
  </si>
  <si>
    <t>2021-02-26</t>
  </si>
  <si>
    <t>17首开MTN003</t>
  </si>
  <si>
    <t>2020-06-16</t>
  </si>
  <si>
    <t>17海淀国资MTN001</t>
  </si>
  <si>
    <t>2020-06-27</t>
  </si>
  <si>
    <t>16陕延油MTN001</t>
  </si>
  <si>
    <t>101651007</t>
  </si>
  <si>
    <t>17豫高管MTN001</t>
  </si>
  <si>
    <t>2020-07-13</t>
  </si>
  <si>
    <t>17国联MTN001</t>
  </si>
  <si>
    <t>101753018</t>
  </si>
  <si>
    <t>2019-07-17</t>
  </si>
  <si>
    <t>17河钢集MTN011</t>
  </si>
  <si>
    <t>2020-08-11</t>
  </si>
  <si>
    <t xml:space="preserve"> </t>
  </si>
  <si>
    <t>私募债</t>
  </si>
  <si>
    <t>16紫光02</t>
  </si>
  <si>
    <t>2021-04-06</t>
  </si>
  <si>
    <t>利率债</t>
  </si>
  <si>
    <t>总计</t>
  </si>
  <si>
    <t>中间业务累计净收入（万元）</t>
    <phoneticPr fontId="3" type="noConversion"/>
  </si>
  <si>
    <t>交易对手</t>
  </si>
  <si>
    <t>代持到期日</t>
  </si>
  <si>
    <t>净价价格</t>
  </si>
  <si>
    <t>求和项:公允价值(净价）</t>
  </si>
  <si>
    <t>求和项:公允价值变动（净价）</t>
  </si>
  <si>
    <t>套利组合</t>
  </si>
  <si>
    <t>套保组合</t>
  </si>
  <si>
    <t>合约代码</t>
  </si>
  <si>
    <t>方向</t>
  </si>
  <si>
    <t>数量</t>
  </si>
  <si>
    <t>成本价</t>
  </si>
  <si>
    <t>结算价</t>
  </si>
  <si>
    <t>浮动盈亏</t>
  </si>
  <si>
    <t>已实现盈亏</t>
  </si>
  <si>
    <t>总体盈亏</t>
  </si>
  <si>
    <t>多</t>
  </si>
  <si>
    <t>空</t>
  </si>
  <si>
    <t>T1803.CFE</t>
  </si>
  <si>
    <t>持仓合计</t>
  </si>
  <si>
    <t>盈亏合计</t>
  </si>
  <si>
    <t>持仓汇总</t>
  </si>
  <si>
    <t>041776002</t>
  </si>
  <si>
    <t>17国开10</t>
  </si>
  <si>
    <t>170210</t>
  </si>
  <si>
    <t>2027-04-10</t>
  </si>
  <si>
    <t>17国开06</t>
  </si>
  <si>
    <t>170206</t>
  </si>
  <si>
    <t>2022-04-17</t>
  </si>
  <si>
    <t>17国开05</t>
  </si>
  <si>
    <t>170205</t>
  </si>
  <si>
    <t>2020-04-19</t>
  </si>
  <si>
    <t>17国开09</t>
  </si>
  <si>
    <t>170209</t>
  </si>
  <si>
    <t>2020-09-11</t>
  </si>
  <si>
    <t>18甘肃银行CD017</t>
  </si>
  <si>
    <t>111890405</t>
  </si>
  <si>
    <t>2018-10-17</t>
  </si>
  <si>
    <t>18甘肃银行CD015</t>
  </si>
  <si>
    <t>111890401</t>
  </si>
  <si>
    <t>2019-01-17</t>
  </si>
  <si>
    <t>18广东华兴银行CD001</t>
  </si>
  <si>
    <t>111890490</t>
  </si>
  <si>
    <t>2018-10-18</t>
  </si>
  <si>
    <t>18长沙银行CD006</t>
  </si>
  <si>
    <t>111890410</t>
  </si>
  <si>
    <t>18重庆银行CD004</t>
  </si>
  <si>
    <t>111890501</t>
  </si>
  <si>
    <t>2019-01-18</t>
  </si>
  <si>
    <t>投机组合（部门）</t>
    <phoneticPr fontId="3" type="noConversion"/>
  </si>
  <si>
    <t>投机组合1（贺云）</t>
    <phoneticPr fontId="3" type="noConversion"/>
  </si>
  <si>
    <t>投机组合2（冯昊）</t>
    <phoneticPr fontId="3" type="noConversion"/>
  </si>
  <si>
    <t>投机组合3（张倩）</t>
    <phoneticPr fontId="3" type="noConversion"/>
  </si>
  <si>
    <t>投机组合4（陈曦）</t>
    <phoneticPr fontId="3" type="noConversion"/>
  </si>
  <si>
    <t>18绍兴银行CD005</t>
  </si>
  <si>
    <t>2018-07-19</t>
  </si>
  <si>
    <t>18汉口银行CD012</t>
  </si>
  <si>
    <t>2019-01-19</t>
  </si>
  <si>
    <t>18绍兴银行CD008</t>
  </si>
  <si>
    <t>111890672</t>
  </si>
  <si>
    <t>2019-01-22</t>
  </si>
  <si>
    <t>18天津滨海农村商行CD008</t>
  </si>
  <si>
    <t>111890717</t>
  </si>
  <si>
    <t>2019-01-23</t>
  </si>
  <si>
    <t>18富滇银行CD023</t>
  </si>
  <si>
    <t>111890816</t>
  </si>
  <si>
    <t>2018-10-24</t>
  </si>
  <si>
    <t>18珠海华润银行CD002</t>
  </si>
  <si>
    <t>111890808</t>
  </si>
  <si>
    <t>2019-01-24</t>
  </si>
  <si>
    <t>18天津滨海农村商行CD009</t>
  </si>
  <si>
    <t>111890784</t>
  </si>
  <si>
    <t>成本</t>
    <phoneticPr fontId="3" type="noConversion"/>
  </si>
  <si>
    <t>市值</t>
    <phoneticPr fontId="3" type="noConversion"/>
  </si>
  <si>
    <t>浮动盈亏</t>
    <phoneticPr fontId="3" type="noConversion"/>
  </si>
  <si>
    <t>已实现盈亏</t>
    <phoneticPr fontId="3" type="noConversion"/>
  </si>
  <si>
    <t xml:space="preserve"> </t>
    <phoneticPr fontId="3" type="noConversion"/>
  </si>
  <si>
    <t>总体盈亏</t>
    <phoneticPr fontId="3" type="noConversion"/>
  </si>
  <si>
    <t>18长安银行CD006</t>
  </si>
  <si>
    <t>111890930</t>
  </si>
  <si>
    <t>2018-04-25</t>
  </si>
  <si>
    <t>18绍兴银行CD017</t>
  </si>
  <si>
    <t>111890898</t>
  </si>
  <si>
    <t>2018-10-25</t>
  </si>
  <si>
    <t>18华融湘江银行CD019</t>
  </si>
  <si>
    <t>111891034</t>
  </si>
  <si>
    <t>2018-10-26</t>
  </si>
  <si>
    <t>18华融湘江银行CD023</t>
  </si>
  <si>
    <t>111891110</t>
  </si>
  <si>
    <t>2019-01-29</t>
  </si>
  <si>
    <t>求和项:公允价值（净价）</t>
  </si>
  <si>
    <t>求和项:浮动盈亏（净价）</t>
  </si>
  <si>
    <t>求和项:利息收入</t>
  </si>
  <si>
    <t>18长安银行CD008</t>
  </si>
  <si>
    <t>111891175</t>
  </si>
  <si>
    <t>2018-10-30</t>
  </si>
  <si>
    <t>18天津滨海农村商行CD015</t>
  </si>
  <si>
    <t>111891139</t>
  </si>
  <si>
    <t>2019-01-30</t>
  </si>
  <si>
    <t>18湖北银行CD003</t>
  </si>
  <si>
    <t>111891221</t>
  </si>
  <si>
    <t>2018-04-30</t>
  </si>
  <si>
    <t>17重庆农村商行CD173</t>
  </si>
  <si>
    <t>111785207</t>
  </si>
  <si>
    <t>2018-03-19</t>
  </si>
  <si>
    <t>18贵阳银行CD021</t>
  </si>
  <si>
    <t>111891223</t>
  </si>
  <si>
    <t>2018-07-31</t>
  </si>
  <si>
    <t>(空白)</t>
  </si>
  <si>
    <t>TF1803.CFE</t>
    <phoneticPr fontId="3" type="noConversion"/>
  </si>
  <si>
    <t>多</t>
    <phoneticPr fontId="3" type="noConversion"/>
  </si>
  <si>
    <t>空</t>
    <phoneticPr fontId="3" type="noConversion"/>
  </si>
  <si>
    <t>18宁夏银行CD017</t>
  </si>
  <si>
    <t>111891310</t>
  </si>
  <si>
    <t>2018-05-01</t>
  </si>
  <si>
    <t>18九江银行CD001</t>
  </si>
  <si>
    <t>111891287</t>
  </si>
  <si>
    <t>2018-08-01</t>
  </si>
  <si>
    <t>18华融湘江银行CD029</t>
  </si>
  <si>
    <t>111891308</t>
  </si>
  <si>
    <t>2019-02-01</t>
  </si>
  <si>
    <t>18瑞丰银行CD021</t>
  </si>
  <si>
    <t>2018-08-02</t>
  </si>
  <si>
    <t>18九江银行CD002</t>
  </si>
  <si>
    <t>18华融湘江银行CD031</t>
  </si>
  <si>
    <t>2018-11-02</t>
  </si>
  <si>
    <t>吉视转债</t>
  </si>
  <si>
    <t>2023-12-27</t>
  </si>
  <si>
    <t>无锡转债</t>
  </si>
  <si>
    <t>2024-01-30</t>
  </si>
  <si>
    <t>蒙电转债</t>
  </si>
  <si>
    <t>2023-12-22</t>
  </si>
  <si>
    <t>航电转债</t>
  </si>
  <si>
    <t>2023-12-25</t>
  </si>
  <si>
    <t>万信转债</t>
  </si>
  <si>
    <t>2023-12-19</t>
  </si>
  <si>
    <t>东财转债</t>
  </si>
  <si>
    <t>2023-12-20</t>
  </si>
  <si>
    <t>赣锋转债</t>
  </si>
  <si>
    <t>2023-12-21</t>
  </si>
  <si>
    <t>双环转债</t>
  </si>
  <si>
    <t>蓝思转债</t>
  </si>
  <si>
    <t>2023-12-08</t>
  </si>
  <si>
    <t>太阳转债</t>
  </si>
  <si>
    <t>2022-12-22</t>
  </si>
  <si>
    <t>宁行转债</t>
  </si>
  <si>
    <t>2023-12-05</t>
  </si>
  <si>
    <t>AA-</t>
  </si>
  <si>
    <t>道氏转债</t>
  </si>
  <si>
    <t>2023-12-28</t>
  </si>
  <si>
    <t>求和项:资本利得</t>
  </si>
  <si>
    <t>18瑞丰银行CD023</t>
  </si>
  <si>
    <t>111891433</t>
  </si>
  <si>
    <t>2018-08-05</t>
  </si>
  <si>
    <t>18台州银行CD007</t>
  </si>
  <si>
    <t>111891431</t>
  </si>
  <si>
    <t>18长安银行CD010</t>
  </si>
  <si>
    <t>111891456</t>
  </si>
  <si>
    <t>2019-02-05</t>
  </si>
  <si>
    <t>18浙商银行CD035</t>
  </si>
  <si>
    <t>111813035</t>
  </si>
  <si>
    <t>2018-11-05</t>
  </si>
  <si>
    <t>18华融湘江银行CD034</t>
  </si>
  <si>
    <t>111891430</t>
  </si>
  <si>
    <t>天康转债</t>
  </si>
  <si>
    <t>128030</t>
  </si>
  <si>
    <t>康泰转债</t>
  </si>
  <si>
    <t>2024-02-01</t>
  </si>
  <si>
    <t>可交债</t>
  </si>
  <si>
    <t>18中油EB</t>
  </si>
  <si>
    <t>2023-02-01</t>
  </si>
  <si>
    <t>光大转债</t>
  </si>
  <si>
    <t>113011</t>
  </si>
  <si>
    <t>2023-03-17</t>
  </si>
  <si>
    <t>17桐昆EB</t>
  </si>
  <si>
    <t>132010</t>
  </si>
  <si>
    <t>2020-08-03</t>
  </si>
  <si>
    <t>17宝武EB</t>
  </si>
  <si>
    <t>132013</t>
  </si>
  <si>
    <t>2020-11-24</t>
  </si>
  <si>
    <t>三一转债</t>
  </si>
  <si>
    <t>110032</t>
  </si>
  <si>
    <t>2022-01-04</t>
  </si>
  <si>
    <t xml:space="preserve">申万宏源  	</t>
  </si>
  <si>
    <t>143197</t>
  </si>
  <si>
    <t>17晋圣01</t>
  </si>
  <si>
    <t>宝信转债</t>
  </si>
  <si>
    <t>110039</t>
  </si>
  <si>
    <t>2023-11-17</t>
  </si>
  <si>
    <t>金禾转债</t>
  </si>
  <si>
    <t>128017</t>
  </si>
  <si>
    <t>2023-11-01</t>
  </si>
  <si>
    <t>崇达转债</t>
  </si>
  <si>
    <t>128027</t>
  </si>
  <si>
    <t>2023-12-15</t>
  </si>
  <si>
    <t>山西盂县农商行</t>
  </si>
  <si>
    <t>011763019</t>
  </si>
  <si>
    <t>17大同煤矿SCP005</t>
  </si>
  <si>
    <r>
      <t>TF180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.CFE</t>
    </r>
    <phoneticPr fontId="3" type="noConversion"/>
  </si>
  <si>
    <r>
      <t>T180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.CFE</t>
    </r>
    <phoneticPr fontId="3" type="noConversion"/>
  </si>
  <si>
    <t>大族转债</t>
  </si>
  <si>
    <t>2024-02-06</t>
  </si>
  <si>
    <t>18东莞农村商业银行CD020</t>
  </si>
  <si>
    <t>111892262</t>
  </si>
  <si>
    <t>2018-11-26</t>
  </si>
  <si>
    <t>序号</t>
  </si>
  <si>
    <t>日期</t>
  </si>
  <si>
    <t>基金编号</t>
  </si>
  <si>
    <t>基金名称</t>
  </si>
  <si>
    <t>组合编号</t>
  </si>
  <si>
    <t>组合名称</t>
  </si>
  <si>
    <t>股东代码</t>
  </si>
  <si>
    <t>分层信息</t>
  </si>
  <si>
    <t>交易市场</t>
  </si>
  <si>
    <t>当日买量</t>
  </si>
  <si>
    <t>当日卖量</t>
  </si>
  <si>
    <t>当日买金额</t>
  </si>
  <si>
    <t>净买量</t>
  </si>
  <si>
    <t>当日卖金额</t>
  </si>
  <si>
    <t>当日买费用</t>
  </si>
  <si>
    <t>当日卖费用</t>
  </si>
  <si>
    <t>费用合计</t>
  </si>
  <si>
    <t>当日买入价</t>
  </si>
  <si>
    <t>当日卖出价</t>
  </si>
  <si>
    <t>净买金额</t>
  </si>
  <si>
    <t>持仓</t>
  </si>
  <si>
    <t>市均价</t>
  </si>
  <si>
    <t>最新价</t>
  </si>
  <si>
    <t>当前成本</t>
  </si>
  <si>
    <t>参考价</t>
  </si>
  <si>
    <t>市值</t>
  </si>
  <si>
    <t>当日浮动盈亏</t>
  </si>
  <si>
    <t>浮盈率(%)</t>
  </si>
  <si>
    <t>盈亏率(%)</t>
  </si>
  <si>
    <t>当日盈亏</t>
  </si>
  <si>
    <t>累计盈亏</t>
  </si>
  <si>
    <t>期初成本</t>
  </si>
  <si>
    <t>托管席位</t>
  </si>
  <si>
    <t>当日红利</t>
  </si>
  <si>
    <t>累计红利</t>
  </si>
  <si>
    <t>红股权益</t>
  </si>
  <si>
    <t>配股权益</t>
  </si>
  <si>
    <t>当日配股</t>
  </si>
  <si>
    <t>累计配股</t>
  </si>
  <si>
    <t>配售权益</t>
  </si>
  <si>
    <t>网上新股待上市数量</t>
  </si>
  <si>
    <t>网下新股待上市数量</t>
  </si>
  <si>
    <t>冻结数量</t>
  </si>
  <si>
    <t>解冻数量</t>
  </si>
  <si>
    <t>预买数量</t>
  </si>
  <si>
    <t>流通股本</t>
  </si>
  <si>
    <t>预卖数量</t>
  </si>
  <si>
    <t>成本比净值(%)</t>
  </si>
  <si>
    <t>市值比净值(%)</t>
  </si>
  <si>
    <t>持仓/总股本(%)</t>
  </si>
  <si>
    <t>净价成本</t>
  </si>
  <si>
    <t>全价成本</t>
  </si>
  <si>
    <t>净价市值</t>
  </si>
  <si>
    <t>全价市值</t>
  </si>
  <si>
    <t>净价浮盈</t>
  </si>
  <si>
    <t>全价浮盈</t>
  </si>
  <si>
    <t>总股本</t>
  </si>
  <si>
    <t>当日涨跌幅(%)</t>
  </si>
  <si>
    <t>债券利息</t>
  </si>
  <si>
    <t>百元债券利息</t>
  </si>
  <si>
    <t>持仓/流通股本(%)</t>
  </si>
  <si>
    <t>资产类别</t>
  </si>
  <si>
    <t>可用数量</t>
  </si>
  <si>
    <t>期初质押数量</t>
  </si>
  <si>
    <t>当日预质押数量</t>
  </si>
  <si>
    <t>当日质押数量</t>
  </si>
  <si>
    <t>当日预转回数量</t>
  </si>
  <si>
    <t>当日转回数量</t>
  </si>
  <si>
    <t>投资类型</t>
  </si>
  <si>
    <t>当日临时冻结数量</t>
  </si>
  <si>
    <t>当日临时解冻数量</t>
  </si>
  <si>
    <t>T+1临时冻结数量</t>
  </si>
  <si>
    <t>T+1冻结数量</t>
  </si>
  <si>
    <t>未结转成本</t>
  </si>
  <si>
    <t>结转利息成本</t>
  </si>
  <si>
    <t>未结转收益</t>
  </si>
  <si>
    <t>买入未交割数量</t>
  </si>
  <si>
    <t>卖出未交割数量</t>
  </si>
  <si>
    <t>买入未交割金额</t>
  </si>
  <si>
    <t>卖出未交割金额</t>
  </si>
  <si>
    <t>利息成本</t>
  </si>
  <si>
    <t>资产单元序号</t>
  </si>
  <si>
    <t>资产单元名称</t>
  </si>
  <si>
    <t>待上市数量</t>
  </si>
  <si>
    <t>持仓多空标志</t>
  </si>
  <si>
    <t>年利率(%)</t>
  </si>
  <si>
    <t>期限</t>
  </si>
  <si>
    <t>发行价</t>
  </si>
  <si>
    <t>面额</t>
  </si>
  <si>
    <t>币种</t>
  </si>
  <si>
    <t>本币市值</t>
  </si>
  <si>
    <t>麦氏久期</t>
  </si>
  <si>
    <t>债券剩余天数</t>
  </si>
  <si>
    <t>市值/资产单元净值(%)</t>
  </si>
  <si>
    <t>杂项分类</t>
  </si>
  <si>
    <t>配股价格</t>
  </si>
  <si>
    <t>最近起息日期</t>
  </si>
  <si>
    <t>债券到期日</t>
  </si>
  <si>
    <t>发行日期</t>
  </si>
  <si>
    <t>上市日期</t>
  </si>
  <si>
    <t>下一起息日</t>
  </si>
  <si>
    <t>基金代码</t>
  </si>
  <si>
    <t>债券剩余存续天数</t>
  </si>
  <si>
    <t>发行公司</t>
  </si>
  <si>
    <t>修正久期</t>
  </si>
  <si>
    <t>资产单元编号</t>
  </si>
  <si>
    <t>买卖资金占用</t>
  </si>
  <si>
    <t>当日振幅(%)</t>
  </si>
  <si>
    <t>本币币种</t>
  </si>
  <si>
    <t>本币累计盈亏(净)</t>
  </si>
  <si>
    <t>本币净价成本</t>
  </si>
  <si>
    <t>本币全价成本</t>
  </si>
  <si>
    <t>本币净价浮盈</t>
  </si>
  <si>
    <t>本币全价浮盈</t>
  </si>
  <si>
    <t>RIC</t>
  </si>
  <si>
    <t>Bloomberg</t>
  </si>
  <si>
    <t>CUSIP</t>
  </si>
  <si>
    <t>SEDOL</t>
  </si>
  <si>
    <t>ISIN</t>
  </si>
  <si>
    <t>账户组类型</t>
  </si>
  <si>
    <t>账户组</t>
  </si>
  <si>
    <t>到期收益率(%)</t>
  </si>
  <si>
    <t>行权收益率(%)</t>
  </si>
  <si>
    <t>内部评级</t>
  </si>
  <si>
    <t>投资人行权日期</t>
  </si>
  <si>
    <t>发行人行权日期</t>
  </si>
  <si>
    <t>外部评级</t>
  </si>
  <si>
    <t>发行人内部评级</t>
  </si>
  <si>
    <t>发行人外部评级</t>
  </si>
  <si>
    <t>全价</t>
  </si>
  <si>
    <t>净价</t>
  </si>
  <si>
    <t>实际利息</t>
  </si>
  <si>
    <t>浮息基准类型</t>
  </si>
  <si>
    <t>浮息基本利差(%)</t>
  </si>
  <si>
    <t>公允收益率(%)</t>
  </si>
  <si>
    <t>全价市值比净值(%)</t>
  </si>
  <si>
    <t>累计盈亏(含费用)</t>
  </si>
  <si>
    <t>当日盈亏(含费用)</t>
  </si>
  <si>
    <t>总体盈亏(含费用)</t>
  </si>
  <si>
    <t>未结转收益(含费用)</t>
  </si>
  <si>
    <t>本币累计盈亏(净)(含费用)</t>
  </si>
  <si>
    <t>债券利息收益</t>
  </si>
  <si>
    <t>累计债券利息收益</t>
  </si>
  <si>
    <t>分红方式</t>
  </si>
  <si>
    <t>查询管理组</t>
  </si>
  <si>
    <t>期初数量</t>
  </si>
  <si>
    <t>期初成本价</t>
  </si>
  <si>
    <t>基金属性备注</t>
  </si>
  <si>
    <t>当日买金额占净值(%)</t>
  </si>
  <si>
    <t>当日卖金额占净值(%)</t>
  </si>
  <si>
    <t>变化后持仓</t>
  </si>
  <si>
    <t>估值价格</t>
  </si>
  <si>
    <t>单位净值影响率(%)</t>
  </si>
  <si>
    <t>含费用成本</t>
  </si>
  <si>
    <t>含费用成本价</t>
  </si>
  <si>
    <t>成本/资产单元净值(%)</t>
  </si>
  <si>
    <t>未结转成本价</t>
  </si>
  <si>
    <t>当日浮动盈亏(未结转)</t>
  </si>
  <si>
    <t>当日盈亏(未结转)</t>
  </si>
  <si>
    <t>总体盈亏(未结转)</t>
  </si>
  <si>
    <t>总体盈亏(未结转含费用)</t>
  </si>
  <si>
    <t>全价累计实现收益</t>
  </si>
  <si>
    <t>全价总体盈亏</t>
  </si>
  <si>
    <t>到期收益率(按成本价%)</t>
  </si>
  <si>
    <t>证券面值</t>
  </si>
  <si>
    <t>麦氏久期(行权日)</t>
  </si>
  <si>
    <t>修正久期(行权日)</t>
  </si>
  <si>
    <t>基金全称</t>
  </si>
  <si>
    <t>估价基点价值</t>
  </si>
  <si>
    <t>持仓基点价值</t>
  </si>
  <si>
    <t>已实现债券利息收益</t>
  </si>
  <si>
    <t>市值比例(%)</t>
  </si>
  <si>
    <t>当前面额</t>
  </si>
  <si>
    <t>凸性</t>
  </si>
  <si>
    <t>全价当日盈亏</t>
  </si>
  <si>
    <t>全价当日盈亏(含费用)</t>
  </si>
  <si>
    <t>其他评级一</t>
  </si>
  <si>
    <t>其他评级二</t>
  </si>
  <si>
    <t>托管机构</t>
  </si>
  <si>
    <t>债回售登记开始日期</t>
  </si>
  <si>
    <t>债回售登记结束日期</t>
  </si>
  <si>
    <t>本金偿还类型</t>
  </si>
  <si>
    <t>提前兑付日期</t>
  </si>
  <si>
    <t>市盈率</t>
  </si>
  <si>
    <t>估价修正久期</t>
  </si>
  <si>
    <t>估价净价</t>
  </si>
  <si>
    <t>自定义分类</t>
  </si>
  <si>
    <t>当日红股</t>
  </si>
  <si>
    <t>上一日累计盈亏</t>
  </si>
  <si>
    <t>当日卖出结转成本</t>
  </si>
  <si>
    <t>1</t>
  </si>
  <si>
    <t>申港固收自营1号</t>
  </si>
  <si>
    <t>03</t>
  </si>
  <si>
    <t>场外类固收产品投资组合</t>
  </si>
  <si>
    <t>HOLDER6</t>
  </si>
  <si>
    <t>004203</t>
  </si>
  <si>
    <t>上投摩根岁岁金定期开放债券A</t>
  </si>
  <si>
    <t>场外</t>
  </si>
  <si>
    <t>19,999,000.00</t>
  </si>
  <si>
    <t>1.0000</t>
  </si>
  <si>
    <t>SEAT6</t>
  </si>
  <si>
    <t>基金资产</t>
  </si>
  <si>
    <t>可交易</t>
  </si>
  <si>
    <t>申港固收自营1号场外</t>
  </si>
  <si>
    <t>多仓</t>
  </si>
  <si>
    <t>N/A</t>
  </si>
  <si>
    <t>人民币</t>
  </si>
  <si>
    <t>0.0000</t>
  </si>
  <si>
    <t>开放式基金</t>
  </si>
  <si>
    <t>债券基金</t>
  </si>
  <si>
    <t>200001</t>
  </si>
  <si>
    <t>上投摩根基金</t>
  </si>
  <si>
    <t>02</t>
  </si>
  <si>
    <t>现金分红</t>
  </si>
  <si>
    <t>20,000,000.00</t>
  </si>
  <si>
    <t>申港固定收益投资部自营1号</t>
  </si>
  <si>
    <t>18东莞农村商业银行CD023</t>
  </si>
  <si>
    <t>111892485</t>
  </si>
  <si>
    <t>2019-02-28</t>
  </si>
  <si>
    <t>联讯证券</t>
  </si>
  <si>
    <t>16国开10</t>
  </si>
  <si>
    <t>2018-02-28</t>
  </si>
  <si>
    <t>20,561,897.19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</si>
</sst>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0_);[Red]\(0.00\)"/>
    <numFmt numFmtId="177" formatCode="###,##0.0000"/>
    <numFmt numFmtId="178" formatCode="###,###,###,##0.00"/>
    <numFmt numFmtId="179" formatCode="0.0000"/>
    <numFmt numFmtId="180" formatCode="###,###,###,##0.0000"/>
    <numFmt numFmtId="181" formatCode="###,###,###,##0"/>
    <numFmt numFmtId="182" formatCode="###,##0.00"/>
    <numFmt numFmtId="183" formatCode="###,###,##0.00"/>
    <numFmt numFmtId="184" formatCode="##0.000000000000"/>
    <numFmt numFmtId="185" formatCode="#,##0.0000"/>
    <numFmt numFmtId="186" formatCode="#,##0.000"/>
    <numFmt numFmtId="187" formatCode="###,###,###,##0.000"/>
  </numFmts>
  <fonts count="10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22"/>
        <bgColor indexed="8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176" fontId="1" fillId="3" borderId="2" xfId="2" applyNumberFormat="1" applyBorder="1" applyAlignment="1">
      <alignment vertical="center"/>
    </xf>
    <xf numFmtId="0" fontId="0" fillId="0" borderId="0" xfId="0" pivotButton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8" fontId="5" fillId="0" borderId="0" xfId="0" applyNumberFormat="1" applyFont="1" applyFill="1" applyBorder="1" applyAlignment="1">
      <alignment horizontal="right" vertical="center"/>
    </xf>
    <xf numFmtId="0" fontId="4" fillId="0" borderId="0" xfId="0" applyFont="1"/>
    <xf numFmtId="177" fontId="5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4" fillId="0" borderId="0" xfId="0" applyFont="1" applyBorder="1"/>
    <xf numFmtId="0" fontId="0" fillId="0" borderId="12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4" fontId="4" fillId="0" borderId="0" xfId="0" applyNumberFormat="1" applyFont="1"/>
    <xf numFmtId="0" fontId="8" fillId="5" borderId="30" xfId="0" applyFont="1" applyFill="1" applyBorder="1" applyAlignment="1">
      <alignment horizontal="left" vertical="center"/>
    </xf>
    <xf numFmtId="0" fontId="9" fillId="0" borderId="0" xfId="0" applyFont="1"/>
    <xf numFmtId="0" fontId="5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right" vertical="center"/>
    </xf>
    <xf numFmtId="178" fontId="5" fillId="0" borderId="30" xfId="0" applyNumberFormat="1" applyFont="1" applyFill="1" applyBorder="1" applyAlignment="1">
      <alignment horizontal="right" vertical="center"/>
    </xf>
    <xf numFmtId="180" fontId="5" fillId="0" borderId="30" xfId="0" applyNumberFormat="1" applyFont="1" applyFill="1" applyBorder="1" applyAlignment="1">
      <alignment horizontal="right" vertical="center"/>
    </xf>
    <xf numFmtId="177" fontId="5" fillId="0" borderId="30" xfId="0" applyNumberFormat="1" applyFont="1" applyFill="1" applyBorder="1" applyAlignment="1">
      <alignment horizontal="right" vertical="center"/>
    </xf>
    <xf numFmtId="181" fontId="5" fillId="0" borderId="30" xfId="0" applyNumberFormat="1" applyFont="1" applyFill="1" applyBorder="1" applyAlignment="1">
      <alignment horizontal="right" vertical="center"/>
    </xf>
    <xf numFmtId="182" fontId="5" fillId="0" borderId="30" xfId="0" applyNumberFormat="1" applyFont="1" applyFill="1" applyBorder="1" applyAlignment="1">
      <alignment horizontal="right" vertical="center"/>
    </xf>
    <xf numFmtId="183" fontId="5" fillId="0" borderId="30" xfId="0" applyNumberFormat="1" applyFont="1" applyFill="1" applyBorder="1" applyAlignment="1">
      <alignment horizontal="right" vertical="center"/>
    </xf>
    <xf numFmtId="184" fontId="5" fillId="0" borderId="30" xfId="0" applyNumberFormat="1" applyFont="1" applyFill="1" applyBorder="1" applyAlignment="1">
      <alignment horizontal="right" vertical="center"/>
    </xf>
    <xf numFmtId="185" fontId="5" fillId="0" borderId="30" xfId="0" applyNumberFormat="1" applyFont="1" applyFill="1" applyBorder="1" applyAlignment="1">
      <alignment horizontal="right" vertical="center"/>
    </xf>
    <xf numFmtId="4" fontId="5" fillId="0" borderId="30" xfId="0" applyNumberFormat="1" applyFont="1" applyFill="1" applyBorder="1" applyAlignment="1">
      <alignment horizontal="right" vertical="center"/>
    </xf>
    <xf numFmtId="186" fontId="5" fillId="0" borderId="30" xfId="0" applyNumberFormat="1" applyFont="1" applyFill="1" applyBorder="1" applyAlignment="1">
      <alignment horizontal="right" vertical="center"/>
    </xf>
    <xf numFmtId="187" fontId="5" fillId="0" borderId="30" xfId="0" applyNumberFormat="1" applyFont="1" applyFill="1" applyBorder="1" applyAlignment="1">
      <alignment horizontal="right" vertical="center"/>
    </xf>
    <xf numFmtId="0" fontId="2" fillId="2" borderId="0" xfId="1" applyBorder="1" applyAlignment="1">
      <alignment horizontal="center" vertical="center" wrapText="1"/>
    </xf>
    <xf numFmtId="0" fontId="2" fillId="2" borderId="1" xfId="1" pivotButton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40% - 着色 1" xfId="2" builtinId="31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Wind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66;&#25910;&#37096;&#21488;&#36134;2018/&#22266;&#25910;&#21488;&#36134;-&#20013;&#38388;&#19994;&#21153;201802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settl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中间业务持仓"/>
      <sheetName val="中间业务回购交易"/>
      <sheetName val="中间业务现券交易"/>
      <sheetName val="李孟霜"/>
      <sheetName val="井潇"/>
      <sheetName val="杨蓝"/>
      <sheetName val="田岚"/>
      <sheetName val="部门"/>
      <sheetName val="梁睿喆"/>
      <sheetName val="王楚"/>
      <sheetName val="吴心钰"/>
    </sheetNames>
    <sheetDataSet>
      <sheetData sheetId="0">
        <row r="7">
          <cell r="C7">
            <v>199.77602188294122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26753;&#30591;&#21746;\Desktop\&#22266;&#25910;&#21488;&#36134;20180228-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22266;&#25910;&#37096;&#21488;&#36134;2018/&#22266;&#25910;&#21488;&#36134;-&#20013;&#38388;&#19994;&#21153;20180228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孟霜" refreshedDate="43160.023759953707" createdVersion="6" refreshedVersion="6" minRefreshableVersion="3" recordCount="129">
  <cacheSource type="worksheet">
    <worksheetSource ref="A3:AB413" sheet="持仓明细" r:id="rId2"/>
  </cacheSource>
  <cacheFields count="29">
    <cacheField name="WIND代码" numFmtId="0">
      <sharedItems containsBlank="1"/>
    </cacheField>
    <cacheField name="证券代码" numFmtId="0">
      <sharedItems containsBlank="1" containsMixedTypes="1" containsNumber="1" containsInteger="1" minValue="110041" maxValue="111891380" count="87">
        <n v="136291"/>
        <n v="122383"/>
        <n v="1480502"/>
        <n v="1480358"/>
        <n v="101754026"/>
        <n v="1280272"/>
        <n v="112473"/>
        <n v="1480422"/>
        <n v="1380186"/>
        <n v="1480064"/>
        <n v="101758025"/>
        <n v="101754059"/>
        <n v="136798"/>
        <n v="101772009"/>
        <s v="101651007"/>
        <n v="101758016"/>
        <s v="101753018"/>
        <n v="118607"/>
        <s v="041776002"/>
        <n v="101573009"/>
        <n v="122328"/>
        <n v="101755018"/>
        <n v="143913"/>
        <s v="041764018"/>
        <s v="111785207"/>
        <s v="111709438"/>
        <s v="170210"/>
        <s v="170206"/>
        <n v="128024"/>
        <n v="123003"/>
        <n v="123005"/>
        <n v="123006"/>
        <n v="128028"/>
        <n v="128029"/>
        <n v="110041"/>
        <n v="128032"/>
        <n v="123007"/>
        <n v="110042"/>
        <n v="113017"/>
        <n v="110043"/>
        <n v="123008"/>
        <n v="132015"/>
        <s v="128030"/>
        <s v="113011"/>
        <s v="132013"/>
        <s v="132010"/>
        <s v="110032"/>
        <s v="128017"/>
        <s v="128027"/>
        <s v="110039"/>
        <n v="128035"/>
        <s v="170205"/>
        <s v="170209"/>
        <s v="111890401"/>
        <s v="111890405"/>
        <s v="111890410"/>
        <s v="111890501"/>
        <s v="111890490"/>
        <n v="111890574"/>
        <n v="111890539"/>
        <s v="111890672"/>
        <s v="111890717"/>
        <s v="111890816"/>
        <s v="111890808"/>
        <s v="111890784"/>
        <s v="111890930"/>
        <s v="111890898"/>
        <s v="111891034"/>
        <s v="111891110"/>
        <s v="111891175"/>
        <s v="111891139"/>
        <s v="111891221"/>
        <s v="111891223"/>
        <s v="111891308"/>
        <s v="111891287"/>
        <s v="111891310"/>
        <n v="111891380"/>
        <n v="111891369"/>
        <n v="111891334"/>
        <s v="111891433"/>
        <s v="111891431"/>
        <s v="111813035"/>
        <s v="111891456"/>
        <s v="111891430"/>
        <s v="111892262"/>
        <s v="111892485"/>
        <m/>
      </sharedItems>
    </cacheField>
    <cacheField name="证券名称" numFmtId="0">
      <sharedItems containsBlank="1" count="88">
        <s v="16力帆02"/>
        <s v="15恒大01"/>
        <s v="14胶州发展债"/>
        <s v="14日照经开债"/>
        <s v="17国泰租赁MTN001"/>
        <s v="12淮开控债"/>
        <s v="16海普瑞"/>
        <s v="14津广成债"/>
        <s v="13晋江城投债"/>
        <s v="14北辰建发债"/>
        <s v="17常熟城投MTN001"/>
        <s v="17首开MTN003"/>
        <s v="16环球02"/>
        <s v="17海淀国资MTN001"/>
        <s v="16陕延油MTN001"/>
        <s v="17豫高管MTN001"/>
        <s v="17国联MTN001"/>
        <s v="16紫光02"/>
        <s v="17鞍钢CP001"/>
        <s v="15马鞍钢铁MTN001"/>
        <s v="12开滦02"/>
        <s v="17河钢集MTN011"/>
        <s v="17渝信Y1"/>
        <s v="17上海大众CP001"/>
        <s v="17重庆农村商行CD173"/>
        <s v="17浦发银行CD438"/>
        <s v="17国开10"/>
        <s v="17国开06"/>
        <s v="宁行转债"/>
        <s v="蓝思转债"/>
        <s v="万信转债"/>
        <s v="东财转债"/>
        <s v="赣锋转债"/>
        <s v="太阳转债"/>
        <s v="蒙电转债"/>
        <s v="双环转债"/>
        <s v="道氏转债"/>
        <s v="航电转债"/>
        <s v="吉视转债"/>
        <s v="无锡转债"/>
        <s v="康泰转债"/>
        <s v="18中油EB"/>
        <s v="天康转债"/>
        <s v="光大转债"/>
        <s v="17宝武EB"/>
        <s v="17桐昆EB"/>
        <s v="三一转债"/>
        <s v="金禾转债"/>
        <s v="崇达转债"/>
        <s v="宝信转债"/>
        <s v="大族转债"/>
        <s v="17国开05"/>
        <s v="17国开09"/>
        <s v="18甘肃银行CD015"/>
        <s v="18甘肃银行CD017"/>
        <s v="18长沙银行CD006"/>
        <s v="18重庆银行CD004"/>
        <s v="18广东华兴银行CD001"/>
        <s v="18绍兴银行CD005"/>
        <s v="18汉口银行CD012"/>
        <s v="18绍兴银行CD008"/>
        <s v="18天津滨海农村商行CD008"/>
        <s v="18富滇银行CD023"/>
        <s v="18珠海华润银行CD002"/>
        <s v="18天津滨海农村商行CD009"/>
        <s v="18长安银行CD006"/>
        <s v="18绍兴银行CD017"/>
        <s v="18华融湘江银行CD019"/>
        <s v="18华融湘江银行CD023"/>
        <s v="18长安银行CD008"/>
        <s v="18天津滨海农村商行CD015"/>
        <s v="18湖北银行CD003"/>
        <s v="18贵阳银行CD021"/>
        <s v="18华融湘江银行CD029"/>
        <s v="18九江银行CD001"/>
        <s v="18宁夏银行CD017"/>
        <s v="18华融湘江银行CD031"/>
        <s v="18瑞丰银行CD021"/>
        <s v="18九江银行CD002"/>
        <s v="18瑞丰银行CD023"/>
        <s v="18台州银行CD007"/>
        <s v="18浙商银行CD035"/>
        <s v="18长安银行CD010"/>
        <s v="18华融湘江银行CD034"/>
        <s v="18东莞农村商业银行CD020"/>
        <s v="18东莞农村商业银行CD023"/>
        <m/>
        <s v=" "/>
      </sharedItems>
    </cacheField>
    <cacheField name="市场" numFmtId="0">
      <sharedItems containsBlank="1" count="5">
        <s v="上交所"/>
        <s v="中债"/>
        <s v="上清"/>
        <s v="深交所"/>
        <m/>
      </sharedItems>
    </cacheField>
    <cacheField name="证券类别" numFmtId="0">
      <sharedItems containsBlank="1" count="10">
        <s v="公司债"/>
        <s v="企业债"/>
        <s v="中期票据"/>
        <s v="私募债"/>
        <s v="短期融资券"/>
        <s v="存单"/>
        <s v="利率债"/>
        <s v="可转债"/>
        <s v="可交债"/>
        <m/>
      </sharedItems>
    </cacheField>
    <cacheField name="主体评级" numFmtId="0">
      <sharedItems containsBlank="1" count="5">
        <s v="AA"/>
        <s v="AAA"/>
        <s v="AA+"/>
        <s v="AA-"/>
        <m/>
      </sharedItems>
    </cacheField>
    <cacheField name="到期日" numFmtId="0">
      <sharedItems containsBlank="1" count="80">
        <s v="2020-03-15"/>
        <s v="2020-06-19"/>
        <s v="2021-09-18"/>
        <s v="2021-06-17"/>
        <s v="2020-03-27"/>
        <s v="2019-09-06"/>
        <s v="2021-11-08"/>
        <s v="2021-07-24"/>
        <s v="2020-04-26"/>
        <s v="2021-04-21"/>
        <s v="2022-06-16"/>
        <s v="2020-06-16"/>
        <s v="2021-10-26"/>
        <s v="2020-06-27"/>
        <s v="2021-02-26"/>
        <s v="2020-07-13"/>
        <s v="2019-07-17"/>
        <s v="2021-04-06"/>
        <s v="2018-06-14"/>
        <s v="2018-07-09"/>
        <s v="2020-09-26"/>
        <s v="2020-08-11"/>
        <s v="2020-08-15"/>
        <s v="2018-08-16"/>
        <s v="2018-03-19"/>
        <s v="2018-02-10"/>
        <s v="2027-04-10"/>
        <s v="2022-04-17"/>
        <s v="2023-12-05"/>
        <s v="2023-12-08"/>
        <s v="2023-12-19"/>
        <s v="2023-12-20"/>
        <s v="2023-12-21"/>
        <s v="2022-12-22"/>
        <s v="2023-12-22"/>
        <s v="2023-12-25"/>
        <s v="2023-12-28"/>
        <s v="2023-12-27"/>
        <s v="2024-01-30"/>
        <s v="2024-02-01"/>
        <s v="2023-02-01"/>
        <s v="2023-03-17"/>
        <s v="2020-11-24"/>
        <s v="2020-08-03"/>
        <s v="2022-01-04"/>
        <s v="2023-11-01"/>
        <s v="2023-12-15"/>
        <s v="2023-11-17"/>
        <s v="2024-02-06"/>
        <s v="2020-04-19"/>
        <s v="2020-09-11"/>
        <s v="2019-01-17"/>
        <s v="2018-10-17"/>
        <s v="2019-01-18"/>
        <s v="2018-10-18"/>
        <s v="2018-07-19"/>
        <s v="2019-01-19"/>
        <s v="2019-01-22"/>
        <s v="2019-01-23"/>
        <s v="2018-10-24"/>
        <s v="2019-01-24"/>
        <s v="2018-04-25"/>
        <s v="2018-10-25"/>
        <s v="2018-10-26"/>
        <s v="2019-01-29"/>
        <s v="2018-10-30"/>
        <s v="2019-01-30"/>
        <s v="2018-04-30"/>
        <s v="2018-07-31"/>
        <s v="2019-02-01"/>
        <s v="2018-08-01"/>
        <s v="2018-05-01"/>
        <s v="2018-11-02"/>
        <s v="2018-08-02"/>
        <s v="2018-08-05"/>
        <s v="2018-11-05"/>
        <s v="2019-02-05"/>
        <s v="2018-11-26"/>
        <s v="2019-02-28"/>
        <m/>
      </sharedItems>
    </cacheField>
    <cacheField name="票面利率" numFmtId="0">
      <sharedItems containsString="0" containsBlank="1" containsNumber="1" minValue="0.2" maxValue="7.45"/>
    </cacheField>
    <cacheField name="剩余年限" numFmtId="0">
      <sharedItems containsString="0" containsBlank="1" containsNumber="1" minValue="0" maxValue="9.1123287671232873"/>
    </cacheField>
    <cacheField name="持仓数量" numFmtId="0">
      <sharedItems containsString="0" containsBlank="1" containsNumber="1" containsInteger="1" minValue="0" maxValue="3100000"/>
    </cacheField>
    <cacheField name="成本价（净价）" numFmtId="0">
      <sharedItems containsString="0" containsBlank="1" containsNumber="1" minValue="0" maxValue="134.40873830635121"/>
    </cacheField>
    <cacheField name="成本价（全价）" numFmtId="0">
      <sharedItems containsString="0" containsBlank="1" containsNumber="1" minValue="0" maxValue="134.93724533127275"/>
    </cacheField>
    <cacheField name="净价成本" numFmtId="0">
      <sharedItems containsString="0" containsBlank="1" containsNumber="1" minValue="0" maxValue="306180780"/>
    </cacheField>
    <cacheField name="全价成本" numFmtId="0">
      <sharedItems containsString="0" containsBlank="1" containsNumber="1" minValue="0" maxValue="310469366.30400002"/>
    </cacheField>
    <cacheField name="到期收益率" numFmtId="0">
      <sharedItems containsString="0" containsBlank="1" containsNumber="1" minValue="0" maxValue="7.7265625"/>
    </cacheField>
    <cacheField name="净价价格" numFmtId="0">
      <sharedItems containsString="0" containsBlank="1" containsNumber="1" minValue="0" maxValue="145.49"/>
    </cacheField>
    <cacheField name="公允价值（净价）" numFmtId="0">
      <sharedItems containsString="0" containsBlank="1" containsNumber="1" minValue="0" maxValue="306330840"/>
    </cacheField>
    <cacheField name="全价价格" numFmtId="0">
      <sharedItems containsString="0" containsBlank="1" containsNumber="1" minValue="0" maxValue="146.06530000000001"/>
    </cacheField>
    <cacheField name="公允价值(全价）" numFmtId="0">
      <sharedItems containsString="0" containsBlank="1" containsNumber="1" minValue="0" maxValue="312308260"/>
    </cacheField>
    <cacheField name="浮动盈亏（净价）" numFmtId="0">
      <sharedItems containsString="0" containsBlank="1" containsNumber="1" minValue="-77712.949999999255" maxValue="727770"/>
    </cacheField>
    <cacheField name="资本利得" numFmtId="0">
      <sharedItems containsString="0" containsBlank="1" containsNumber="1" minValue="-517385.71428571589" maxValue="121617.07245279984"/>
    </cacheField>
    <cacheField name="利息收入" numFmtId="0">
      <sharedItems containsString="0" containsBlank="1" containsNumber="1" minValue="0.12328767123287671" maxValue="1166005.4794520542"/>
    </cacheField>
    <cacheField name="总体盈亏" numFmtId="0">
      <sharedItems containsString="0" containsBlank="1" containsNumber="1" minValue="-16524.327013698752" maxValue="1510148.0821917809"/>
    </cacheField>
    <cacheField name="付息日" numFmtId="0">
      <sharedItems containsBlank="1"/>
    </cacheField>
    <cacheField name="久期" numFmtId="0">
      <sharedItems containsString="0" containsBlank="1" containsNumber="1" minValue="0" maxValue="8.0257892608642578"/>
    </cacheField>
    <cacheField name="基准久期" numFmtId="0">
      <sharedItems containsString="0" containsBlank="1" containsNumber="1" minValue="0" maxValue="8.0257892608642578"/>
    </cacheField>
    <cacheField name="行权久期" numFmtId="0">
      <sharedItems containsString="0" containsBlank="1" containsNumber="1" minValue="0" maxValue="1.6584751460619094"/>
    </cacheField>
    <cacheField name="投资类型" numFmtId="0">
      <sharedItems containsBlank="1"/>
    </cacheField>
    <cacheField name="字段1" numFmtId="0" formula="'公允价值（净价）'" databaseField="0"/>
  </cacheFields>
  <extLst>
    <ext xmlns:x14="http://schemas.microsoft.com/office/spreadsheetml/2009/9/main" uri="{725AE2AE-9491-48be-B2B4-4EB974FC3084}">
      <x14:pivotCacheDefinition pivotCacheId="2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李孟霜" refreshedDate="43160.024990162034" createdVersion="6" refreshedVersion="6" minRefreshableVersion="3" recordCount="196">
  <cacheSource type="worksheet">
    <worksheetSource ref="A3:AC947" sheet="中间业务现券交易" r:id="rId2"/>
  </cacheSource>
  <cacheFields count="29">
    <cacheField name="序号" numFmtId="0">
      <sharedItems containsString="0" containsBlank="1" containsNumber="1" containsInteger="1" minValue="1" maxValue="195"/>
    </cacheField>
    <cacheField name="日期" numFmtId="0">
      <sharedItems containsNonDate="0" containsDate="1" containsString="0" containsBlank="1" minDate="2017-12-14T00:00:00" maxDate="2018-03-01T00:00:00"/>
    </cacheField>
    <cacheField name="WIND代码" numFmtId="0">
      <sharedItems containsBlank="1"/>
    </cacheField>
    <cacheField name="证券代码" numFmtId="0">
      <sharedItems containsBlank="1" containsMixedTypes="1" containsNumber="1" containsInteger="1" minValue="145894" maxValue="101760044" count="78">
        <s v="1480369"/>
        <s v="1480485"/>
        <s v="101660033"/>
        <s v="101653030"/>
        <s v="101454005"/>
        <s v="101754025"/>
        <s v="101758013"/>
        <s v="011754145"/>
        <s v="1182277"/>
        <s v="1180163"/>
        <s v="101353014"/>
        <s v="111789877"/>
        <s v="111785144"/>
        <s v="111784282"/>
        <s v="111782093"/>
        <s v="111784339"/>
        <s v="111719297"/>
        <s v="111719349"/>
        <s v="140222"/>
        <s v="140229"/>
        <s v="160407"/>
        <s v="120235"/>
        <n v="101455015"/>
        <n v="101463004"/>
        <n v="101554027"/>
        <n v="101556012"/>
        <n v="101755021"/>
        <n v="101760044"/>
        <n v="1780186"/>
        <s v="1280070"/>
        <s v="090215"/>
        <s v="170206"/>
        <s v="1280008"/>
        <s v="1280019"/>
        <s v="1080033"/>
        <s v="1480036"/>
        <s v="1480364"/>
        <s v="1480168"/>
        <s v="1480477"/>
        <s v="1720087"/>
        <s v="1380111"/>
        <s v="101755013"/>
        <s v="150212"/>
        <s v="140439"/>
        <s v="140219"/>
        <s v="011752080"/>
        <s v="140211"/>
        <s v="1580295"/>
        <s v="1380127"/>
        <s v="1280042"/>
        <s v="101455015"/>
        <s v="101463004"/>
        <s v="101554027"/>
        <s v="101556012"/>
        <s v="011759121"/>
        <s v="160213"/>
        <s v="160210"/>
        <s v="101769007"/>
        <s v="101762056"/>
        <s v="101656046"/>
        <s v="101453027"/>
        <s v="011788008"/>
        <s v="127433"/>
        <s v="122434"/>
        <s v="136541"/>
        <s v="111794789"/>
        <s v="135685"/>
        <s v="1480115"/>
        <s v="1724002"/>
        <s v="1480186"/>
        <s v="1680154"/>
        <s v="111796799"/>
        <s v="143197"/>
        <s v="011763019"/>
        <n v="160210"/>
        <m/>
        <n v="145894" u="1"/>
        <n v="101572005" u="1"/>
      </sharedItems>
    </cacheField>
    <cacheField name="证券名称" numFmtId="0">
      <sharedItems containsBlank="1" count="89">
        <s v="14孝高创债01"/>
        <s v="14随州建投债"/>
        <s v="16晋焦煤MTN001"/>
        <s v="16神华MTN003"/>
        <s v="14金港MTN001"/>
        <s v="17苏州高新MTN001"/>
        <s v="17太仓滨江MTN001"/>
        <s v="17苏州国际SCP001"/>
        <s v="11中铁建MTN1"/>
        <s v="11铁道07"/>
        <s v="13太钢MTN001"/>
        <s v="17西安银行CD060"/>
        <s v="17贵州银行CD047"/>
        <s v="17贵州银行CD043"/>
        <s v="17齐商银行CD019"/>
        <s v="17广西北部湾银行CD075"/>
        <s v="17恒丰银行CD297"/>
        <s v="17恒丰银行CD349"/>
        <s v="14国开22"/>
        <s v="14国开29"/>
        <s v="16农发07"/>
        <s v="12国开35"/>
        <s v="14自国资MTN001"/>
        <s v="14豫交投MTN001"/>
        <s v="15重庆航运MTN001"/>
        <s v="15玉柴MTN001A"/>
        <s v="17乐山国资MTN001"/>
        <s v="17象屿MTN003"/>
        <s v="17滨江新城债"/>
        <s v="12渝黔江债"/>
        <s v="09国开15"/>
        <s v="17国开06"/>
        <s v="12津市政债"/>
        <s v="12浙五金债"/>
        <s v="10常德经投债"/>
        <s v="14赣开债"/>
        <s v="14万盛经开债02"/>
        <s v="14万盛经开债01"/>
        <s v="14阿克苏债"/>
        <s v="17烟台银行绿色金融01"/>
        <s v="13邹城债"/>
        <s v="17北大荒MTN001"/>
        <s v="15国开12"/>
        <s v="14农发39"/>
        <s v="14国开19"/>
        <s v="17南方水泥SCP006"/>
        <s v="14国开11"/>
        <s v="15海陵债"/>
        <s v="13西投债"/>
        <s v="12西江债"/>
        <s v="17大同煤矿SCP010"/>
        <s v="16国开13"/>
        <s v="16国开10"/>
        <s v="17乌经开MTN001"/>
        <s v="17海正MTN001"/>
        <s v="16华能集MTN006"/>
        <s v="14晋煤MTN001"/>
        <s v="17恒信租赁SCP005"/>
        <s v="16海发债"/>
        <s v="15清能债"/>
        <s v="16希望02"/>
        <s v="17天津银行CD044"/>
        <s v="16中民F2"/>
        <s v="14攀国投债"/>
        <s v="17峨眉停车项目NPB01"/>
        <s v="14益阳交投债"/>
        <s v="16谷财小微债"/>
        <s v="17吉林蛟河农商行CD018"/>
        <s v="17晋圣01"/>
        <s v="17大同煤矿SCP005"/>
        <m/>
        <s v="17美兰机场MTN001" u="1"/>
        <s v="17鲁晨鸣SCP005" u="1"/>
        <s v="17哈尔滨银行CD245" u="1"/>
        <s v="17铜官管廊债" u="1"/>
        <s v="17鲁晨鸣SCP006" u="1"/>
        <s v="17农发04" u="1"/>
        <s v="17鲁晨鸣SCP007" u="1"/>
        <s v="15国开10" u="1"/>
        <s v="17国开10" u="1"/>
        <s v="17鲁晨鸣SCP009" u="1"/>
        <s v="15太科园MTN001" u="1"/>
        <s v="13鲁商MTN001" u="1"/>
        <s v="17包商银行CD153" u="1"/>
        <s v="17国开01" u="1"/>
        <s v="17鲁晨鸣CP002" u="1"/>
        <s v="17国开15" u="1"/>
        <s v="17鑫科02" u="1"/>
        <s v="16农发09" u="1"/>
      </sharedItems>
    </cacheField>
    <cacheField name="市场" numFmtId="0">
      <sharedItems containsBlank="1"/>
    </cacheField>
    <cacheField name="债券类型" numFmtId="0">
      <sharedItems containsBlank="1"/>
    </cacheField>
    <cacheField name="主体评级" numFmtId="0">
      <sharedItems containsBlank="1"/>
    </cacheField>
    <cacheField name="票面利率" numFmtId="0">
      <sharedItems containsString="0" containsBlank="1" containsNumber="1" minValue="3.05" maxValue="8.5"/>
    </cacheField>
    <cacheField name="委托方向" numFmtId="0">
      <sharedItems containsBlank="1"/>
    </cacheField>
    <cacheField name="成交数量" numFmtId="0">
      <sharedItems containsString="0" containsBlank="1" containsNumber="1" containsInteger="1" minValue="-1100000" maxValue="1100000"/>
    </cacheField>
    <cacheField name="到期收益率" numFmtId="0">
      <sharedItems containsString="0" containsBlank="1" containsNumber="1" minValue="1.8703000000000001" maxValue="10.123699999999999"/>
    </cacheField>
    <cacheField name="净价价格" numFmtId="0">
      <sharedItems containsString="0" containsBlank="1" containsNumber="1" minValue="49.992600000000003" maxValue="115.6674" count="207">
        <n v="81.900000000000006"/>
        <n v="81.3"/>
        <n v="98.641300000000001"/>
        <n v="91.766800000000003"/>
        <n v="101.29340000000001"/>
        <n v="97.134500000000003"/>
        <n v="96.912700000000001"/>
        <n v="99.720399999999998"/>
        <n v="100.8302"/>
        <n v="99.919700000000006"/>
        <n v="98.791700000000006"/>
        <n v="95.08"/>
        <n v="95.11"/>
        <n v="94.961100000000002"/>
        <n v="95.022800000000004"/>
        <n v="94.879300000000001"/>
        <n v="95.128200000000007"/>
        <n v="95.099599999999995"/>
        <n v="100.4461"/>
        <n v="95.875"/>
        <n v="93.137799999999999"/>
        <n v="98.908000000000001"/>
        <n v="101.3038"/>
        <n v="115.54389999999999"/>
        <n v="99.7303"/>
        <n v="99.377499999999998"/>
        <n v="98.9315"/>
        <n v="98.090299999999999"/>
        <n v="98.792699999999996"/>
        <n v="69.974699999999999"/>
        <n v="100.02"/>
        <n v="97.077299999999994"/>
        <n v="99.949299999999994"/>
        <n v="99.997100000000003"/>
        <n v="101.0531"/>
        <n v="82.340800000000002"/>
        <n v="81.8352"/>
        <n v="83.282300000000006"/>
        <n v="81.862399999999994"/>
        <n v="100"/>
        <n v="49.993600000000001"/>
        <n v="98.819900000000004"/>
        <n v="99.65"/>
        <n v="100.25"/>
        <n v="99.9"/>
        <n v="98.935299999999998"/>
        <n v="98.098399999999998"/>
        <n v="98.782499999999999"/>
        <n v="97.091200000000001"/>
        <n v="100.01609999999999"/>
        <n v="95.144800000000004"/>
        <n v="95.0989"/>
        <n v="95.294600000000003"/>
        <n v="95.260599999999997"/>
        <n v="95.196399999999997"/>
        <n v="95.124799999999993"/>
        <n v="95.040700000000001"/>
        <n v="96.056399999999996"/>
        <n v="100.6178"/>
        <n v="93.353700000000003"/>
        <n v="99.112399999999994"/>
        <n v="100.0857"/>
        <n v="99.925700000000006"/>
        <n v="99.889099999999999"/>
        <n v="81.3035"/>
        <n v="81.899299999999997"/>
        <n v="82.297700000000006"/>
        <n v="81.828500000000005"/>
        <n v="83.224900000000005"/>
        <n v="81.797200000000004"/>
        <n v="100.07299999999999"/>
        <n v="100.0831"/>
        <n v="69.887699999999995"/>
        <n v="101.0314"/>
        <n v="98.800600000000003"/>
        <n v="49.992600000000003"/>
        <n v="104.4646"/>
        <n v="100.5712"/>
        <n v="100.0204"/>
        <n v="100.22"/>
        <n v="104.4616"/>
        <n v="93.439099999999996"/>
        <n v="98.363600000000005"/>
        <n v="103.2403"/>
        <n v="104.4686"/>
        <n v="101.4012"/>
        <n v="115.6674"/>
        <n v="99.924999999999997"/>
        <n v="99.555000000000007"/>
        <n v="97.334000000000003"/>
        <n v="104.46599999999999"/>
        <n v="99.964100000000002"/>
        <n v="101.3704"/>
        <n v="97.127700000000004"/>
        <n v="92.084299999999999"/>
        <n v="98.802700000000002"/>
        <n v="93.440799999999996"/>
        <n v="98.344300000000004"/>
        <n v="103.1956"/>
        <n v="100.94589999999999"/>
        <n v="100.1591"/>
        <n v="98.899500000000003"/>
        <n v="100.0517"/>
        <n v="100.04730000000001"/>
        <n v="85.542900000000003"/>
        <n v="86.919399999999996"/>
        <n v="98.595299999999995"/>
        <n v="99.078599999999994"/>
        <n v="93.451599999999999"/>
        <n v="98.334999999999994"/>
        <n v="103.1615"/>
        <n v="93.1"/>
        <n v="101.2"/>
        <n v="101.063"/>
        <n v="95.843999999999994"/>
        <n v="99.382000000000005"/>
        <n v="97.570999999999998"/>
        <n v="95.580200000000005"/>
        <n v="101.05970000000001"/>
        <n v="95.578999999999994"/>
        <n v="101.0551"/>
        <n v="86.951099999999997"/>
        <n v="85.574299999999994"/>
        <n v="101.0518"/>
        <n v="93.453463013698638"/>
        <n v="98.315899999999999"/>
        <n v="103.11696164383561"/>
        <n v="99.16"/>
        <n v="100.0586"/>
        <n v="82.45"/>
        <n v="94.8"/>
        <n v="82.55"/>
        <n v="82.2"/>
        <n v="99"/>
        <n v="101.3009"/>
        <n v="101.3039"/>
        <n v="101.1891"/>
        <n v="93.133399999999995"/>
        <n v="95.87"/>
        <n v="99.414000000000001"/>
        <n v="97.616"/>
        <n v="99.19"/>
        <n v="100.0549"/>
        <n v="95.31"/>
        <n v="95.311999999999998"/>
        <n v="95.5"/>
        <n v="99.937799999999996"/>
        <n v="99.182000000000002"/>
        <n v="82.156599999999997"/>
        <n v="82.509500000000003"/>
        <n v="99.001800000000003"/>
        <n v="94.760800000000003"/>
        <n v="82.409400000000005"/>
        <n v="98.652900000000002"/>
        <n v="99.147400000000005"/>
        <n v="99.248000000000005"/>
        <n v="99.278000000000006"/>
        <n v="89.696799999999996"/>
        <m/>
        <n v="96.316999999999993" u="1"/>
        <n v="93.149600000000007" u="1"/>
        <n v="99.988" u="1"/>
        <n v="100.991" u="1"/>
        <n v="96.32" u="1"/>
        <n v="101.005" u="1"/>
        <n v="96.310699999999997" u="1"/>
        <n v="100.0029" u="1"/>
        <n v="95.400499999999994" u="1"/>
        <n v="95.306799999999996" u="1"/>
        <n v="95.312399999999997" u="1"/>
        <n v="98.749700000000004" u="1"/>
        <n v="99.926000000000002" u="1"/>
        <n v="100.003" u="1"/>
        <n v="96.079099999999997" u="1"/>
        <n v="96.107799999999997" u="1"/>
        <n v="95.377300000000005" u="1"/>
        <n v="100.03360000000001" u="1"/>
        <n v="96.072599999999994" u="1"/>
        <n v="97.3797" u="1"/>
        <n v="100.0448" u="1"/>
        <n v="90.227099999999993" u="1"/>
        <n v="95.303200000000004" u="1"/>
        <n v="95.382000000000005" u="1"/>
        <n v="97.337100000000007" u="1"/>
        <n v="98.753600000000006" u="1"/>
        <n v="95.011399999999995" u="1"/>
        <n v="95.472099999999998" u="1"/>
        <n v="95.303399999999996" u="1"/>
        <n v="95.305199999999999" u="1"/>
        <n v="95.458200000000005" u="1"/>
        <n v="100.006" u="1"/>
        <n v="96.082099999999997" u="1"/>
        <n v="95.486000000000004" u="1"/>
        <n v="100.04040000000001" u="1"/>
        <n v="97.331699999999998" u="1"/>
        <n v="99.995000000000005" u="1"/>
        <n v="97.340100000000007" u="1"/>
        <n v="100.0368" u="1"/>
        <n v="95.010599999999997" u="1"/>
        <n v="93.149299999999997" u="1"/>
        <n v="96.345500000000001" u="1"/>
        <n v="98.31581780821918" u="1"/>
        <n v="90.227400000000003" u="1"/>
        <n v="95.312899999999999" u="1"/>
        <n v="98.795699999999997" u="1"/>
        <n v="100.03789999999999" u="1"/>
        <n v="98.816999999999993" u="1"/>
      </sharedItems>
    </cacheField>
    <cacheField name="全价价格" numFmtId="0">
      <sharedItems containsString="0" containsBlank="1" containsNumber="1" minValue="52.457134250000003" maxValue="122.97972876999999"/>
    </cacheField>
    <cacheField name="净价成本" numFmtId="0">
      <sharedItems containsString="0" containsBlank="1" containsNumber="1" containsInteger="1" minValue="0" maxValue="95500000"/>
    </cacheField>
    <cacheField name="全价成本" numFmtId="0">
      <sharedItems containsString="0" containsBlank="1" containsNumber="1" minValue="0" maxValue="98694000"/>
    </cacheField>
    <cacheField name="中债估值全价" numFmtId="0">
      <sharedItems containsString="0" containsBlank="1" containsNumber="1" minValue="0" maxValue="123.6116"/>
    </cacheField>
    <cacheField name="中债估值净价" numFmtId="0">
      <sharedItems containsString="0" containsBlank="1" containsNumber="1" minValue="0" maxValue="115.27460000000001"/>
    </cacheField>
    <cacheField name="公允价值(净价）" numFmtId="0">
      <sharedItems containsString="0" containsBlank="1" containsNumber="1" containsInteger="1" minValue="0" maxValue="96622000"/>
    </cacheField>
    <cacheField name="价格偏离" numFmtId="0">
      <sharedItems containsString="0" containsBlank="1" containsNumber="1" minValue="-1" maxValue="2.9824988997378732E-2"/>
    </cacheField>
    <cacheField name="公允价值变动（净价）" numFmtId="0">
      <sharedItems containsString="0" containsBlank="1" containsNumber="1" containsInteger="1" minValue="-1417600" maxValue="1122000"/>
    </cacheField>
    <cacheField name="交易对手" numFmtId="0">
      <sharedItems containsBlank="1" count="49">
        <s v="湖南炎陵农商行"/>
        <s v="山西平遥农商行"/>
        <s v="建信信托乾元私享理财"/>
        <s v="湖南桃源农商银行"/>
        <s v="吉林榆树农商行"/>
        <s v="潍坊农商银行"/>
        <s v="长子农商行"/>
        <s v="厦门农商银行丰泰理财"/>
        <s v="龙江银行"/>
        <s v="大竹农商银行"/>
        <s v="厦门农商丰裕纯债人民币"/>
        <s v="华林证券"/>
        <s v="华泰证券"/>
        <s v="山西运城农商行"/>
        <s v="厦门农商行丰泰人民币理财计划"/>
        <s v="长江证券"/>
        <s v="中信建投证券"/>
        <s v="中信证券股份有限公司"/>
        <s v="国际金融公司"/>
        <s v="民生证券"/>
        <s v="四川信托湖北和泰"/>
        <s v="山西长子农商行"/>
        <s v="联讯证券"/>
        <s v="华融证券"/>
        <s v="苏州银行股份有限公司"/>
        <s v="攀枝花农商银行聚鑫同利理财"/>
        <s v="攀枝花农商银行金信富金沙理财产品专户"/>
        <s v="网信证券"/>
        <s v="江海证券"/>
        <s v="喀什农商行"/>
        <s v="申万宏源  _x0009_"/>
        <s v="山西盂县农商行"/>
        <m/>
        <s v="江苏江南农村商业银行" u="1"/>
        <s v="东方财富证券" u="1"/>
        <s v="联储证券" u="1"/>
        <s v="江苏滨海农商银行" u="1"/>
        <s v="长城证券股份有限公司" u="1"/>
        <s v="厦门农商行" u="1"/>
        <s v="天风证券" u="1"/>
        <s v="长城国瑞证券" u="1"/>
        <s v="廊坊银行" u="1"/>
        <s v="东北证券" u="1"/>
        <s v="郑州市区农联社" u="1"/>
        <s v="大连银行" u="1"/>
        <s v="九州证券" u="1"/>
        <s v="洛阳银行" u="1"/>
        <s v="浙商证券股份有限公司" u="1"/>
        <s v="国通信托方泰1号" u="1"/>
      </sharedItems>
    </cacheField>
    <cacheField name="持仓数量" numFmtId="0">
      <sharedItems containsString="0" containsBlank="1" containsNumber="1" containsInteger="1" minValue="0" maxValue="1000000"/>
    </cacheField>
    <cacheField name="代持天数" numFmtId="0">
      <sharedItems containsString="0" containsBlank="1" containsNumber="1" containsInteger="1" minValue="1" maxValue="32"/>
    </cacheField>
    <cacheField name="代持到期日" numFmtId="0">
      <sharedItems containsNonDate="0" containsDate="1" containsString="0" containsBlank="1" minDate="2017-11-08T00:00:00" maxDate="2018-03-13T00:00:00" count="45">
        <d v="2018-01-04T00:00:00"/>
        <d v="2018-01-18T00:00:00"/>
        <d v="2018-01-16T00:00:00"/>
        <d v="2018-01-19T00:00:00"/>
        <d v="2018-01-03T00:00:00"/>
        <d v="2018-01-15T00:00:00"/>
        <d v="2018-01-02T00:00:00"/>
        <d v="2018-01-09T00:00:00"/>
        <d v="2018-01-10T00:00:00"/>
        <d v="2018-01-05T00:00:00"/>
        <d v="2018-01-08T00:00:00"/>
        <d v="2018-01-11T00:00:00"/>
        <d v="2018-01-12T00:00:00"/>
        <d v="2018-01-26T00:00:00"/>
        <d v="2018-01-24T00:00:00"/>
        <d v="2018-02-01T00:00:00"/>
        <d v="2018-02-26T00:00:00"/>
        <d v="2018-02-02T00:00:00"/>
        <d v="2018-02-06T00:00:00"/>
        <d v="2018-01-31T00:00:00"/>
        <d v="2018-02-07T00:00:00"/>
        <d v="2018-02-12T00:00:00"/>
        <d v="2018-02-27T00:00:00"/>
        <m/>
        <d v="2018-02-28T00:00:00"/>
        <d v="2018-03-08T00:00:00"/>
        <d v="2018-03-02T00:00:00"/>
        <d v="2018-03-12T00:00:00"/>
        <d v="2018-03-01T00:00:00"/>
        <d v="2017-11-30T00:00:00" u="1"/>
        <d v="2017-11-23T00:00:00" u="1"/>
        <d v="2017-12-02T00:00:00" u="1"/>
        <d v="2017-11-16T00:00:00" u="1"/>
        <d v="2017-12-21T00:00:00" u="1"/>
        <d v="2017-12-26T00:00:00" u="1"/>
        <d v="2017-12-19T00:00:00" u="1"/>
        <d v="2017-12-22T00:00:00" u="1"/>
        <d v="2017-12-27T00:00:00" u="1"/>
        <d v="2017-12-01T00:00:00" u="1"/>
        <d v="2017-11-15T00:00:00" u="1"/>
        <d v="2017-12-20T00:00:00" u="1"/>
        <d v="2017-11-08T00:00:00" u="1"/>
        <d v="2017-12-25T00:00:00" u="1"/>
        <d v="2018-03-09T00:00:00" u="1"/>
        <d v="2017-12-23T00:00:00" u="1"/>
      </sharedItems>
    </cacheField>
    <cacheField name="持有期收益" numFmtId="0">
      <sharedItems containsString="0" containsBlank="1" containsNumber="1" minValue="3.9" maxValue="13"/>
    </cacheField>
    <cacheField name="每日利息" numFmtId="0">
      <sharedItems containsString="0" containsBlank="1" containsNumber="1" minValue="0" maxValue="21631.561643835616"/>
    </cacheField>
    <cacheField name="应计利息" numFmtId="0">
      <sharedItems containsString="0" containsBlank="1" containsNumber="1" minValue="0" maxValue="476030.04957123293"/>
    </cacheField>
    <cacheField name="交易人员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s v="136291.SH"/>
    <x v="0"/>
    <x v="0"/>
    <x v="0"/>
    <x v="0"/>
    <x v="0"/>
    <x v="0"/>
    <n v="5.94"/>
    <n v="2.0410958904109591"/>
    <n v="0"/>
    <n v="0"/>
    <n v="0"/>
    <n v="0"/>
    <n v="0"/>
    <n v="7.7265625"/>
    <n v="99.5"/>
    <n v="0"/>
    <n v="105.2122"/>
    <n v="0"/>
    <n v="0"/>
    <n v="36645.706358174531"/>
    <n v="107353.53863013702"/>
    <n v="143999.24498831155"/>
    <s v="3月15日"/>
    <n v="3.8356164383561646E-2"/>
    <n v="1.86492919921875"/>
    <n v="3.8356164383561646E-2"/>
    <s v="可交易"/>
  </r>
  <r>
    <s v="122383.SH"/>
    <x v="1"/>
    <x v="1"/>
    <x v="0"/>
    <x v="0"/>
    <x v="1"/>
    <x v="1"/>
    <n v="5.48"/>
    <n v="2.3041095890410959"/>
    <n v="928700"/>
    <n v="99.889988617255682"/>
    <n v="102.83268493150685"/>
    <n v="92767832.428845346"/>
    <n v="95500714.495890409"/>
    <n v="5.3676824569702148"/>
    <n v="100.01"/>
    <n v="92879287"/>
    <n v="103.8385"/>
    <n v="96434814.950000003"/>
    <n v="111454.57115465403"/>
    <n v="0"/>
    <n v="822650.09315068496"/>
    <n v="934104.66430533899"/>
    <s v="6月19日"/>
    <n v="0.30136986301369867"/>
    <n v="2.1542751789093018"/>
    <n v="0.30136986301369867"/>
    <s v="可交易"/>
  </r>
  <r>
    <s v="1480502.IB"/>
    <x v="2"/>
    <x v="2"/>
    <x v="1"/>
    <x v="1"/>
    <x v="0"/>
    <x v="2"/>
    <n v="6.33"/>
    <n v="3.5534246575342463"/>
    <n v="300000"/>
    <n v="80.791925645898061"/>
    <n v="82.234793150684936"/>
    <n v="24237577.693769418"/>
    <n v="24670437.94520548"/>
    <n v="5.6314000000000002"/>
    <n v="81.005099999999999"/>
    <n v="24301530"/>
    <n v="83.266599999999997"/>
    <n v="24979980"/>
    <n v="63952.306230582297"/>
    <n v="0"/>
    <n v="245569.31506849316"/>
    <n v="309521.62129907543"/>
    <s v="9月18日"/>
    <n v="1.9153331518173218"/>
    <n v="1.9153331518173218"/>
    <n v="0"/>
    <s v="可交易"/>
  </r>
  <r>
    <s v="1480358.IB"/>
    <x v="3"/>
    <x v="3"/>
    <x v="1"/>
    <x v="1"/>
    <x v="0"/>
    <x v="3"/>
    <n v="6.53"/>
    <n v="3.2986301369863016"/>
    <n v="500000"/>
    <n v="80.987619948992815"/>
    <n v="83.807128767123288"/>
    <n v="40493809.974496409"/>
    <n v="41903564.383561641"/>
    <n v="5.6127000000000002"/>
    <n v="81.171000000000006"/>
    <n v="40585500"/>
    <n v="84.834999999999994"/>
    <n v="42417500"/>
    <n v="91690.025503590703"/>
    <n v="0"/>
    <n v="422213.69863013696"/>
    <n v="513903.72413372766"/>
    <s v="6月17日"/>
    <n v="1.6756390333175659"/>
    <n v="1.6756390333175659"/>
    <n v="0"/>
    <s v="可交易"/>
  </r>
  <r>
    <s v="101754026.IB"/>
    <x v="4"/>
    <x v="4"/>
    <x v="2"/>
    <x v="2"/>
    <x v="0"/>
    <x v="4"/>
    <n v="5.99"/>
    <n v="2.0739726027397261"/>
    <n v="100000"/>
    <n v="99.355245620205508"/>
    <n v="103.93385753424657"/>
    <n v="9935524.5620205514"/>
    <n v="10393385.753424658"/>
    <n v="6.1386000000000003"/>
    <n v="99.706400000000002"/>
    <n v="9970640"/>
    <n v="105.2533"/>
    <n v="10525330"/>
    <n v="35115.437979448587"/>
    <n v="0"/>
    <n v="96824.65753424658"/>
    <n v="131940.09551369515"/>
    <s v="3月27日"/>
    <n v="1.909842848777771"/>
    <n v="1.909842848777771"/>
    <n v="0"/>
    <s v="可交易"/>
  </r>
  <r>
    <s v="1280272.IB"/>
    <x v="5"/>
    <x v="5"/>
    <x v="1"/>
    <x v="1"/>
    <x v="2"/>
    <x v="5"/>
    <n v="7.2"/>
    <n v="1.5205479452054793"/>
    <n v="400000"/>
    <n v="40.529375218825912"/>
    <n v="41.444687671232877"/>
    <n v="16211750.087530365"/>
    <n v="16577875.06849315"/>
    <n v="5.7081999999999997"/>
    <n v="40.552"/>
    <n v="16220800"/>
    <n v="41.9328"/>
    <n v="16773120"/>
    <n v="9049.9124696347862"/>
    <n v="0"/>
    <n v="186213.69863013699"/>
    <n v="195263.61109977178"/>
    <s v="9月6日"/>
    <n v="0.99041897058486938"/>
    <n v="0.99041897058486938"/>
    <n v="0"/>
    <s v="可交易"/>
  </r>
  <r>
    <s v="112473.SZ"/>
    <x v="6"/>
    <x v="6"/>
    <x v="3"/>
    <x v="0"/>
    <x v="2"/>
    <x v="6"/>
    <n v="3.19"/>
    <n v="3.6931506849315068"/>
    <n v="300050"/>
    <n v="94.76"/>
    <n v="95.231945205479462"/>
    <n v="28432738"/>
    <n v="28574345.158904113"/>
    <n v="4.8443493843078613"/>
    <n v="94.501000000000005"/>
    <n v="28355025.050000001"/>
    <n v="95.488600000000005"/>
    <n v="28651354.430000003"/>
    <n v="-77712.949999999255"/>
    <n v="0"/>
    <n v="154718.93287671232"/>
    <n v="77005.982876713068"/>
    <s v="11月8日"/>
    <n v="1.6584751460619094"/>
    <n v="3.5076277256011963"/>
    <n v="1.6584751460619094"/>
    <s v="可交易"/>
  </r>
  <r>
    <s v="1480422.IB"/>
    <x v="7"/>
    <x v="7"/>
    <x v="1"/>
    <x v="1"/>
    <x v="0"/>
    <x v="7"/>
    <n v="7.45"/>
    <n v="3.4"/>
    <n v="300000"/>
    <n v="80.581806493434769"/>
    <n v="83.19440273972603"/>
    <n v="24174541.948030431"/>
    <n v="24958320.82191781"/>
    <n v="6.9969000000000001"/>
    <n v="80.563199999999995"/>
    <n v="24168960"/>
    <n v="84.139200000000002"/>
    <n v="25241760"/>
    <n v="-5581.9480304308236"/>
    <n v="0"/>
    <n v="289019.17808219179"/>
    <n v="283437.23005176097"/>
    <s v="7月24日"/>
    <n v="1.7382807731628418"/>
    <n v="1.7382807731628418"/>
    <n v="0"/>
    <s v="可交易"/>
  </r>
  <r>
    <s v="1380186.IB"/>
    <x v="8"/>
    <x v="8"/>
    <x v="1"/>
    <x v="1"/>
    <x v="2"/>
    <x v="8"/>
    <n v="6.35"/>
    <n v="2.1561643835616437"/>
    <n v="200000"/>
    <n v="60.397466458039084"/>
    <n v="62.99665068493151"/>
    <n v="12079493.291607818"/>
    <n v="12599330.136986302"/>
    <n v="5.4530000000000003"/>
    <n v="60.5655"/>
    <n v="12113100"/>
    <n v="63.780500000000004"/>
    <n v="12756100"/>
    <n v="33606.708392182365"/>
    <n v="0"/>
    <n v="123172.60273972603"/>
    <n v="156779.31113190838"/>
    <s v="4月26日"/>
    <n v="1.0853415727615356"/>
    <n v="1.0853415727615356"/>
    <n v="0"/>
    <s v="可交易"/>
  </r>
  <r>
    <s v="1480064.IB"/>
    <x v="9"/>
    <x v="9"/>
    <x v="1"/>
    <x v="1"/>
    <x v="2"/>
    <x v="9"/>
    <n v="7"/>
    <n v="3.1424657534246574"/>
    <n v="300000"/>
    <n v="81.532311513023615"/>
    <n v="85.429286301369871"/>
    <n v="24459693.453907084"/>
    <n v="25628785.89041096"/>
    <n v="5.6957000000000004"/>
    <n v="81.542100000000005"/>
    <n v="24462630"/>
    <n v="86.344300000000004"/>
    <n v="25903290"/>
    <n v="2936.54609291628"/>
    <n v="0"/>
    <n v="271561.64383561641"/>
    <n v="274498.18992853269"/>
    <s v="4月21日"/>
    <n v="1.4975444078445435"/>
    <n v="1.4975444078445435"/>
    <n v="0"/>
    <s v="可交易"/>
  </r>
  <r>
    <s v="101758025.IB"/>
    <x v="10"/>
    <x v="10"/>
    <x v="2"/>
    <x v="2"/>
    <x v="2"/>
    <x v="10"/>
    <n v="5.25"/>
    <n v="4.2958904109589042"/>
    <n v="500000"/>
    <n v="97.464446689769602"/>
    <n v="100.31234520547945"/>
    <n v="48732223.344884798"/>
    <n v="50156172.602739722"/>
    <n v="5.8384999999999998"/>
    <n v="97.788200000000003"/>
    <n v="48894100"/>
    <n v="101.48480000000001"/>
    <n v="50742400"/>
    <n v="161876.65511520207"/>
    <n v="0"/>
    <n v="424315.0684931507"/>
    <n v="586191.72360835271"/>
    <s v="6月16日"/>
    <n v="3.8150386810302734"/>
    <n v="3.8150386810302734"/>
    <n v="0"/>
    <s v="可交易"/>
  </r>
  <r>
    <s v="101754059.IB"/>
    <x v="11"/>
    <x v="11"/>
    <x v="2"/>
    <x v="2"/>
    <x v="1"/>
    <x v="11"/>
    <n v="4.8899999999999997"/>
    <n v="2.2958904109589042"/>
    <n v="600000"/>
    <n v="98.4869225925205"/>
    <n v="101.13955753424658"/>
    <n v="59092153.555512302"/>
    <n v="60683734.520547949"/>
    <n v="5.3338999999999999"/>
    <n v="99.037400000000005"/>
    <n v="59422440"/>
    <n v="102.48050000000001"/>
    <n v="61488300.000000007"/>
    <n v="330286.44448769838"/>
    <n v="0"/>
    <n v="474263.01369863015"/>
    <n v="804549.45818632853"/>
    <s v="6月16日"/>
    <n v="2.1595940589904785"/>
    <n v="2.1595940589904785"/>
    <n v="0"/>
    <s v="可交易"/>
  </r>
  <r>
    <s v="136798.SH"/>
    <x v="12"/>
    <x v="12"/>
    <x v="0"/>
    <x v="0"/>
    <x v="2"/>
    <x v="12"/>
    <n v="3.14"/>
    <n v="3.6575342465753424"/>
    <n v="125000"/>
    <n v="95.8"/>
    <n v="96.376383561643834"/>
    <n v="11975000"/>
    <n v="12047047.94520548"/>
    <n v="4.4010648727416992"/>
    <n v="95.8"/>
    <n v="11975000"/>
    <n v="96.883899999999997"/>
    <n v="12110487.5"/>
    <n v="0"/>
    <n v="0"/>
    <n v="63445.205479452052"/>
    <n v="63445.205479452052"/>
    <s v="10月26日"/>
    <n v="1.6235745029183686"/>
    <n v="3.4763147830963135"/>
    <n v="1.6235745029183686"/>
    <s v="可交易"/>
  </r>
  <r>
    <s v="101772009.IB"/>
    <x v="13"/>
    <x v="13"/>
    <x v="2"/>
    <x v="2"/>
    <x v="1"/>
    <x v="13"/>
    <n v="4.63"/>
    <n v="2.3260273972602739"/>
    <n v="600000"/>
    <n v="98.932699999999997"/>
    <n v="101.3047"/>
    <n v="59359620"/>
    <n v="60782820"/>
    <n v="5.2234999999999996"/>
    <n v="99.333399999999997"/>
    <n v="59600040"/>
    <n v="102.4538"/>
    <n v="61472280"/>
    <n v="240420"/>
    <n v="0"/>
    <n v="449046.57534246577"/>
    <n v="689466.57534246577"/>
    <s v="6月27日"/>
    <n v="1.2815794039043524"/>
    <n v="2.1971685886383057"/>
    <n v="1.2815794039043524"/>
    <s v="可交易"/>
  </r>
  <r>
    <s v="101651007.IB"/>
    <x v="14"/>
    <x v="14"/>
    <x v="2"/>
    <x v="2"/>
    <x v="1"/>
    <x v="14"/>
    <n v="3.5"/>
    <n v="2.9945205479452053"/>
    <n v="500000"/>
    <n v="94.190945948847414"/>
    <n v="97.144324657534241"/>
    <n v="47095472.974423707"/>
    <n v="48572162.328767121"/>
    <n v="5.5050999999999997"/>
    <n v="94.599599999999995"/>
    <n v="47299800"/>
    <n v="94.618799999999993"/>
    <n v="47309400"/>
    <n v="204327.02557629347"/>
    <n v="0"/>
    <n v="282876.71232876711"/>
    <n v="487203.73790506058"/>
    <s v="2月26日"/>
    <n v="2.8934986591339111"/>
    <n v="2.8934986591339111"/>
    <n v="0"/>
    <s v="可交易"/>
  </r>
  <r>
    <s v="101758016.IB"/>
    <x v="15"/>
    <x v="15"/>
    <x v="2"/>
    <x v="2"/>
    <x v="1"/>
    <x v="15"/>
    <n v="4.6500000000000004"/>
    <n v="2.3698630136986303"/>
    <n v="1000000"/>
    <n v="98.005074531441892"/>
    <n v="100.18359315068493"/>
    <n v="98005074.531441897"/>
    <n v="100183593.15068492"/>
    <n v="5.3415999999999997"/>
    <n v="98.4696"/>
    <n v="98469600"/>
    <n v="101.3997"/>
    <n v="101399700"/>
    <n v="464525.46855810285"/>
    <n v="0"/>
    <n v="751643.8356164383"/>
    <n v="1216169.304174541"/>
    <s v="7月13日"/>
    <n v="2.2395031452178955"/>
    <n v="2.2395031452178955"/>
    <n v="0"/>
    <s v="可交易"/>
  </r>
  <r>
    <s v="101753018.IB"/>
    <x v="16"/>
    <x v="16"/>
    <x v="2"/>
    <x v="2"/>
    <x v="1"/>
    <x v="16"/>
    <n v="4.55"/>
    <n v="1.3808219178082193"/>
    <n v="500000"/>
    <n v="98.563898729923395"/>
    <n v="100.64568082191781"/>
    <n v="49281949.364961699"/>
    <n v="50322840.410958901"/>
    <n v="5.2586000000000004"/>
    <n v="99.0518"/>
    <n v="49525900"/>
    <n v="101.8691"/>
    <n v="50934550"/>
    <n v="243950.63503830135"/>
    <n v="0"/>
    <n v="367739.72602739726"/>
    <n v="611690.36106569855"/>
    <s v="7月17日"/>
    <n v="1.3369560241699219"/>
    <n v="1.3369560241699219"/>
    <n v="0"/>
    <s v="可交易"/>
  </r>
  <r>
    <s v="118607.SZ"/>
    <x v="17"/>
    <x v="17"/>
    <x v="3"/>
    <x v="3"/>
    <x v="1"/>
    <x v="17"/>
    <n v="6.8"/>
    <n v="3.1013698630136988"/>
    <n v="300000"/>
    <n v="100.38030000000001"/>
    <n v="105.39190000000001"/>
    <n v="30114090"/>
    <n v="31617570.000000004"/>
    <n v="6.4989999999999997"/>
    <n v="100.60250000000001"/>
    <n v="30180750.000000004"/>
    <n v="106.7131"/>
    <n v="32013930"/>
    <n v="66660.000000003725"/>
    <n v="0"/>
    <n v="329753.42465753423"/>
    <n v="396413.42465753795"/>
    <s v="4月6日"/>
    <n v="1.0350710035425768"/>
    <n v="2.7381794452667236"/>
    <n v="1.0350710035425768"/>
    <s v="可交易"/>
  </r>
  <r>
    <s v="041776002.IB"/>
    <x v="18"/>
    <x v="18"/>
    <x v="2"/>
    <x v="4"/>
    <x v="1"/>
    <x v="18"/>
    <n v="5.28"/>
    <n v="0.29041095890410956"/>
    <n v="0"/>
    <n v="0"/>
    <n v="0"/>
    <n v="0"/>
    <n v="0"/>
    <n v="5.1074999999999999"/>
    <n v="99.994600000000005"/>
    <n v="0"/>
    <n v="103.74120000000001"/>
    <n v="0"/>
    <n v="0"/>
    <n v="121617.07245279984"/>
    <n v="224219.17808219179"/>
    <n v="345836.25053499162"/>
    <s v="20180614"/>
    <n v="0.29041096568107605"/>
    <n v="0.29041096568107605"/>
    <n v="0"/>
    <s v="可交易"/>
  </r>
  <r>
    <s v="101573009.IB"/>
    <x v="19"/>
    <x v="19"/>
    <x v="2"/>
    <x v="2"/>
    <x v="2"/>
    <x v="19"/>
    <n v="5.07"/>
    <n v="0.35890410958904112"/>
    <n v="300000"/>
    <n v="99.54397479429494"/>
    <n v="101.97482191780821"/>
    <n v="29863192.43828848"/>
    <n v="30592446.575342465"/>
    <n v="5.1185"/>
    <n v="99.924300000000002"/>
    <n v="29977290"/>
    <n v="103.1746"/>
    <n v="30952380"/>
    <n v="114097.56171151996"/>
    <n v="0"/>
    <n v="245860.27397260274"/>
    <n v="359957.83568412269"/>
    <s v="7月9日"/>
    <n v="0.35890412330627441"/>
    <n v="0.35890412330627441"/>
    <n v="0"/>
    <s v="可交易"/>
  </r>
  <r>
    <s v="122328.SH"/>
    <x v="20"/>
    <x v="20"/>
    <x v="0"/>
    <x v="0"/>
    <x v="1"/>
    <x v="20"/>
    <n v="6.3"/>
    <n v="2.5753424657534247"/>
    <n v="350010"/>
    <n v="100.7"/>
    <n v="102.37424657534247"/>
    <n v="35246007"/>
    <n v="35832010.043835618"/>
    <n v="5.4224138259887695"/>
    <n v="102"/>
    <n v="35701020"/>
    <n v="104.6926"/>
    <n v="36643456.925999999"/>
    <n v="455013"/>
    <n v="0"/>
    <n v="356434.84109589038"/>
    <n v="811447.84109589038"/>
    <s v="9月26日"/>
    <n v="0.57260273972602738"/>
    <n v="2.4056246280670166"/>
    <n v="0.57260273972602738"/>
    <s v="可交易"/>
  </r>
  <r>
    <s v="101755018.IB"/>
    <x v="21"/>
    <x v="21"/>
    <x v="2"/>
    <x v="2"/>
    <x v="1"/>
    <x v="21"/>
    <n v="5.18"/>
    <n v="2.4493150684931506"/>
    <n v="300000"/>
    <n v="98.699298345217244"/>
    <n v="100.71453287671233"/>
    <n v="29609789.503565174"/>
    <n v="30214359.8630137"/>
    <n v="5.6158999999999999"/>
    <n v="98.992800000000003"/>
    <n v="29697840"/>
    <n v="101.84529999999999"/>
    <n v="30553590"/>
    <n v="88050.496434826404"/>
    <n v="0"/>
    <n v="251194.5205479452"/>
    <n v="339245.01698277157"/>
    <s v="8月11日"/>
    <n v="2.3058402538299561"/>
    <n v="2.3058402538299561"/>
    <n v="0"/>
    <s v="可交易"/>
  </r>
  <r>
    <s v="143913.SH"/>
    <x v="22"/>
    <x v="22"/>
    <x v="0"/>
    <x v="0"/>
    <x v="1"/>
    <x v="22"/>
    <n v="5.58"/>
    <n v="2.4602739726027396"/>
    <n v="400000"/>
    <n v="100"/>
    <n v="102.12498630136986"/>
    <n v="40000000"/>
    <n v="40849994.520547941"/>
    <n v="7.6971712112426758"/>
    <n v="100"/>
    <n v="40000000"/>
    <n v="103.027"/>
    <n v="41210800"/>
    <n v="0"/>
    <n v="0"/>
    <n v="360789.0410958904"/>
    <n v="360789.0410958904"/>
    <s v="8月15日"/>
    <n v="8.0257892608642578"/>
    <n v="8.0257892608642578"/>
    <n v="0"/>
    <s v="可交易"/>
  </r>
  <r>
    <s v="041764018.IB"/>
    <x v="23"/>
    <x v="23"/>
    <x v="2"/>
    <x v="4"/>
    <x v="2"/>
    <x v="23"/>
    <n v="4.63"/>
    <n v="0.46301369863013697"/>
    <n v="300000"/>
    <n v="99.42524625574832"/>
    <n v="101.16303561643836"/>
    <n v="29827573.876724496"/>
    <n v="30348910.684931509"/>
    <n v="4.9819000000000004"/>
    <n v="99.784700000000001"/>
    <n v="29827573.876724496"/>
    <n v="102.2709"/>
    <n v="30348910.684931509"/>
    <n v="0"/>
    <n v="0"/>
    <n v="224523.28767123289"/>
    <n v="224523.28767123289"/>
    <s v="20180816"/>
    <n v="0.46301370859146118"/>
    <n v="0.46301370859146118"/>
    <n v="0"/>
    <s v="持有至到期"/>
  </r>
  <r>
    <s v="111785207.IB"/>
    <x v="24"/>
    <x v="24"/>
    <x v="2"/>
    <x v="5"/>
    <x v="1"/>
    <x v="24"/>
    <n v="4.6500000000000004"/>
    <n v="5.2054794520547946E-2"/>
    <n v="0"/>
    <n v="0"/>
    <n v="0"/>
    <n v="0"/>
    <n v="0"/>
    <n v="3.7320000000000002"/>
    <n v="97.788799999999995"/>
    <n v="0"/>
    <n v="99.806100000000001"/>
    <n v="0"/>
    <n v="0"/>
    <n v="88643.760033953353"/>
    <n v="136978.43876712327"/>
    <n v="225622.19880107662"/>
    <s v="20180319"/>
    <n v="5.2054788917303085E-2"/>
    <n v="5.2054788917303085E-2"/>
    <n v="0"/>
    <s v="可交易"/>
  </r>
  <r>
    <s v="111709438.IB"/>
    <x v="25"/>
    <x v="25"/>
    <x v="2"/>
    <x v="5"/>
    <x v="1"/>
    <x v="25"/>
    <n v="4.68"/>
    <n v="0"/>
    <n v="0"/>
    <n v="0"/>
    <n v="0"/>
    <n v="0"/>
    <n v="0"/>
    <n v="0"/>
    <n v="0"/>
    <n v="0"/>
    <n v="0"/>
    <n v="0"/>
    <n v="0"/>
    <n v="96610.903838652011"/>
    <n v="418084.31243835617"/>
    <n v="514695.21627700818"/>
    <s v="20180210"/>
    <n v="0"/>
    <n v="0"/>
    <n v="0"/>
    <s v="可交易"/>
  </r>
  <r>
    <s v="170210.IB"/>
    <x v="26"/>
    <x v="26"/>
    <x v="1"/>
    <x v="6"/>
    <x v="1"/>
    <x v="26"/>
    <n v="4.04"/>
    <n v="9.1123287671232873"/>
    <n v="800000"/>
    <n v="93.387092857142861"/>
    <n v="96.329762523571418"/>
    <n v="74709674.285714284"/>
    <n v="77063810.018857136"/>
    <n v="4.9492000000000003"/>
    <n v="93.448899999999995"/>
    <n v="74759120"/>
    <n v="97.0351"/>
    <n v="77628080"/>
    <n v="49445.714285716414"/>
    <n v="-517385.71428571589"/>
    <n v="687353.42465753434"/>
    <n v="219413.42465753487"/>
    <s v="4月10日"/>
    <n v="7.4670619964599609"/>
    <n v="7.4670619964599609"/>
    <n v="0"/>
    <s v="可交易"/>
  </r>
  <r>
    <s v="170206.IB"/>
    <x v="27"/>
    <x v="27"/>
    <x v="1"/>
    <x v="6"/>
    <x v="1"/>
    <x v="27"/>
    <n v="4.0199999999999996"/>
    <n v="4.1315068493150688"/>
    <n v="400000"/>
    <n v="96.98497823901387"/>
    <n v="99.826534246575335"/>
    <n v="38793991.295605548"/>
    <n v="39930613.698630132"/>
    <n v="4.7759"/>
    <n v="97.214600000000004"/>
    <n v="38885840"/>
    <n v="100.7059"/>
    <n v="40282360"/>
    <n v="91848.704394452274"/>
    <n v="0"/>
    <n v="259923.28767123283"/>
    <n v="351771.9920656851"/>
    <s v="4月17日"/>
    <n v="3.7550435066223145"/>
    <n v="3.7550435066223145"/>
    <n v="0"/>
    <s v="可交易"/>
  </r>
  <r>
    <s v="128024.SZ"/>
    <x v="28"/>
    <x v="28"/>
    <x v="3"/>
    <x v="7"/>
    <x v="1"/>
    <x v="28"/>
    <n v="0.2"/>
    <n v="5.7671232876712324"/>
    <n v="7730"/>
    <n v="117.01851349528256"/>
    <n v="117.05461851556265"/>
    <n v="904553.10931853426"/>
    <n v="904832.20112529933"/>
    <n v="0.16830000000000001"/>
    <n v="118.8139"/>
    <n v="918431.44700000004"/>
    <n v="118.861"/>
    <n v="918795.53"/>
    <n v="13878.337681465782"/>
    <n v="9379.0448116847692"/>
    <n v="108.47671232876712"/>
    <n v="23365.859205479319"/>
    <s v="12月5日"/>
    <n v="5.690666675567627"/>
    <n v="5.690666675567627"/>
    <n v="0"/>
    <s v="可交易"/>
  </r>
  <r>
    <s v="123003.SZ"/>
    <x v="29"/>
    <x v="29"/>
    <x v="3"/>
    <x v="7"/>
    <x v="2"/>
    <x v="29"/>
    <n v="0.3"/>
    <n v="5.7753424657534245"/>
    <n v="0"/>
    <n v="0"/>
    <n v="0"/>
    <n v="0"/>
    <n v="0"/>
    <n v="0.3"/>
    <n v="99.946799999999996"/>
    <n v="0"/>
    <n v="100.015"/>
    <n v="0"/>
    <n v="0"/>
    <n v="-150.98095890410931"/>
    <n v="0.39452054794520541"/>
    <n v="-150.58643835616411"/>
    <s v="12月8日"/>
    <n v="5.6772375106811523"/>
    <n v="5.6772375106811523"/>
    <n v="0"/>
    <s v="可交易"/>
  </r>
  <r>
    <s v="123005.SZ"/>
    <x v="30"/>
    <x v="30"/>
    <x v="3"/>
    <x v="7"/>
    <x v="0"/>
    <x v="30"/>
    <n v="0.3"/>
    <n v="5.8054794520547945"/>
    <n v="0"/>
    <n v="0"/>
    <n v="0"/>
    <n v="0"/>
    <n v="0"/>
    <n v="0.26879999999999998"/>
    <n v="111.5558"/>
    <n v="0"/>
    <n v="111.61499999999999"/>
    <n v="0"/>
    <n v="0"/>
    <n v="61.638356164383623"/>
    <n v="0.24657534246575344"/>
    <n v="61.884931506849377"/>
    <s v="12月19日"/>
    <n v="5.713223934173584"/>
    <n v="5.713223934173584"/>
    <n v="0"/>
    <s v="可交易"/>
  </r>
  <r>
    <s v="123006.SZ"/>
    <x v="31"/>
    <x v="31"/>
    <x v="3"/>
    <x v="7"/>
    <x v="0"/>
    <x v="31"/>
    <n v="0.2"/>
    <n v="5.8082191780821919"/>
    <n v="0"/>
    <n v="0"/>
    <n v="0"/>
    <n v="0"/>
    <n v="0"/>
    <n v="0.17319999999999999"/>
    <n v="115.4641"/>
    <n v="0"/>
    <n v="115.503"/>
    <n v="0"/>
    <n v="0"/>
    <n v="759.09753424657538"/>
    <n v="0.65753424657534243"/>
    <n v="759.7550684931507"/>
    <s v="12月20日"/>
    <n v="5.7410168647766113"/>
    <n v="5.7410168647766113"/>
    <n v="0"/>
    <s v="可交易"/>
  </r>
  <r>
    <s v="128028.SZ"/>
    <x v="32"/>
    <x v="32"/>
    <x v="3"/>
    <x v="7"/>
    <x v="0"/>
    <x v="32"/>
    <n v="0.3"/>
    <n v="5.8109589041095893"/>
    <n v="0"/>
    <n v="0"/>
    <n v="0"/>
    <n v="0"/>
    <n v="0"/>
    <n v="0.26579999999999998"/>
    <n v="112.82250000000001"/>
    <n v="0"/>
    <n v="112.88"/>
    <n v="0"/>
    <n v="0"/>
    <n v="39.228767123287724"/>
    <n v="0.17260273972602741"/>
    <n v="39.401369863013748"/>
    <s v="12月21日"/>
    <n v="5.7293782234191895"/>
    <n v="5.7293782234191895"/>
    <n v="0"/>
    <s v="可交易"/>
  </r>
  <r>
    <s v="128029.SZ"/>
    <x v="33"/>
    <x v="33"/>
    <x v="3"/>
    <x v="7"/>
    <x v="2"/>
    <x v="33"/>
    <n v="0.3"/>
    <n v="4.8136986301369866"/>
    <n v="0"/>
    <n v="0"/>
    <n v="0"/>
    <n v="0"/>
    <n v="0"/>
    <n v="0.20910000000000001"/>
    <n v="143.44329999999999"/>
    <n v="0"/>
    <n v="143.5"/>
    <n v="0"/>
    <n v="0"/>
    <n v="206.38630136986293"/>
    <n v="0.12328767123287671"/>
    <n v="206.50958904109581"/>
    <s v="12月22日"/>
    <n v="4.7741823196411133"/>
    <n v="4.7741823196411133"/>
    <n v="0"/>
    <s v="可交易"/>
  </r>
  <r>
    <s v="110041.SH"/>
    <x v="34"/>
    <x v="34"/>
    <x v="0"/>
    <x v="7"/>
    <x v="1"/>
    <x v="34"/>
    <n v="0.4"/>
    <n v="5.8136986301369866"/>
    <n v="0"/>
    <n v="0"/>
    <n v="0"/>
    <n v="0"/>
    <n v="0"/>
    <n v="0.39529999999999998"/>
    <n v="101.12439999999999"/>
    <n v="0"/>
    <n v="101.2"/>
    <n v="0"/>
    <n v="0"/>
    <n v="87.783561643835526"/>
    <n v="0.1753424657534246"/>
    <n v="87.958904109588957"/>
    <s v="12月22日"/>
    <n v="5.7013897895812988"/>
    <n v="5.7013897895812988"/>
    <n v="0"/>
    <s v="可交易"/>
  </r>
  <r>
    <s v="128032.SZ"/>
    <x v="35"/>
    <x v="35"/>
    <x v="3"/>
    <x v="7"/>
    <x v="0"/>
    <x v="35"/>
    <n v="0.3"/>
    <n v="5.8219178082191778"/>
    <n v="0"/>
    <n v="0"/>
    <n v="0"/>
    <n v="0"/>
    <n v="0"/>
    <n v="0.3"/>
    <n v="99.9358"/>
    <n v="0"/>
    <n v="99.99"/>
    <n v="0"/>
    <n v="0"/>
    <n v="6.7076712328767485"/>
    <n v="0.24657534246575344"/>
    <n v="6.954246575342502"/>
    <s v="12月25日"/>
    <n v="5.7176003456115723"/>
    <n v="5.7176003456115723"/>
    <n v="0"/>
    <s v="可交易"/>
  </r>
  <r>
    <s v="123007.SZ"/>
    <x v="36"/>
    <x v="36"/>
    <x v="3"/>
    <x v="7"/>
    <x v="3"/>
    <x v="36"/>
    <n v="0.5"/>
    <n v="5.8301369863013699"/>
    <n v="0"/>
    <n v="0"/>
    <n v="0"/>
    <n v="0"/>
    <n v="0"/>
    <n v="0.42720000000000002"/>
    <n v="116.9637"/>
    <n v="0"/>
    <n v="117.05"/>
    <n v="0"/>
    <n v="0"/>
    <n v="189.6610958904111"/>
    <n v="0.82191780821917815"/>
    <n v="190.48301369863029"/>
    <s v="12月28日"/>
    <n v="5.7187795639038086"/>
    <n v="5.7187795639038086"/>
    <n v="0"/>
    <s v="可交易"/>
  </r>
  <r>
    <s v="110042.SH"/>
    <x v="37"/>
    <x v="37"/>
    <x v="0"/>
    <x v="7"/>
    <x v="1"/>
    <x v="35"/>
    <n v="0.2"/>
    <n v="5.8219178082191778"/>
    <n v="0"/>
    <n v="0"/>
    <n v="0"/>
    <n v="0"/>
    <n v="0"/>
    <n v="0.187"/>
    <n v="106.93380000000001"/>
    <n v="0"/>
    <n v="106.97"/>
    <n v="0"/>
    <n v="0"/>
    <n v="22.747945205479425"/>
    <n v="0.16438356164383561"/>
    <n v="22.91232876712326"/>
    <s v="12月25日"/>
    <n v="5.7251725196838379"/>
    <n v="5.7251725196838379"/>
    <n v="0"/>
    <s v="可交易"/>
  </r>
  <r>
    <s v="113017.SH"/>
    <x v="38"/>
    <x v="38"/>
    <x v="0"/>
    <x v="7"/>
    <x v="2"/>
    <x v="37"/>
    <n v="0.3"/>
    <n v="5.8273972602739725"/>
    <n v="0"/>
    <n v="0"/>
    <n v="0"/>
    <n v="0"/>
    <n v="0"/>
    <n v="0.2964"/>
    <n v="101.1474"/>
    <n v="0"/>
    <n v="101.2"/>
    <n v="0"/>
    <n v="0"/>
    <n v="-93.863013698629771"/>
    <n v="0.61643835616438358"/>
    <n v="-93.246575342465391"/>
    <s v="2018-12-27"/>
    <n v="5.7299323081970215"/>
    <n v="5.7299323081970215"/>
    <n v="0"/>
    <s v="可交易"/>
  </r>
  <r>
    <s v="110043.SH"/>
    <x v="39"/>
    <x v="39"/>
    <x v="0"/>
    <x v="7"/>
    <x v="2"/>
    <x v="38"/>
    <n v="0.3"/>
    <n v="5.9205479452054792"/>
    <n v="20"/>
    <n v="100"/>
    <n v="100"/>
    <n v="2000"/>
    <n v="2000"/>
    <n v="0.3"/>
    <n v="99.975300000000004"/>
    <n v="1999.5060000000001"/>
    <n v="100"/>
    <n v="2000"/>
    <n v="-0.49399999999991451"/>
    <n v="0"/>
    <n v="0.49315068493150682"/>
    <n v="-8.4931506840768556E-4"/>
    <s v="2019-01-30"/>
    <n v="5.833740234375"/>
    <n v="5.833740234375"/>
    <n v="0"/>
    <s v="可交易"/>
  </r>
  <r>
    <s v="123008.SZ"/>
    <x v="40"/>
    <x v="40"/>
    <x v="3"/>
    <x v="7"/>
    <x v="3"/>
    <x v="39"/>
    <n v="0.3"/>
    <n v="5.9260273972602739"/>
    <n v="10"/>
    <n v="100"/>
    <n v="100"/>
    <n v="1000"/>
    <n v="1000"/>
    <n v="0.3"/>
    <n v="99.977000000000004"/>
    <n v="999.77"/>
    <n v="100"/>
    <n v="1000"/>
    <n v="-0.23000000000001819"/>
    <n v="0"/>
    <n v="0.23013698630136986"/>
    <n v="1.3698630135167145E-4"/>
    <s v="2019-02-01"/>
    <n v="5.8218131065368652"/>
    <n v="5.8218131065368652"/>
    <n v="0"/>
    <s v="可交易"/>
  </r>
  <r>
    <s v="132015.SH"/>
    <x v="41"/>
    <x v="41"/>
    <x v="0"/>
    <x v="8"/>
    <x v="1"/>
    <x v="40"/>
    <n v="1.4"/>
    <n v="4.9260273972602739"/>
    <n v="330"/>
    <n v="100"/>
    <n v="100"/>
    <n v="33000"/>
    <n v="33000"/>
    <n v="1.4172"/>
    <n v="98.68"/>
    <n v="32564.400000000001"/>
    <n v="98.787400000000005"/>
    <n v="32599.842000000001"/>
    <n v="-435.59999999999854"/>
    <n v="0"/>
    <n v="35.441095890410956"/>
    <n v="-400.15890410958758"/>
    <s v="2019-02-01"/>
    <n v="4.7938880920410156"/>
    <n v="4.7938880920410156"/>
    <n v="0"/>
    <s v="可交易"/>
  </r>
  <r>
    <s v="128030.SZ"/>
    <x v="42"/>
    <x v="42"/>
    <x v="3"/>
    <x v="7"/>
    <x v="0"/>
    <x v="34"/>
    <n v="0.3"/>
    <n v="5.8136986301369866"/>
    <n v="2060"/>
    <n v="104.00253615717376"/>
    <n v="104.04882973684209"/>
    <n v="214245.22448377794"/>
    <n v="214340.58925789472"/>
    <n v="0.2878"/>
    <n v="104.1833"/>
    <n v="214617.598"/>
    <n v="104.24"/>
    <n v="214734.4"/>
    <n v="372.3735162220546"/>
    <n v="1638.3377714491471"/>
    <n v="39.797260273972604"/>
    <n v="2050.5085479451745"/>
    <s v="2018-12-22"/>
    <n v="5.7124762535095215"/>
    <n v="5.7124762535095215"/>
    <n v="0"/>
    <s v="可交易"/>
  </r>
  <r>
    <s v="113011.SH"/>
    <x v="43"/>
    <x v="43"/>
    <x v="0"/>
    <x v="7"/>
    <x v="1"/>
    <x v="41"/>
    <n v="0.2"/>
    <n v="5.0465753424657533"/>
    <n v="16530"/>
    <n v="114.32984200084529"/>
    <n v="114.5102238354507"/>
    <n v="1889872.2882739727"/>
    <n v="1892854"/>
    <n v="0.1762"/>
    <n v="113.3188"/>
    <n v="1873159.764"/>
    <n v="113.51"/>
    <n v="1876320.3"/>
    <n v="-16712.524273972725"/>
    <n v="0"/>
    <n v="188.1972602739726"/>
    <n v="-16524.327013698752"/>
    <s v="2018-03-17"/>
    <n v="4.9527587890625"/>
    <n v="4.9527587890625"/>
    <n v="0"/>
    <s v="可交易"/>
  </r>
  <r>
    <s v="132013.SH"/>
    <x v="44"/>
    <x v="44"/>
    <x v="0"/>
    <x v="8"/>
    <x v="1"/>
    <x v="42"/>
    <n v="1"/>
    <n v="2.7369863013698632"/>
    <n v="13650"/>
    <n v="108.9677808570425"/>
    <n v="109.20564002043956"/>
    <n v="1487410.2086986301"/>
    <n v="1490656.9862790001"/>
    <n v="0.91859999999999997"/>
    <n v="108.6"/>
    <n v="1482390"/>
    <n v="108.86579999999999"/>
    <n v="1486018.17"/>
    <n v="-5020.2086986301001"/>
    <n v="0"/>
    <n v="417.945205479452"/>
    <n v="-4602.2634931506482"/>
    <s v="2018-11-24"/>
    <n v="2.7118265628814697"/>
    <n v="2.7118265628814697"/>
    <n v="0"/>
    <s v="可交易"/>
  </r>
  <r>
    <s v="132010.SH"/>
    <x v="45"/>
    <x v="45"/>
    <x v="0"/>
    <x v="8"/>
    <x v="0"/>
    <x v="43"/>
    <n v="1"/>
    <n v="2.4273972602739726"/>
    <n v="5500"/>
    <n v="134.40873830635121"/>
    <n v="134.93724533127275"/>
    <n v="739248.0606849317"/>
    <n v="742154.84932200017"/>
    <n v="0.68459999999999999"/>
    <n v="145.49"/>
    <n v="800195"/>
    <n v="146.06530000000001"/>
    <n v="803359.15"/>
    <n v="60946.939315068303"/>
    <n v="0"/>
    <n v="272.60273972602738"/>
    <n v="61219.542054794329"/>
    <s v="2018-08-03"/>
    <n v="2.4072518348693848"/>
    <n v="2.4072518348693848"/>
    <n v="0"/>
    <s v="可交易"/>
  </r>
  <r>
    <s v="110032.SH"/>
    <x v="46"/>
    <x v="46"/>
    <x v="0"/>
    <x v="7"/>
    <x v="0"/>
    <x v="44"/>
    <n v="0.2"/>
    <n v="3.8493150684931505"/>
    <n v="500"/>
    <n v="122.3013698630137"/>
    <n v="122.4"/>
    <n v="61150.684931506854"/>
    <n v="61200"/>
    <n v="0.8206"/>
    <n v="121.70659999999999"/>
    <n v="60853.299999999996"/>
    <n v="121.86"/>
    <n v="60930"/>
    <n v="-297.38493150685827"/>
    <n v="0"/>
    <n v="5.7534246575342465"/>
    <n v="-291.63150684932401"/>
    <s v="2019-01-04"/>
    <n v="3.7867703437805176"/>
    <n v="3.7867703437805176"/>
    <n v="0"/>
    <s v="可交易"/>
  </r>
  <r>
    <s v="128017.SZ"/>
    <x v="47"/>
    <x v="47"/>
    <x v="3"/>
    <x v="7"/>
    <x v="0"/>
    <x v="45"/>
    <n v="0.3"/>
    <n v="5.6739726027397257"/>
    <n v="6150"/>
    <n v="116.35018630136986"/>
    <n v="116.43317073170732"/>
    <n v="715553.64575342461"/>
    <n v="716064"/>
    <n v="0.2397"/>
    <n v="125.0414"/>
    <n v="769004.61"/>
    <n v="125.14"/>
    <n v="769611"/>
    <n v="53450.964246575371"/>
    <n v="0"/>
    <n v="101.0958904109589"/>
    <n v="53552.060136986329"/>
    <s v="2018-11-01"/>
    <n v="5.5866799354553223"/>
    <n v="5.5866799354553223"/>
    <n v="0"/>
    <s v="可交易"/>
  </r>
  <r>
    <s v="128027.SZ"/>
    <x v="48"/>
    <x v="48"/>
    <x v="3"/>
    <x v="7"/>
    <x v="0"/>
    <x v="46"/>
    <n v="0.3"/>
    <n v="5.7945205479452051"/>
    <n v="4800"/>
    <n v="101.7968761415525"/>
    <n v="101.84997916666667"/>
    <n v="488625.00547945203"/>
    <n v="488879.9"/>
    <n v="0.28460000000000002"/>
    <n v="105.3385"/>
    <n v="505624.8"/>
    <n v="105.401"/>
    <n v="505924.8"/>
    <n v="16999.794520547963"/>
    <n v="0"/>
    <n v="48.986301369863014"/>
    <n v="17048.780821917826"/>
    <s v="2018-12-15"/>
    <n v="5.6928954124450684"/>
    <n v="5.6928954124450684"/>
    <n v="0"/>
    <s v="可交易"/>
  </r>
  <r>
    <s v="110039.SH"/>
    <x v="49"/>
    <x v="49"/>
    <x v="0"/>
    <x v="7"/>
    <x v="2"/>
    <x v="47"/>
    <n v="0.3"/>
    <n v="5.7178082191780826"/>
    <n v="900"/>
    <n v="113.48573698630136"/>
    <n v="113.55555555555556"/>
    <n v="102137.16328767122"/>
    <n v="102200"/>
    <n v="0.2319"/>
    <n v="129.2645"/>
    <n v="116338.05"/>
    <n v="129.35"/>
    <n v="116415"/>
    <n v="14200.886712328778"/>
    <n v="0"/>
    <n v="14.794520547945206"/>
    <n v="14215.681232876723"/>
    <s v="2018-11-17"/>
    <n v="5.631950855255127"/>
    <n v="5.631950855255127"/>
    <n v="0"/>
    <s v="可交易"/>
  </r>
  <r>
    <s v="128035.SZ"/>
    <x v="50"/>
    <x v="50"/>
    <x v="3"/>
    <x v="7"/>
    <x v="2"/>
    <x v="48"/>
    <n v="0.2"/>
    <n v="5.9397260273972599"/>
    <n v="50"/>
    <n v="100"/>
    <n v="100"/>
    <n v="5000"/>
    <n v="5000"/>
    <n v="0.2"/>
    <n v="99.987399999999994"/>
    <n v="4999.37"/>
    <n v="100"/>
    <n v="5000"/>
    <n v="-0.63000000000010914"/>
    <n v="0"/>
    <n v="0.63013698630136983"/>
    <n v="1.3698630126068867E-4"/>
    <s v="2019-02-06"/>
    <n v="5.8696746826171875"/>
    <n v="5.8696746826171875"/>
    <n v="0"/>
    <s v="可交易"/>
  </r>
  <r>
    <s v="170205.IB"/>
    <x v="51"/>
    <x v="51"/>
    <x v="1"/>
    <x v="6"/>
    <x v="1"/>
    <x v="49"/>
    <n v="3.88"/>
    <n v="2.1369863013698631"/>
    <n v="2400000"/>
    <n v="98.3134625"/>
    <n v="101.33906523875"/>
    <n v="235952310"/>
    <n v="243213756.57299998"/>
    <n v="4.5689000000000002"/>
    <n v="98.616699999999994"/>
    <n v="236680080"/>
    <n v="101.9652"/>
    <n v="244716480"/>
    <n v="727770"/>
    <n v="0"/>
    <n v="782378.08219178091"/>
    <n v="1510148.0821917809"/>
    <s v="2018-04-19"/>
    <n v="2.0277063846588135"/>
    <n v="2.0277063846588135"/>
    <n v="0"/>
    <s v="可交易"/>
  </r>
  <r>
    <s v="170209.IB"/>
    <x v="52"/>
    <x v="52"/>
    <x v="1"/>
    <x v="6"/>
    <x v="1"/>
    <x v="50"/>
    <n v="4.1399999999999997"/>
    <n v="2.5342465753424657"/>
    <n v="3100000"/>
    <n v="98.767993548387096"/>
    <n v="100.1514084851613"/>
    <n v="306180780"/>
    <n v="310469366.30400002"/>
    <n v="4.6357999999999997"/>
    <n v="98.816400000000002"/>
    <n v="306330840"/>
    <n v="100.74460000000001"/>
    <n v="312308260"/>
    <n v="150060"/>
    <n v="0"/>
    <n v="1166005.4794520542"/>
    <n v="1316065.4794520542"/>
    <s v="2018-09-11"/>
    <n v="2.4182031154632568"/>
    <n v="2.4182031154632568"/>
    <n v="0"/>
    <s v="可交易"/>
  </r>
  <r>
    <s v="111890401.IB"/>
    <x v="53"/>
    <x v="53"/>
    <x v="2"/>
    <x v="5"/>
    <x v="2"/>
    <x v="51"/>
    <n v="5.15"/>
    <n v="0.8849315068493151"/>
    <n v="300000"/>
    <n v="95.102199999999996"/>
    <n v="95.102199999999996"/>
    <n v="28530660"/>
    <n v="28530660"/>
    <n v="5.1616999999999997"/>
    <n v="95.068200000000004"/>
    <n v="28520460"/>
    <n v="95.631799999999998"/>
    <n v="28689540"/>
    <n v="-10200"/>
    <n v="0"/>
    <n v="173099.03169863013"/>
    <n v="162899.03169863013"/>
    <s v="2019-01-17"/>
    <n v="0.88493150472640991"/>
    <n v="0.88493150472640991"/>
    <n v="0"/>
    <s v="可交易"/>
  </r>
  <r>
    <s v="111890405.IB"/>
    <x v="54"/>
    <x v="54"/>
    <x v="2"/>
    <x v="5"/>
    <x v="0"/>
    <x v="52"/>
    <n v="5.0999999999999996"/>
    <n v="0.63287671232876708"/>
    <n v="300000"/>
    <n v="96.325599999999994"/>
    <n v="96.325599999999994"/>
    <n v="28897680"/>
    <n v="28897680"/>
    <n v="5.0911"/>
    <n v="96.313199999999995"/>
    <n v="28893960"/>
    <n v="96.878500000000003"/>
    <n v="29063550"/>
    <n v="-3720"/>
    <n v="0"/>
    <n v="173623.59517808215"/>
    <n v="169903.59517808215"/>
    <s v="2018-10-17"/>
    <n v="0.6328766942024231"/>
    <n v="0.6328766942024231"/>
    <n v="0"/>
    <s v="可交易"/>
  </r>
  <r>
    <s v="111890410.IB"/>
    <x v="55"/>
    <x v="55"/>
    <x v="2"/>
    <x v="5"/>
    <x v="1"/>
    <x v="51"/>
    <n v="5.0999999999999996"/>
    <n v="0.8849315068493151"/>
    <n v="300000"/>
    <n v="95.147499999999994"/>
    <n v="95.147499999999994"/>
    <n v="28544249.999999996"/>
    <n v="28544249.999999996"/>
    <n v="5.0246000000000004"/>
    <n v="95.1845"/>
    <n v="28555350"/>
    <n v="95.742800000000003"/>
    <n v="28722840"/>
    <n v="11100.000000003725"/>
    <n v="0"/>
    <n v="171500.11027397259"/>
    <n v="182600.11027397632"/>
    <s v="2019-01-17"/>
    <n v="0.88493150472640991"/>
    <n v="0.88493150472640991"/>
    <n v="0"/>
    <s v="可交易"/>
  </r>
  <r>
    <s v="111890501.IB"/>
    <x v="56"/>
    <x v="56"/>
    <x v="2"/>
    <x v="5"/>
    <x v="1"/>
    <x v="53"/>
    <n v="5.0999999999999996"/>
    <n v="0.88767123287671235"/>
    <n v="500000"/>
    <n v="95.174800000000005"/>
    <n v="95.174800000000005"/>
    <n v="47587400"/>
    <n v="47587400"/>
    <n v="5.0256999999999996"/>
    <n v="95.184299999999993"/>
    <n v="47592150"/>
    <n v="95.729299999999995"/>
    <n v="47864650"/>
    <n v="4750"/>
    <n v="0"/>
    <n v="279266.33095890412"/>
    <n v="284016.33095890412"/>
    <s v="2019-01-18"/>
    <n v="0.88767123222351074"/>
    <n v="0.88767123222351074"/>
    <n v="0"/>
    <s v="可交易"/>
  </r>
  <r>
    <s v="111890490.IB"/>
    <x v="57"/>
    <x v="57"/>
    <x v="2"/>
    <x v="5"/>
    <x v="2"/>
    <x v="54"/>
    <n v="5.1100000000000003"/>
    <n v="0.63561643835616444"/>
    <n v="500000"/>
    <n v="96.318700000000007"/>
    <n v="96.318700000000007"/>
    <n v="48159350"/>
    <n v="48159350"/>
    <n v="5.1913999999999998"/>
    <n v="96.252799999999993"/>
    <n v="48126400"/>
    <n v="96.805599999999998"/>
    <n v="48402800"/>
    <n v="-32950"/>
    <n v="0"/>
    <n v="283176.978"/>
    <n v="250226.978"/>
    <s v="2018-10-18"/>
    <n v="0.63561642169952393"/>
    <n v="0.63561642169952393"/>
    <n v="0"/>
    <s v="可交易"/>
  </r>
  <r>
    <s v="111890574.IB"/>
    <x v="58"/>
    <x v="58"/>
    <x v="2"/>
    <x v="5"/>
    <x v="2"/>
    <x v="55"/>
    <n v="5.15"/>
    <n v="0.38630136986301372"/>
    <n v="500000"/>
    <n v="97.509799999999998"/>
    <n v="97.509799999999998"/>
    <n v="48754900"/>
    <n v="48754900"/>
    <n v="5.0502000000000002"/>
    <n v="97.536100000000005"/>
    <n v="48768050"/>
    <n v="98.086399999999998"/>
    <n v="49043200"/>
    <n v="13150"/>
    <n v="0"/>
    <n v="282043.75712328771"/>
    <n v="295193.75712328771"/>
    <s v="2018-07-19"/>
    <n v="0.38630136847496033"/>
    <n v="0.38630136847496033"/>
    <n v="0"/>
    <s v="可交易"/>
  </r>
  <r>
    <s v="111890539.IB"/>
    <x v="59"/>
    <x v="59"/>
    <x v="2"/>
    <x v="5"/>
    <x v="2"/>
    <x v="56"/>
    <n v="5.2"/>
    <n v="0.8904109589041096"/>
    <n v="500000"/>
    <n v="95.031300000000002"/>
    <n v="95.031300000000002"/>
    <n v="47515650"/>
    <n v="47515650"/>
    <n v="5.1646000000000001"/>
    <n v="95.058999999999997"/>
    <n v="47529500"/>
    <n v="95.6036"/>
    <n v="47801800"/>
    <n v="13850"/>
    <n v="0"/>
    <n v="277543.46794520551"/>
    <n v="291393.46794520551"/>
    <s v="2019-01-19"/>
    <n v="0.89041095972061157"/>
    <n v="0.89041095972061157"/>
    <n v="0"/>
    <s v="可交易"/>
  </r>
  <r>
    <s v="111890672.IB"/>
    <x v="60"/>
    <x v="60"/>
    <x v="2"/>
    <x v="5"/>
    <x v="2"/>
    <x v="57"/>
    <n v="5.25"/>
    <n v="0.89863013698630134"/>
    <n v="300000"/>
    <n v="95.011899999999997"/>
    <n v="95.011899999999997"/>
    <n v="28503570"/>
    <n v="28503570"/>
    <n v="5.2690000000000001"/>
    <n v="94.973600000000005"/>
    <n v="28492080"/>
    <n v="95.479200000000006"/>
    <n v="28643760"/>
    <n v="-11490"/>
    <n v="0"/>
    <n v="155793.48534246575"/>
    <n v="144303.48534246575"/>
    <s v="2019-01-22"/>
    <n v="0.89863014221191406"/>
    <n v="0.89863014221191406"/>
    <n v="0"/>
    <s v="可交易"/>
  </r>
  <r>
    <s v="111890717.IB"/>
    <x v="61"/>
    <x v="61"/>
    <x v="2"/>
    <x v="5"/>
    <x v="2"/>
    <x v="58"/>
    <n v="5.35"/>
    <n v="0.90136986301369859"/>
    <n v="500000"/>
    <n v="94.921700000000001"/>
    <n v="94.921700000000001"/>
    <n v="47460850"/>
    <n v="47460850"/>
    <n v="5.1703999999999999"/>
    <n v="95.046199999999999"/>
    <n v="47523100"/>
    <n v="95.5471"/>
    <n v="47773550"/>
    <n v="62250"/>
    <n v="0"/>
    <n v="257393.84267123285"/>
    <n v="319643.84267123288"/>
    <s v="2019-01-23"/>
    <n v="0.90136986970901489"/>
    <n v="0.90136986970901489"/>
    <n v="0"/>
    <s v="可交易"/>
  </r>
  <r>
    <s v="111890816.IB"/>
    <x v="62"/>
    <x v="62"/>
    <x v="2"/>
    <x v="5"/>
    <x v="2"/>
    <x v="59"/>
    <n v="5.2"/>
    <n v="0.65205479452054793"/>
    <n v="300000"/>
    <n v="96.256299999999996"/>
    <n v="96.256299999999996"/>
    <n v="28876890"/>
    <n v="28876890"/>
    <n v="5.0930999999999997"/>
    <n v="96.305800000000005"/>
    <n v="28891740"/>
    <n v="96.785700000000006"/>
    <n v="29035710"/>
    <n v="14850"/>
    <n v="0"/>
    <n v="148102.84405479452"/>
    <n v="162952.84405479452"/>
    <s v="2018-10-24"/>
    <n v="0.65205478668212891"/>
    <n v="0.65205478668212891"/>
    <n v="0"/>
    <s v="可交易"/>
  </r>
  <r>
    <s v="111890808.IB"/>
    <x v="63"/>
    <x v="63"/>
    <x v="2"/>
    <x v="5"/>
    <x v="2"/>
    <x v="60"/>
    <n v="5.25"/>
    <n v="0.90410958904109584"/>
    <n v="800000"/>
    <n v="95.011899999999997"/>
    <n v="95.011899999999997"/>
    <n v="76009520"/>
    <n v="76009520"/>
    <n v="5.2718999999999996"/>
    <n v="94.972200000000001"/>
    <n v="75977760"/>
    <n v="95.450500000000005"/>
    <n v="76360400"/>
    <n v="-31760"/>
    <n v="0"/>
    <n v="393583.54191780818"/>
    <n v="361823.54191780818"/>
    <s v="2019-01-24"/>
    <n v="0.90410959720611572"/>
    <n v="0.90410959720611572"/>
    <n v="0"/>
    <s v="可交易"/>
  </r>
  <r>
    <s v="111890784.IB"/>
    <x v="64"/>
    <x v="64"/>
    <x v="2"/>
    <x v="5"/>
    <x v="2"/>
    <x v="60"/>
    <n v="5.3"/>
    <n v="0.90410958904109584"/>
    <n v="500000"/>
    <n v="94.966800000000006"/>
    <n v="94.966800000000006"/>
    <n v="47483400"/>
    <n v="47483400"/>
    <n v="5.1718999999999999"/>
    <n v="95.050299999999993"/>
    <n v="47525150"/>
    <n v="95.532899999999998"/>
    <n v="47766450"/>
    <n v="41750"/>
    <n v="0"/>
    <n v="248214.59506849316"/>
    <n v="289964.59506849316"/>
    <s v="2019-01-24"/>
    <n v="0.90410959720611572"/>
    <n v="0.90410959720611572"/>
    <n v="0"/>
    <s v="可交易"/>
  </r>
  <r>
    <s v="111890930.IB"/>
    <x v="65"/>
    <x v="65"/>
    <x v="2"/>
    <x v="5"/>
    <x v="2"/>
    <x v="61"/>
    <n v="5.05"/>
    <n v="0.15342465753424658"/>
    <n v="500000"/>
    <n v="98.770099999999999"/>
    <n v="98.770099999999999"/>
    <n v="49385050"/>
    <n v="49385050"/>
    <n v="4.7680999999999996"/>
    <n v="98.809100000000001"/>
    <n v="49404550"/>
    <n v="99.273799999999994"/>
    <n v="49636900"/>
    <n v="19500"/>
    <n v="0"/>
    <n v="239145.41335616438"/>
    <n v="258645.41335616438"/>
    <s v="2018-04-25"/>
    <n v="0.15342466533184052"/>
    <n v="0.15342466533184052"/>
    <n v="0"/>
    <s v="可交易"/>
  </r>
  <r>
    <s v="111890898.IB"/>
    <x v="66"/>
    <x v="66"/>
    <x v="2"/>
    <x v="5"/>
    <x v="2"/>
    <x v="62"/>
    <n v="5.22"/>
    <n v="0.65479452054794518"/>
    <n v="300000"/>
    <n v="96.242400000000004"/>
    <n v="96.242400000000004"/>
    <n v="28872720"/>
    <n v="28872720"/>
    <n v="5.1933999999999996"/>
    <n v="96.243200000000002"/>
    <n v="28872960"/>
    <n v="96.711200000000005"/>
    <n v="29013360"/>
    <n v="240"/>
    <n v="0"/>
    <n v="144521.80668493151"/>
    <n v="144761.80668493151"/>
    <s v="2018-10-25"/>
    <n v="0.65479451417922974"/>
    <n v="0.65479451417922974"/>
    <n v="0"/>
    <s v="可交易"/>
  </r>
  <r>
    <s v="111891034.IB"/>
    <x v="67"/>
    <x v="67"/>
    <x v="2"/>
    <x v="5"/>
    <x v="1"/>
    <x v="63"/>
    <n v="5.15"/>
    <n v="0.65753424657534243"/>
    <n v="500000"/>
    <n v="96.290899999999993"/>
    <n v="96.290899999999993"/>
    <n v="48145450"/>
    <n v="48145450"/>
    <n v="5.0937000000000001"/>
    <n v="96.310900000000004"/>
    <n v="48155450"/>
    <n v="96.759299999999996"/>
    <n v="48379650"/>
    <n v="10000"/>
    <n v="0"/>
    <n v="230966.25465753424"/>
    <n v="240966.25465753424"/>
    <s v="2018-10-26"/>
    <n v="0.65753424167633057"/>
    <n v="0.65753424167633057"/>
    <n v="0"/>
    <s v="可交易"/>
  </r>
  <r>
    <s v="111891110.IB"/>
    <x v="68"/>
    <x v="68"/>
    <x v="2"/>
    <x v="5"/>
    <x v="1"/>
    <x v="64"/>
    <n v="5.2"/>
    <n v="0.9178082191780822"/>
    <n v="500000"/>
    <n v="95.057000000000002"/>
    <n v="95.057000000000002"/>
    <n v="47528500"/>
    <n v="47528500"/>
    <n v="5.1791999999999998"/>
    <n v="95.055899999999994"/>
    <n v="47527950"/>
    <n v="95.462199999999996"/>
    <n v="47731100"/>
    <n v="-550"/>
    <n v="0"/>
    <n v="209906.69041095889"/>
    <n v="209356.69041095889"/>
    <s v="2019-01-29"/>
    <n v="0.91780823469161987"/>
    <n v="0.91780823469161987"/>
    <n v="0"/>
    <s v="可交易"/>
  </r>
  <r>
    <s v="111891175.IB"/>
    <x v="69"/>
    <x v="69"/>
    <x v="2"/>
    <x v="5"/>
    <x v="2"/>
    <x v="65"/>
    <n v="5.15"/>
    <n v="0.66849315068493154"/>
    <n v="300000"/>
    <n v="96.290899999999993"/>
    <n v="96.290899999999993"/>
    <n v="28887269.999999996"/>
    <n v="28887269.999999996"/>
    <n v="5.0946999999999996"/>
    <n v="96.312399999999997"/>
    <n v="28893720"/>
    <n v="96.706400000000002"/>
    <n v="29011920"/>
    <n v="6450.0000000037253"/>
    <n v="0"/>
    <n v="122276.25246575342"/>
    <n v="128726.25246575715"/>
    <s v="2018-10-30"/>
    <n v="0.66849315166473389"/>
    <n v="0.66849315166473389"/>
    <n v="0"/>
    <s v="可交易"/>
  </r>
  <r>
    <s v="111891139.IB"/>
    <x v="70"/>
    <x v="70"/>
    <x v="2"/>
    <x v="5"/>
    <x v="2"/>
    <x v="66"/>
    <n v="5.2"/>
    <n v="0.92054794520547945"/>
    <n v="500000"/>
    <n v="95.057000000000002"/>
    <n v="95.057000000000002"/>
    <n v="47528500"/>
    <n v="47528500"/>
    <n v="5.1806999999999999"/>
    <n v="95.055300000000003"/>
    <n v="47527650"/>
    <n v="95.447999999999993"/>
    <n v="47724000"/>
    <n v="-850"/>
    <n v="0"/>
    <n v="203135.50684931508"/>
    <n v="202285.50684931508"/>
    <s v="2019-01-30"/>
    <n v="0.9205479621887207"/>
    <n v="0.9205479621887207"/>
    <n v="0"/>
    <s v="可交易"/>
  </r>
  <r>
    <s v="111891221.IB"/>
    <x v="71"/>
    <x v="71"/>
    <x v="2"/>
    <x v="5"/>
    <x v="2"/>
    <x v="67"/>
    <n v="5"/>
    <n v="0.16712328767123288"/>
    <n v="300000"/>
    <n v="98.768799999999999"/>
    <n v="98.768799999999999"/>
    <n v="29630640"/>
    <n v="29630640"/>
    <n v="4.8445999999999998"/>
    <n v="98.8095"/>
    <n v="29642850"/>
    <n v="99.196899999999999"/>
    <n v="29759070"/>
    <n v="12210"/>
    <n v="0"/>
    <n v="117710.76164383562"/>
    <n v="129920.76164383562"/>
    <s v="2018-04-30"/>
    <n v="0.16712328791618347"/>
    <n v="0.16712328791618347"/>
    <n v="0"/>
    <s v="可交易"/>
  </r>
  <r>
    <s v="111891223.IB"/>
    <x v="72"/>
    <x v="72"/>
    <x v="2"/>
    <x v="5"/>
    <x v="1"/>
    <x v="68"/>
    <n v="5.07"/>
    <n v="0.41917808219178082"/>
    <n v="300000"/>
    <n v="97.547499999999999"/>
    <n v="97.547499999999999"/>
    <n v="29264250"/>
    <n v="29264250"/>
    <n v="4.8930999999999996"/>
    <n v="97.610799999999998"/>
    <n v="29283240"/>
    <n v="97.990200000000002"/>
    <n v="29397060"/>
    <n v="18990"/>
    <n v="0"/>
    <n v="117882.8130821918"/>
    <n v="136872.8130821918"/>
    <s v="2018-07-31"/>
    <n v="0.4191780686378479"/>
    <n v="0.4191780686378479"/>
    <n v="0"/>
    <s v="可交易"/>
  </r>
  <r>
    <s v="111891308.IB"/>
    <x v="73"/>
    <x v="73"/>
    <x v="2"/>
    <x v="5"/>
    <x v="1"/>
    <x v="69"/>
    <n v="5.17"/>
    <n v="0.92602739726027394"/>
    <n v="300000"/>
    <n v="95.084100000000007"/>
    <n v="95.084100000000007"/>
    <n v="28525230.000000004"/>
    <n v="28525230.000000004"/>
    <n v="5.1836000000000002"/>
    <n v="95.056100000000001"/>
    <n v="28516830"/>
    <n v="95.419700000000006"/>
    <n v="28625910"/>
    <n v="-8400.0000000037253"/>
    <n v="0"/>
    <n v="113131.8436931507"/>
    <n v="104731.84369314698"/>
    <s v="2019-02-01"/>
    <n v="0.92602741718292236"/>
    <n v="0.92602741718292236"/>
    <n v="0"/>
    <s v="可交易"/>
  </r>
  <r>
    <s v="111891287.IB"/>
    <x v="74"/>
    <x v="74"/>
    <x v="2"/>
    <x v="5"/>
    <x v="2"/>
    <x v="70"/>
    <n v="5.0999999999999996"/>
    <n v="0.42191780821917807"/>
    <n v="500000"/>
    <n v="97.533299999999997"/>
    <n v="97.533299999999997"/>
    <n v="48766650"/>
    <n v="48766650"/>
    <n v="4.9825999999999997"/>
    <n v="97.573099999999997"/>
    <n v="48786550"/>
    <n v="97.941000000000003"/>
    <n v="48970500"/>
    <n v="19900"/>
    <n v="0"/>
    <n v="190791.16767123289"/>
    <n v="210691.16767123289"/>
    <s v="2018-08-01"/>
    <n v="0.42191779613494873"/>
    <n v="0.42191779613494873"/>
    <n v="0"/>
    <s v="可交易"/>
  </r>
  <r>
    <s v="111891310.IB"/>
    <x v="75"/>
    <x v="75"/>
    <x v="2"/>
    <x v="5"/>
    <x v="0"/>
    <x v="71"/>
    <n v="5.0999999999999996"/>
    <n v="0.16986301369863013"/>
    <n v="500000"/>
    <n v="98.758099999999999"/>
    <n v="98.758099999999999"/>
    <n v="49379050"/>
    <n v="49379050"/>
    <n v="4.9474"/>
    <n v="98.789900000000003"/>
    <n v="49394950"/>
    <n v="99.166600000000003"/>
    <n v="49583300"/>
    <n v="15900"/>
    <n v="0"/>
    <n v="193187.07780821915"/>
    <n v="209087.07780821915"/>
    <s v="2018-05-01"/>
    <n v="0.1698630154132843"/>
    <n v="0.1698630154132843"/>
    <n v="0"/>
    <s v="可交易"/>
  </r>
  <r>
    <s v="111891380.IB"/>
    <x v="76"/>
    <x v="76"/>
    <x v="2"/>
    <x v="5"/>
    <x v="1"/>
    <x v="72"/>
    <n v="5.0999999999999996"/>
    <n v="0.67671232876712328"/>
    <n v="300000"/>
    <n v="96.325599999999994"/>
    <n v="96.325599999999994"/>
    <n v="28897680"/>
    <n v="28897680"/>
    <n v="5.0953999999999997"/>
    <n v="96.316900000000004"/>
    <n v="28895070"/>
    <n v="96.666799999999995"/>
    <n v="29000040"/>
    <n v="-2610"/>
    <n v="0"/>
    <n v="109019.46673972601"/>
    <n v="106409.46673972601"/>
    <s v="2018-11-02"/>
    <n v="0.67671233415603638"/>
    <n v="0.67671233415603638"/>
    <n v="0"/>
    <s v="可交易"/>
  </r>
  <r>
    <s v="111891369.IB"/>
    <x v="77"/>
    <x v="77"/>
    <x v="2"/>
    <x v="5"/>
    <x v="2"/>
    <x v="73"/>
    <n v="5.1001000000000003"/>
    <n v="0.42465753424657532"/>
    <n v="300000"/>
    <n v="97.533299999999997"/>
    <n v="97.533299999999997"/>
    <n v="29259990"/>
    <n v="29259990"/>
    <n v="5.0850999999999997"/>
    <n v="97.531899999999993"/>
    <n v="29259569.999999996"/>
    <n v="97.886200000000002"/>
    <n v="29365860"/>
    <n v="-420.00000000372529"/>
    <n v="0"/>
    <n v="110388.48287597262"/>
    <n v="109968.4828759689"/>
    <s v="2018-08-02"/>
    <n v="0.42465752363204956"/>
    <n v="0.42465752363204956"/>
    <n v="0"/>
    <s v="可交易"/>
  </r>
  <r>
    <s v="111891334.IB"/>
    <x v="78"/>
    <x v="78"/>
    <x v="2"/>
    <x v="5"/>
    <x v="2"/>
    <x v="73"/>
    <n v="5.0999999999999996"/>
    <n v="0.42465753424657532"/>
    <n v="500000"/>
    <n v="97.533299999999997"/>
    <n v="97.533299999999997"/>
    <n v="48766650"/>
    <n v="48766650"/>
    <n v="4.9851000000000001"/>
    <n v="97.572599999999994"/>
    <n v="48786300"/>
    <n v="97.926900000000003"/>
    <n v="48963450"/>
    <n v="19650"/>
    <n v="0"/>
    <n v="183977.19739726026"/>
    <n v="203627.19739726026"/>
    <s v="2018-08-02"/>
    <n v="0.42465752363204956"/>
    <n v="0.42465752363204956"/>
    <n v="0"/>
    <s v="可交易"/>
  </r>
  <r>
    <s v="111891433.IB"/>
    <x v="79"/>
    <x v="79"/>
    <x v="2"/>
    <x v="5"/>
    <x v="2"/>
    <x v="74"/>
    <n v="5.1001000000000003"/>
    <n v="0.43287671232876712"/>
    <n v="300000"/>
    <n v="97.52"/>
    <n v="97.52"/>
    <n v="29256000"/>
    <n v="29256000"/>
    <n v="5.0926"/>
    <n v="97.527900000000002"/>
    <n v="29258370"/>
    <n v="97.843100000000007"/>
    <n v="29352930.000000004"/>
    <n v="2370"/>
    <n v="0"/>
    <n v="98109.715463013708"/>
    <n v="100479.71546301371"/>
    <s v="2018-08-05"/>
    <n v="0.43287670612335205"/>
    <n v="0.43287670612335205"/>
    <n v="0"/>
    <s v="可交易"/>
  </r>
  <r>
    <s v="111891431.IB"/>
    <x v="80"/>
    <x v="80"/>
    <x v="2"/>
    <x v="5"/>
    <x v="2"/>
    <x v="74"/>
    <n v="5.0999999999999996"/>
    <n v="0.43287671232876712"/>
    <n v="700000"/>
    <n v="97.520099999999999"/>
    <n v="97.520099999999999"/>
    <n v="68264070"/>
    <n v="68264070"/>
    <n v="4.9926000000000004"/>
    <n v="97.569400000000002"/>
    <n v="68298580"/>
    <n v="97.884500000000003"/>
    <n v="68519150"/>
    <n v="34510"/>
    <n v="0"/>
    <n v="228918.41556164381"/>
    <n v="263428.41556164378"/>
    <s v="2018-08-05"/>
    <n v="0.43287670612335205"/>
    <n v="0.43287670612335205"/>
    <n v="0"/>
    <s v="可交易"/>
  </r>
  <r>
    <s v="111813035.IB"/>
    <x v="81"/>
    <x v="81"/>
    <x v="2"/>
    <x v="5"/>
    <x v="1"/>
    <x v="75"/>
    <n v="5.0199999999999996"/>
    <n v="0.68493150684931503"/>
    <n v="1000000"/>
    <n v="96.381200000000007"/>
    <n v="96.381200000000007"/>
    <n v="96381200"/>
    <n v="96381200"/>
    <n v="4.9123999999999999"/>
    <n v="96.44"/>
    <n v="96440000"/>
    <n v="96.744900000000001"/>
    <n v="96744900"/>
    <n v="58800"/>
    <n v="0"/>
    <n v="318137.17742465757"/>
    <n v="376937.17742465757"/>
    <s v="2018-11-05"/>
    <n v="0.68493151664733887"/>
    <n v="0.68493151664733887"/>
    <n v="0"/>
    <s v="可交易"/>
  </r>
  <r>
    <s v="111891456.IB"/>
    <x v="82"/>
    <x v="82"/>
    <x v="2"/>
    <x v="5"/>
    <x v="2"/>
    <x v="76"/>
    <n v="5.15"/>
    <n v="0.93698630136986305"/>
    <n v="300000"/>
    <n v="95.025700000000001"/>
    <n v="95.025700000000001"/>
    <n v="28507710"/>
    <n v="28507710"/>
    <n v="5.1893000000000002"/>
    <n v="95.049700000000001"/>
    <n v="28514910"/>
    <n v="95.363100000000003"/>
    <n v="28608930"/>
    <n v="7200"/>
    <n v="0"/>
    <n v="96535.697424657541"/>
    <n v="103735.69742465754"/>
    <s v="2019-02-05"/>
    <n v="0.93698632717132568"/>
    <n v="0.93698632717132568"/>
    <n v="0"/>
    <s v="可交易"/>
  </r>
  <r>
    <s v="111891430.IB"/>
    <x v="83"/>
    <x v="83"/>
    <x v="2"/>
    <x v="5"/>
    <x v="1"/>
    <x v="76"/>
    <n v="5.12"/>
    <n v="0.93698630136986305"/>
    <n v="300000"/>
    <n v="95.053299999999993"/>
    <n v="95.053299999999993"/>
    <n v="28515989.999999996"/>
    <n v="28515989.999999996"/>
    <n v="5.1893000000000002"/>
    <n v="95.051400000000001"/>
    <n v="28515420"/>
    <n v="95.363100000000003"/>
    <n v="28608930"/>
    <n v="-569.99999999627471"/>
    <n v="0"/>
    <n v="96001.228799999983"/>
    <n v="95431.228800003708"/>
    <s v="2019-02-05"/>
    <n v="0.93698632717132568"/>
    <n v="0.93698632717132568"/>
    <n v="0"/>
    <s v="可交易"/>
  </r>
  <r>
    <s v="111892262.IB"/>
    <x v="84"/>
    <x v="84"/>
    <x v="2"/>
    <x v="5"/>
    <x v="1"/>
    <x v="77"/>
    <n v="5"/>
    <n v="0.74246575342465748"/>
    <n v="500000"/>
    <n v="96.395099999999999"/>
    <n v="96.395099999999999"/>
    <n v="48197550"/>
    <n v="48197550"/>
    <n v="5.0349000000000004"/>
    <n v="96.370099999999994"/>
    <n v="48185050"/>
    <n v="96.396500000000003"/>
    <n v="48198250"/>
    <n v="-12500"/>
    <n v="0"/>
    <n v="19807.212328767124"/>
    <n v="7307.2123287671238"/>
    <s v="2018-11-26"/>
    <n v="0.74246573448181152"/>
    <n v="0.74246573448181152"/>
    <n v="0"/>
    <s v="可交易"/>
  </r>
  <r>
    <s v="111892485.IB"/>
    <x v="85"/>
    <x v="85"/>
    <x v="2"/>
    <x v="5"/>
    <x v="1"/>
    <x v="78"/>
    <n v="5.0999999999999996"/>
    <n v="1"/>
    <n v="1000000"/>
    <n v="95.147499999999994"/>
    <n v="95.147499999999994"/>
    <n v="95147500"/>
    <n v="95147500"/>
    <n v="5.1196000000000002"/>
    <n v="95.1297"/>
    <n v="95129700"/>
    <n v="95.1297"/>
    <n v="95129700"/>
    <n v="-17800"/>
    <n v="0"/>
    <n v="13294.582191780819"/>
    <n v="-4505.4178082191811"/>
    <s v="2019-02-28"/>
    <n v="1"/>
    <n v="1"/>
    <n v="0"/>
    <s v="可交易"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7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  <r>
    <m/>
    <x v="86"/>
    <x v="86"/>
    <x v="4"/>
    <x v="9"/>
    <x v="4"/>
    <x v="79"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n v="1"/>
    <d v="2017-12-14T00:00:00"/>
    <s v="1480369.IB"/>
    <x v="0"/>
    <x v="0"/>
    <s v="中债"/>
    <s v="企业债"/>
    <s v="AA"/>
    <n v="7.43"/>
    <s v="债券买入"/>
    <n v="500000"/>
    <n v="6.0942999999999996"/>
    <x v="0"/>
    <n v="84.733578080000001"/>
    <n v="0"/>
    <n v="0"/>
    <n v="85.754499999999993"/>
    <n v="81.683199999999999"/>
    <n v="0"/>
    <n v="1.2048610989094488E-2"/>
    <n v="0"/>
    <x v="0"/>
    <n v="0"/>
    <n v="21"/>
    <x v="0"/>
    <n v="7"/>
    <n v="0"/>
    <n v="170627.89010630135"/>
    <s v="部门"/>
  </r>
  <r>
    <n v="2"/>
    <d v="2017-12-14T00:00:00"/>
    <s v="1480485.IB"/>
    <x v="1"/>
    <x v="1"/>
    <s v="中债"/>
    <s v="企业债"/>
    <s v="AA"/>
    <n v="7.18"/>
    <s v="债券买入"/>
    <n v="500000"/>
    <n v="6.3358999999999996"/>
    <x v="1"/>
    <n v="82.920909589999994"/>
    <n v="0"/>
    <n v="0"/>
    <n v="83.879499999999993"/>
    <n v="81.062600000000003"/>
    <n v="0"/>
    <n v="1.156029781558976E-2"/>
    <n v="0"/>
    <x v="0"/>
    <n v="0"/>
    <n v="21"/>
    <x v="0"/>
    <n v="7"/>
    <n v="0"/>
    <n v="166977.72205109586"/>
    <s v="部门"/>
  </r>
  <r>
    <n v="3"/>
    <d v="2017-12-18T00:00:00"/>
    <s v="101660033.IB"/>
    <x v="2"/>
    <x v="2"/>
    <s v="上清"/>
    <s v="中票"/>
    <s v="AAA"/>
    <n v="5.8"/>
    <s v="债券买入"/>
    <n v="500000"/>
    <n v="6.2549999999999999"/>
    <x v="2"/>
    <n v="102.67746438"/>
    <n v="0"/>
    <n v="0"/>
    <n v="105.3044"/>
    <n v="100.1241"/>
    <n v="0"/>
    <n v="2.5584344489438804E-2"/>
    <n v="0"/>
    <x v="1"/>
    <n v="0"/>
    <n v="31"/>
    <x v="1"/>
    <n v="7.5"/>
    <n v="0"/>
    <n v="327020.69134726032"/>
    <s v="部门"/>
  </r>
  <r>
    <n v="4"/>
    <d v="2017-12-18T00:00:00"/>
    <s v="101653030.IB"/>
    <x v="3"/>
    <x v="3"/>
    <s v="上清"/>
    <s v="中票"/>
    <s v="AAA"/>
    <n v="3.23"/>
    <s v="债券买入"/>
    <n v="300000"/>
    <n v="5.7945000000000002"/>
    <x v="3"/>
    <n v="92.917210960000006"/>
    <n v="0"/>
    <n v="0"/>
    <n v="95.549899999999994"/>
    <n v="93.7624"/>
    <n v="0"/>
    <n v="2.8333707101188654E-2"/>
    <n v="0"/>
    <x v="1"/>
    <n v="0"/>
    <n v="31"/>
    <x v="1"/>
    <n v="7.5"/>
    <n v="0"/>
    <n v="177560.97162904113"/>
    <s v="部门"/>
  </r>
  <r>
    <n v="5"/>
    <d v="2017-12-18T00:00:00"/>
    <s v="101454005.IB"/>
    <x v="4"/>
    <x v="4"/>
    <s v="上清"/>
    <s v="中票"/>
    <s v="AA"/>
    <n v="7.1"/>
    <s v="债券买入"/>
    <n v="700000"/>
    <n v="5.9470000000000001"/>
    <x v="4"/>
    <n v="106.75942740000001"/>
    <n v="0"/>
    <n v="0"/>
    <n v="108.1831"/>
    <n v="101.3165"/>
    <n v="0"/>
    <n v="1.3335333793669246E-2"/>
    <n v="0"/>
    <x v="2"/>
    <n v="0"/>
    <n v="31"/>
    <x v="1"/>
    <n v="7.5"/>
    <n v="0"/>
    <n v="476030.04957123293"/>
    <s v="部门"/>
  </r>
  <r>
    <n v="6"/>
    <d v="2017-12-18T00:00:00"/>
    <s v="101754025.IB"/>
    <x v="5"/>
    <x v="5"/>
    <s v="上清"/>
    <s v="中票"/>
    <s v="AA+"/>
    <n v="5.05"/>
    <s v="债券买入"/>
    <n v="700000"/>
    <n v="5.8193000000000001"/>
    <x v="5"/>
    <n v="100.81477397"/>
    <n v="0"/>
    <n v="0"/>
    <n v="101.9926"/>
    <n v="97.316199999999995"/>
    <n v="0"/>
    <n v="1.1683069689274683E-2"/>
    <n v="0"/>
    <x v="2"/>
    <n v="0"/>
    <n v="29"/>
    <x v="2"/>
    <n v="7.5"/>
    <n v="0"/>
    <n v="420521.8996419863"/>
    <s v="部门"/>
  </r>
  <r>
    <n v="7"/>
    <d v="2017-12-18T00:00:00"/>
    <s v="101754025.IB"/>
    <x v="5"/>
    <x v="5"/>
    <s v="上清"/>
    <s v="中票"/>
    <s v="AA+"/>
    <n v="5.05"/>
    <s v="债券买入"/>
    <n v="700000"/>
    <n v="5.8193000000000001"/>
    <x v="5"/>
    <n v="100.81477397"/>
    <n v="0"/>
    <n v="0"/>
    <n v="101.9926"/>
    <n v="97.316199999999995"/>
    <n v="0"/>
    <n v="1.1683069689274683E-2"/>
    <n v="0"/>
    <x v="2"/>
    <n v="0"/>
    <n v="29"/>
    <x v="2"/>
    <n v="7.5"/>
    <n v="0"/>
    <n v="420521.8996419863"/>
    <s v="部门"/>
  </r>
  <r>
    <n v="8"/>
    <d v="2017-12-18T00:00:00"/>
    <s v="101754025.IB"/>
    <x v="5"/>
    <x v="5"/>
    <s v="上清"/>
    <s v="中票"/>
    <s v="AA+"/>
    <n v="5.05"/>
    <s v="债券买入"/>
    <n v="700000"/>
    <n v="5.8193000000000001"/>
    <x v="5"/>
    <n v="100.81477397"/>
    <n v="0"/>
    <n v="0"/>
    <n v="101.9926"/>
    <n v="97.316199999999995"/>
    <n v="0"/>
    <n v="1.1683069689274683E-2"/>
    <n v="0"/>
    <x v="2"/>
    <n v="0"/>
    <n v="29"/>
    <x v="2"/>
    <n v="7.5"/>
    <n v="0"/>
    <n v="420521.8996419863"/>
    <s v="部门"/>
  </r>
  <r>
    <n v="9"/>
    <d v="2017-12-18T00:00:00"/>
    <s v="101758013.IB"/>
    <x v="6"/>
    <x v="6"/>
    <s v="上清"/>
    <s v="中票"/>
    <s v="AA"/>
    <n v="5"/>
    <s v="债券买入"/>
    <n v="200000"/>
    <n v="5.8244999999999996"/>
    <x v="6"/>
    <n v="100.41954932"/>
    <n v="0"/>
    <n v="0"/>
    <n v="101.58450000000001"/>
    <n v="97.091300000000004"/>
    <n v="0"/>
    <n v="1.1600835573238211E-2"/>
    <n v="0"/>
    <x v="2"/>
    <n v="0"/>
    <n v="31"/>
    <x v="1"/>
    <n v="7.5"/>
    <n v="0"/>
    <n v="127931.75461315068"/>
    <s v="部门"/>
  </r>
  <r>
    <n v="10"/>
    <d v="2017-12-18T00:00:00"/>
    <s v="011754145.IB"/>
    <x v="7"/>
    <x v="7"/>
    <s v="上清"/>
    <s v="短融"/>
    <s v="AAA"/>
    <n v="4.7"/>
    <s v="债券买入"/>
    <n v="300000"/>
    <n v="5.2312000000000003"/>
    <x v="7"/>
    <n v="100.93081096"/>
    <n v="0"/>
    <n v="0"/>
    <n v="102.05289999999999"/>
    <n v="99.915300000000002"/>
    <n v="0"/>
    <n v="1.1117408344659907E-2"/>
    <n v="0"/>
    <x v="2"/>
    <n v="0"/>
    <n v="31"/>
    <x v="1"/>
    <n v="7.5"/>
    <n v="0"/>
    <n v="192874.63190301374"/>
    <s v="部门"/>
  </r>
  <r>
    <n v="11"/>
    <d v="2017-12-18T00:00:00"/>
    <s v="011754145.IB"/>
    <x v="7"/>
    <x v="7"/>
    <s v="上清"/>
    <s v="短融"/>
    <s v="AAA"/>
    <n v="4.7"/>
    <s v="债券买入"/>
    <n v="350000"/>
    <n v="5.2312000000000003"/>
    <x v="7"/>
    <n v="100.93081096"/>
    <n v="0"/>
    <n v="0"/>
    <n v="102.05289999999999"/>
    <n v="99.915300000000002"/>
    <n v="0"/>
    <n v="1.1117408344659907E-2"/>
    <n v="0"/>
    <x v="2"/>
    <n v="0"/>
    <n v="31"/>
    <x v="1"/>
    <n v="7.5"/>
    <n v="0"/>
    <n v="225020.40388684935"/>
    <s v="部门"/>
  </r>
  <r>
    <n v="12"/>
    <d v="2017-12-18T00:00:00"/>
    <s v="011754145.IB"/>
    <x v="7"/>
    <x v="7"/>
    <s v="上清"/>
    <s v="短融"/>
    <s v="AAA"/>
    <n v="4.7"/>
    <s v="债券买入"/>
    <n v="350000"/>
    <n v="5.2312000000000003"/>
    <x v="7"/>
    <n v="100.93081096"/>
    <n v="0"/>
    <n v="0"/>
    <n v="102.05289999999999"/>
    <n v="99.915300000000002"/>
    <n v="0"/>
    <n v="1.1117408344659907E-2"/>
    <n v="0"/>
    <x v="2"/>
    <n v="0"/>
    <n v="31"/>
    <x v="1"/>
    <n v="7.5"/>
    <n v="0"/>
    <n v="225020.40388684935"/>
    <s v="部门"/>
  </r>
  <r>
    <n v="13"/>
    <d v="2017-12-18T00:00:00"/>
    <s v="011754145.IB"/>
    <x v="7"/>
    <x v="7"/>
    <s v="上清"/>
    <s v="短融"/>
    <s v="AAA"/>
    <n v="4.7"/>
    <s v="债券买入"/>
    <n v="500000"/>
    <n v="5.2312000000000003"/>
    <x v="7"/>
    <n v="100.93081096"/>
    <n v="0"/>
    <n v="0"/>
    <n v="102.05289999999999"/>
    <n v="99.915300000000002"/>
    <n v="0"/>
    <n v="1.1117408344659907E-2"/>
    <n v="0"/>
    <x v="2"/>
    <n v="0"/>
    <n v="31"/>
    <x v="1"/>
    <n v="7.5"/>
    <n v="0"/>
    <n v="321457.71983835619"/>
    <s v="部门"/>
  </r>
  <r>
    <n v="14"/>
    <d v="2017-12-19T00:00:00"/>
    <s v="1182277.IB"/>
    <x v="8"/>
    <x v="8"/>
    <s v="中债"/>
    <s v="中票"/>
    <s v="AAA"/>
    <n v="6.28"/>
    <s v="债券买入"/>
    <n v="500000"/>
    <n v="5.1816000000000004"/>
    <x v="8"/>
    <n v="101.89693973"/>
    <n v="0"/>
    <n v="0"/>
    <n v="103.0478"/>
    <n v="100.7594"/>
    <n v="0"/>
    <n v="1.129435558172287E-2"/>
    <n v="0"/>
    <x v="3"/>
    <n v="0"/>
    <n v="31"/>
    <x v="3"/>
    <n v="7.5"/>
    <n v="0"/>
    <n v="324534.77379760274"/>
    <s v="部门"/>
  </r>
  <r>
    <n v="15"/>
    <d v="2017-12-19T00:00:00"/>
    <s v="1180163.IB"/>
    <x v="9"/>
    <x v="9"/>
    <s v="中债"/>
    <s v="企业债"/>
    <s v="AAA"/>
    <n v="4.7"/>
    <s v="债券买入"/>
    <n v="500000"/>
    <n v="4.7743000000000002"/>
    <x v="9"/>
    <n v="100.25449451999999"/>
    <n v="0"/>
    <n v="0"/>
    <n v="101.27460000000001"/>
    <n v="100.02549999999999"/>
    <n v="0"/>
    <n v="1.0175159576476744E-2"/>
    <n v="0"/>
    <x v="3"/>
    <n v="0"/>
    <n v="31"/>
    <x v="3"/>
    <n v="7.5"/>
    <n v="0"/>
    <n v="319303.69829999999"/>
    <s v="部门"/>
  </r>
  <r>
    <n v="16"/>
    <d v="2017-12-19T00:00:00"/>
    <s v="101353014.IB"/>
    <x v="10"/>
    <x v="10"/>
    <s v="上清"/>
    <s v="中票"/>
    <s v="AAA"/>
    <n v="6"/>
    <s v="债券买入"/>
    <n v="500000"/>
    <n v="7.4223999999999997"/>
    <x v="10"/>
    <n v="99.580741099999997"/>
    <n v="0"/>
    <n v="0"/>
    <n v="102.3648"/>
    <n v="100.4087"/>
    <n v="0"/>
    <n v="2.795780458396302E-2"/>
    <n v="0"/>
    <x v="1"/>
    <n v="0"/>
    <n v="31"/>
    <x v="3"/>
    <n v="7.3"/>
    <n v="0"/>
    <n v="308700.29741"/>
    <s v="部门"/>
  </r>
  <r>
    <n v="17"/>
    <d v="2017-12-20T00:00:00"/>
    <s v="111789877.IB"/>
    <x v="11"/>
    <x v="11"/>
    <s v="上清"/>
    <s v="存单"/>
    <s v="AA+"/>
    <n v="5.2"/>
    <s v="债券买入"/>
    <n v="1000000"/>
    <n v="5.1577000000000002"/>
    <x v="11"/>
    <n v="95.364391780000005"/>
    <n v="0"/>
    <n v="0"/>
    <n v="96.308599999999998"/>
    <n v="95.0762"/>
    <n v="0"/>
    <n v="9.9010563835841836E-3"/>
    <n v="0"/>
    <x v="4"/>
    <n v="0"/>
    <n v="14"/>
    <x v="4"/>
    <n v="5.7"/>
    <n v="0"/>
    <n v="208495.30038476712"/>
    <s v="李孟霜"/>
  </r>
  <r>
    <n v="18"/>
    <d v="2017-12-20T00:00:00"/>
    <s v="111785144.IB"/>
    <x v="12"/>
    <x v="12"/>
    <s v="上清"/>
    <s v="存单"/>
    <s v="AA+"/>
    <n v="4.8"/>
    <s v="债券买入"/>
    <n v="1000000"/>
    <n v="5.1890999999999998"/>
    <x v="12"/>
    <n v="96.277009860000007"/>
    <n v="0"/>
    <n v="0"/>
    <n v="97.268699999999995"/>
    <n v="95.223299999999995"/>
    <n v="0"/>
    <n v="1.030038366835484E-2"/>
    <n v="0"/>
    <x v="4"/>
    <n v="0"/>
    <n v="14"/>
    <x v="4"/>
    <n v="5.7"/>
    <n v="0"/>
    <n v="210490.55854323288"/>
    <s v="李孟霜"/>
  </r>
  <r>
    <n v="19"/>
    <d v="2017-12-20T00:00:00"/>
    <s v="111784282.IB"/>
    <x v="13"/>
    <x v="13"/>
    <s v="上清"/>
    <s v="存单"/>
    <s v="AA+"/>
    <n v="4.92"/>
    <s v="债券买入"/>
    <n v="500000"/>
    <n v="5.3784999999999998"/>
    <x v="13"/>
    <n v="96.310076710000004"/>
    <n v="0"/>
    <n v="0"/>
    <n v="97.433999999999997"/>
    <n v="95.185699999999997"/>
    <n v="0"/>
    <n v="1.166984108406699E-2"/>
    <n v="0"/>
    <x v="5"/>
    <n v="0"/>
    <n v="14"/>
    <x v="4"/>
    <n v="9.3000000000000007"/>
    <n v="0"/>
    <n v="171774.95873482194"/>
    <s v="部门"/>
  </r>
  <r>
    <n v="20"/>
    <d v="2017-12-20T00:00:00"/>
    <s v="111782093.IB"/>
    <x v="14"/>
    <x v="14"/>
    <s v="上清"/>
    <s v="存单"/>
    <s v="AA"/>
    <n v="4.68"/>
    <s v="债券买入"/>
    <n v="500000"/>
    <n v="5.4707999999999997"/>
    <x v="14"/>
    <n v="96.737627399999994"/>
    <n v="0"/>
    <n v="0"/>
    <n v="97.886200000000002"/>
    <n v="95.313999999999993"/>
    <n v="0"/>
    <n v="1.1873069775122591E-2"/>
    <n v="0"/>
    <x v="5"/>
    <n v="0"/>
    <n v="14"/>
    <x v="4"/>
    <n v="9.3000000000000007"/>
    <n v="0"/>
    <n v="172537.52174630133"/>
    <s v="部门"/>
  </r>
  <r>
    <n v="21"/>
    <d v="2017-12-20T00:00:00"/>
    <s v="111784339.IB"/>
    <x v="15"/>
    <x v="15"/>
    <s v="上清"/>
    <s v="存单"/>
    <s v="AA"/>
    <n v="4.9800000000000004"/>
    <s v="债券买入"/>
    <n v="500000"/>
    <n v="5.4786999999999999"/>
    <x v="15"/>
    <n v="96.243926029999997"/>
    <n v="0"/>
    <n v="0"/>
    <n v="97.384600000000006"/>
    <n v="95.110200000000006"/>
    <n v="0"/>
    <n v="1.1851906058408801E-2"/>
    <n v="0"/>
    <x v="5"/>
    <n v="0"/>
    <n v="14"/>
    <x v="4"/>
    <n v="9.3000000000000007"/>
    <n v="0"/>
    <n v="171656.97491926028"/>
    <s v="部门"/>
  </r>
  <r>
    <n v="22"/>
    <d v="2017-12-20T00:00:00"/>
    <s v="111719297.IB"/>
    <x v="16"/>
    <x v="16"/>
    <s v="上清"/>
    <s v="存单"/>
    <s v="AAA"/>
    <n v="4.8499999999999996"/>
    <s v="债券买入"/>
    <n v="500000"/>
    <n v="5.1502999999999997"/>
    <x v="16"/>
    <n v="96.395515070000002"/>
    <n v="0"/>
    <n v="0"/>
    <n v="97.447699999999998"/>
    <n v="95.293300000000002"/>
    <n v="0"/>
    <n v="1.0915289256309579E-2"/>
    <n v="0"/>
    <x v="5"/>
    <n v="0"/>
    <n v="14"/>
    <x v="4"/>
    <n v="9.3000000000000007"/>
    <n v="0"/>
    <n v="171927.34331663017"/>
    <s v="部门"/>
  </r>
  <r>
    <n v="23"/>
    <d v="2017-12-20T00:00:00"/>
    <s v="111719349.IB"/>
    <x v="17"/>
    <x v="17"/>
    <s v="上清"/>
    <s v="存单"/>
    <s v="AAA"/>
    <n v="4.93"/>
    <s v="债券买入"/>
    <n v="1000000"/>
    <n v="5.1513"/>
    <x v="17"/>
    <n v="95.665982470000003"/>
    <n v="0"/>
    <n v="0"/>
    <n v="96.732200000000006"/>
    <n v="95.264799999999994"/>
    <n v="0"/>
    <n v="1.1145210684836204E-2"/>
    <n v="0"/>
    <x v="5"/>
    <n v="0"/>
    <n v="14"/>
    <x v="4"/>
    <n v="9.3000000000000007"/>
    <n v="0"/>
    <n v="341252.3539066849"/>
    <s v="部门"/>
  </r>
  <r>
    <n v="24"/>
    <d v="2017-12-20T00:00:00"/>
    <s v="140222.IB"/>
    <x v="18"/>
    <x v="18"/>
    <s v="中债"/>
    <s v="利率债"/>
    <s v="AAA"/>
    <n v="5.0199999999999996"/>
    <s v="债券买入"/>
    <n v="300000"/>
    <n v="4.9351000000000003"/>
    <x v="18"/>
    <n v="102.11026438"/>
    <n v="0"/>
    <n v="0"/>
    <n v="103.0324"/>
    <n v="100.4055"/>
    <n v="0"/>
    <n v="9.0307828071847229E-3"/>
    <n v="0"/>
    <x v="5"/>
    <n v="0"/>
    <n v="14"/>
    <x v="4"/>
    <n v="9.3000000000000007"/>
    <n v="0"/>
    <n v="109271.97059404933"/>
    <s v="部门"/>
  </r>
  <r>
    <n v="25"/>
    <d v="2017-12-20T00:00:00"/>
    <s v="140229.IB"/>
    <x v="19"/>
    <x v="19"/>
    <s v="中债"/>
    <s v="利率债"/>
    <s v="AAA"/>
    <n v="4.22"/>
    <s v="债券买入"/>
    <n v="200000"/>
    <n v="4.9370000000000003"/>
    <x v="19"/>
    <n v="96.221849320000004"/>
    <n v="0"/>
    <n v="0"/>
    <n v="97.107600000000005"/>
    <n v="95.951400000000007"/>
    <n v="0"/>
    <n v="9.2052967830029697E-3"/>
    <n v="0"/>
    <x v="5"/>
    <n v="0"/>
    <n v="14"/>
    <x v="4"/>
    <n v="9.3000000000000007"/>
    <n v="0"/>
    <n v="68647.039898432879"/>
    <s v="部门"/>
  </r>
  <r>
    <n v="26"/>
    <d v="2017-12-20T00:00:00"/>
    <s v="160407.IB"/>
    <x v="20"/>
    <x v="20"/>
    <s v="中债"/>
    <s v="利率债"/>
    <s v="AAA"/>
    <n v="3.28"/>
    <s v="债券买入"/>
    <n v="300000"/>
    <n v="4.8036000000000003"/>
    <x v="20"/>
    <n v="95.806731510000006"/>
    <n v="0"/>
    <n v="0"/>
    <n v="93.438800000000001"/>
    <n v="93.420900000000003"/>
    <n v="0"/>
    <n v="-2.4715711231134585E-2"/>
    <n v="0"/>
    <x v="5"/>
    <n v="0"/>
    <n v="14"/>
    <x v="4"/>
    <n v="9.3000000000000007"/>
    <n v="0"/>
    <n v="102526.3269254959"/>
    <s v="部门"/>
  </r>
  <r>
    <n v="27"/>
    <d v="2017-12-20T00:00:00"/>
    <s v="120235.IB"/>
    <x v="21"/>
    <x v="21"/>
    <s v="中债"/>
    <s v="利率债"/>
    <s v="AAA"/>
    <n v="4"/>
    <s v="债券买入"/>
    <n v="200000"/>
    <n v="4.6910999999999996"/>
    <x v="21"/>
    <n v="100.32169863"/>
    <n v="0"/>
    <n v="0"/>
    <n v="101.5765"/>
    <n v="99.395700000000005"/>
    <n v="0"/>
    <n v="1.2507776354822919E-2"/>
    <n v="0"/>
    <x v="5"/>
    <n v="0"/>
    <n v="14"/>
    <x v="4"/>
    <n v="9.3000000000000007"/>
    <n v="0"/>
    <n v="71571.973488361662"/>
    <s v="部门"/>
  </r>
  <r>
    <n v="28"/>
    <d v="2017-12-25T00:00:00"/>
    <s v="101455015.IB"/>
    <x v="22"/>
    <x v="22"/>
    <s v="上清"/>
    <s v="中票"/>
    <s v="AA"/>
    <n v="7.5"/>
    <s v="债券买入"/>
    <n v="500000"/>
    <n v="6.4656000000000002"/>
    <x v="22"/>
    <n v="105.65996438000001"/>
    <n v="0"/>
    <n v="0"/>
    <n v="107.1486"/>
    <n v="101.4569"/>
    <n v="0"/>
    <n v="1.4088927899371662E-2"/>
    <n v="0"/>
    <x v="6"/>
    <n v="0"/>
    <n v="21"/>
    <x v="5"/>
    <n v="8.6999999999999993"/>
    <n v="0"/>
    <n v="264439.39030446578"/>
    <s v="部门"/>
  </r>
  <r>
    <n v="29"/>
    <d v="2017-12-25T00:00:00"/>
    <s v="101463004.IB"/>
    <x v="23"/>
    <x v="23"/>
    <s v="上清"/>
    <s v="中票"/>
    <s v="AAA"/>
    <n v="8.5"/>
    <s v="债券买入"/>
    <n v="700000"/>
    <n v="3.2913000000000001"/>
    <x v="23"/>
    <n v="122.36718767000001"/>
    <n v="0"/>
    <n v="0"/>
    <n v="123.6116"/>
    <n v="115.27460000000001"/>
    <n v="0"/>
    <n v="1.0169493584799127E-2"/>
    <n v="0"/>
    <x v="6"/>
    <n v="0"/>
    <n v="21"/>
    <x v="5"/>
    <n v="8.6999999999999993"/>
    <n v="0"/>
    <n v="428754.51044154243"/>
    <s v="部门"/>
  </r>
  <r>
    <n v="30"/>
    <d v="2017-12-25T00:00:00"/>
    <s v="101554027.IB"/>
    <x v="24"/>
    <x v="24"/>
    <s v="上清"/>
    <s v="中票"/>
    <s v="AA"/>
    <n v="5.6"/>
    <s v="债券买入"/>
    <n v="300000"/>
    <n v="6.1337999999999999"/>
    <x v="24"/>
    <n v="103.27440959"/>
    <n v="0"/>
    <n v="0"/>
    <n v="104.5568"/>
    <n v="100.0154"/>
    <n v="0"/>
    <n v="1.2417310494352796E-2"/>
    <n v="0"/>
    <x v="6"/>
    <n v="0"/>
    <n v="21"/>
    <x v="5"/>
    <n v="8.6999999999999993"/>
    <n v="0"/>
    <n v="155081.38053775067"/>
    <s v="部门"/>
  </r>
  <r>
    <n v="31"/>
    <d v="2017-12-25T00:00:00"/>
    <s v="101556012.IB"/>
    <x v="25"/>
    <x v="25"/>
    <s v="上清"/>
    <s v="中票"/>
    <s v="AA"/>
    <n v="5.9"/>
    <s v="债券买入"/>
    <n v="400000"/>
    <n v="7.4873000000000003"/>
    <x v="25"/>
    <n v="103.27311644"/>
    <n v="0"/>
    <n v="0"/>
    <n v="104.7269"/>
    <n v="99.780600000000007"/>
    <n v="0"/>
    <n v="1.4077076494971807E-2"/>
    <n v="0"/>
    <x v="6"/>
    <n v="0"/>
    <n v="21"/>
    <x v="5"/>
    <n v="8.6999999999999993"/>
    <n v="0"/>
    <n v="206772.58491603285"/>
    <s v="部门"/>
  </r>
  <r>
    <n v="32"/>
    <d v="2017-12-25T00:00:00"/>
    <s v="101755021.IB"/>
    <x v="26"/>
    <x v="26"/>
    <s v="上清"/>
    <s v="中票"/>
    <s v="AA"/>
    <n v="5.78"/>
    <s v="债券买入"/>
    <n v="1000000"/>
    <n v="6.0507999999999997"/>
    <x v="26"/>
    <n v="100.89511644"/>
    <n v="0"/>
    <n v="0"/>
    <n v="100.8618"/>
    <n v="97.868799999999993"/>
    <n v="0"/>
    <n v="-3.3020864810440198E-4"/>
    <n v="0"/>
    <x v="7"/>
    <n v="0"/>
    <n v="8"/>
    <x v="6"/>
    <n v="5.9"/>
    <n v="0"/>
    <n v="130472.58893063015"/>
    <s v="梁睿喆"/>
  </r>
  <r>
    <n v="33"/>
    <d v="2017-12-25T00:00:00"/>
    <s v="101760044.IB"/>
    <x v="27"/>
    <x v="27"/>
    <s v="上清"/>
    <s v="中票"/>
    <s v="AAA"/>
    <n v="5.51"/>
    <s v="债券买入"/>
    <n v="800000"/>
    <n v="5.9786000000000001"/>
    <x v="27"/>
    <n v="99.660272599999999"/>
    <n v="0"/>
    <n v="0"/>
    <n v="99.569500000000005"/>
    <n v="97.018299999999996"/>
    <n v="0"/>
    <n v="-9.1082030614464404E-4"/>
    <n v="0"/>
    <x v="7"/>
    <n v="0"/>
    <n v="8"/>
    <x v="6"/>
    <n v="5.9"/>
    <n v="0"/>
    <n v="103100.59981852055"/>
    <s v="梁睿喆"/>
  </r>
  <r>
    <n v="34"/>
    <d v="2017-12-25T00:00:00"/>
    <s v="1780186.IB"/>
    <x v="28"/>
    <x v="28"/>
    <s v="中债"/>
    <s v="企业债"/>
    <s v="AA"/>
    <n v="6.4"/>
    <s v="债券买入"/>
    <n v="300000"/>
    <n v="6.6997999999999998"/>
    <x v="28"/>
    <n v="100.5987274"/>
    <n v="0"/>
    <n v="0"/>
    <n v="100.6845"/>
    <n v="97.738699999999994"/>
    <n v="0"/>
    <n v="8.5262112371409238E-4"/>
    <n v="0"/>
    <x v="7"/>
    <n v="0"/>
    <n v="8"/>
    <x v="6"/>
    <n v="5.9"/>
    <n v="0"/>
    <n v="39026.793972164385"/>
    <s v="梁睿喆"/>
  </r>
  <r>
    <n v="35"/>
    <d v="2017-12-26T00:00:00"/>
    <s v="1280070.IB"/>
    <x v="29"/>
    <x v="29"/>
    <s v="中债"/>
    <s v="企业债"/>
    <s v="AA"/>
    <n v="8.4"/>
    <s v="债券买入"/>
    <n v="600000"/>
    <n v="8.3657000000000004"/>
    <x v="29"/>
    <n v="74.453165749999997"/>
    <n v="0"/>
    <n v="0"/>
    <n v="76.566000000000003"/>
    <n v="71.0565"/>
    <n v="0"/>
    <n v="2.83780310577324E-2"/>
    <n v="0"/>
    <x v="8"/>
    <n v="0"/>
    <n v="14"/>
    <x v="7"/>
    <n v="4.8499999999999996"/>
    <n v="0"/>
    <n v="83101.971853561627"/>
    <s v="田岚"/>
  </r>
  <r>
    <n v="36"/>
    <d v="2017-12-26T00:00:00"/>
    <s v="090215.IB"/>
    <x v="30"/>
    <x v="30"/>
    <s v="中债"/>
    <s v="利率债"/>
    <s v="AAA"/>
    <n v="5"/>
    <s v="债券买入"/>
    <n v="1000000"/>
    <n v="4.9764999999999997"/>
    <x v="30"/>
    <n v="101.03369863"/>
    <n v="0"/>
    <n v="0"/>
    <n v="102.34399999999999"/>
    <n v="100.45359999999999"/>
    <n v="0"/>
    <n v="1.2968953802221073E-2"/>
    <n v="0"/>
    <x v="9"/>
    <n v="0"/>
    <n v="7"/>
    <x v="6"/>
    <n v="4.75"/>
    <n v="0"/>
    <n v="92037.547382123317"/>
    <s v="王楚"/>
  </r>
  <r>
    <n v="37"/>
    <d v="2017-12-26T00:00:00"/>
    <s v="170206.IB"/>
    <x v="31"/>
    <x v="31"/>
    <s v="中债"/>
    <s v="利率债"/>
    <s v="AAA"/>
    <n v="4.0199999999999996"/>
    <s v="债券买入"/>
    <n v="1000000"/>
    <n v="4.7816999999999998"/>
    <x v="31"/>
    <n v="99.863765749999999"/>
    <n v="0"/>
    <n v="0"/>
    <n v="100.7059"/>
    <n v="97.214600000000004"/>
    <n v="0"/>
    <n v="8.4328309039356508E-3"/>
    <n v="0"/>
    <x v="9"/>
    <n v="0"/>
    <n v="7"/>
    <x v="6"/>
    <n v="4.75"/>
    <n v="0"/>
    <n v="90971.786607876711"/>
    <s v="王楚"/>
  </r>
  <r>
    <n v="38"/>
    <d v="2017-12-27T00:00:00"/>
    <s v="1280008.IB"/>
    <x v="32"/>
    <x v="32"/>
    <s v="中债"/>
    <s v="企业债"/>
    <s v="AA"/>
    <n v="8"/>
    <s v="债券买入"/>
    <n v="1000000"/>
    <n v="8.2269000000000005"/>
    <x v="32"/>
    <n v="107.46710822"/>
    <n v="0"/>
    <n v="0"/>
    <n v="0"/>
    <n v="0"/>
    <n v="0"/>
    <n v="-1"/>
    <n v="0"/>
    <x v="8"/>
    <n v="0"/>
    <n v="8"/>
    <x v="0"/>
    <n v="4.8899999999999997"/>
    <n v="0"/>
    <n v="115181.18557716162"/>
    <s v="田岚"/>
  </r>
  <r>
    <n v="39"/>
    <d v="2017-12-27T00:00:00"/>
    <s v="1280019.IB"/>
    <x v="33"/>
    <x v="33"/>
    <s v="中债"/>
    <s v="企业债"/>
    <s v="AA"/>
    <n v="8.5"/>
    <s v="债券买入"/>
    <n v="1000000"/>
    <n v="7.9486999999999997"/>
    <x v="33"/>
    <n v="107.16970274000001"/>
    <n v="0"/>
    <n v="0"/>
    <n v="0"/>
    <n v="0"/>
    <n v="0"/>
    <n v="-1"/>
    <n v="0"/>
    <x v="8"/>
    <n v="0"/>
    <n v="8"/>
    <x v="0"/>
    <n v="4.8899999999999997"/>
    <n v="0"/>
    <n v="114862.43208736439"/>
    <s v="田岚"/>
  </r>
  <r>
    <n v="40"/>
    <d v="2017-12-27T00:00:00"/>
    <s v="1080033.IB"/>
    <x v="34"/>
    <x v="34"/>
    <s v="中债"/>
    <s v="企业债"/>
    <s v="AA+"/>
    <n v="6.1"/>
    <s v="债券买入"/>
    <n v="1000000"/>
    <n v="6.2305000000000001"/>
    <x v="34"/>
    <n v="106.26515479"/>
    <n v="0"/>
    <n v="0"/>
    <n v="107.8417"/>
    <n v="101.4973"/>
    <n v="0"/>
    <n v="1.4835956463015165E-2"/>
    <n v="0"/>
    <x v="8"/>
    <n v="0"/>
    <n v="14"/>
    <x v="8"/>
    <n v="5.64"/>
    <n v="0"/>
    <n v="229882.09923886025"/>
    <s v="田岚"/>
  </r>
  <r>
    <n v="41"/>
    <d v="2017-12-27T00:00:00"/>
    <s v="1480036.IB"/>
    <x v="35"/>
    <x v="35"/>
    <s v="中债"/>
    <s v="企业债"/>
    <s v="AA"/>
    <n v="7.43"/>
    <s v="债券买入"/>
    <n v="200000"/>
    <n v="5.4709000000000003"/>
    <x v="35"/>
    <n v="87.405413699999997"/>
    <n v="0"/>
    <n v="0"/>
    <n v="61.594900000000003"/>
    <n v="61.484999999999999"/>
    <n v="0"/>
    <n v="-0.2952965109070812"/>
    <n v="0"/>
    <x v="10"/>
    <n v="0"/>
    <n v="9"/>
    <x v="9"/>
    <n v="4.8"/>
    <n v="0"/>
    <n v="20689.939023780822"/>
    <s v="梁睿喆"/>
  </r>
  <r>
    <n v="42"/>
    <d v="2017-12-27T00:00:00"/>
    <s v="1480364.IB"/>
    <x v="36"/>
    <x v="36"/>
    <s v="中债"/>
    <s v="企业债"/>
    <s v="AA"/>
    <n v="6.95"/>
    <s v="债券买入"/>
    <n v="500000"/>
    <n v="5.7503000000000002"/>
    <x v="36"/>
    <n v="83.724076710000006"/>
    <n v="0"/>
    <n v="0"/>
    <n v="83.759600000000006"/>
    <n v="80.911000000000001"/>
    <n v="0"/>
    <n v="4.2429001782906539E-4"/>
    <n v="0"/>
    <x v="11"/>
    <n v="0"/>
    <n v="9"/>
    <x v="9"/>
    <n v="4.8"/>
    <n v="0"/>
    <n v="49546.30292975343"/>
    <s v="梁睿喆"/>
  </r>
  <r>
    <n v="43"/>
    <d v="2017-12-27T00:00:00"/>
    <s v="1480168.IB"/>
    <x v="37"/>
    <x v="37"/>
    <s v="中债"/>
    <s v="企业债"/>
    <s v="AA"/>
    <n v="8.19"/>
    <s v="债券买入"/>
    <n v="500000"/>
    <n v="5.6283000000000003"/>
    <x v="37"/>
    <n v="88.003330140000003"/>
    <n v="0"/>
    <n v="0"/>
    <n v="88.097499999999997"/>
    <n v="82.245599999999996"/>
    <n v="0"/>
    <n v="1.0700715512717007E-3"/>
    <n v="0"/>
    <x v="11"/>
    <n v="0"/>
    <n v="9"/>
    <x v="9"/>
    <n v="4.8"/>
    <n v="0"/>
    <n v="52078.683041753422"/>
    <s v="梁睿喆"/>
  </r>
  <r>
    <n v="44"/>
    <d v="2017-12-27T00:00:00"/>
    <s v="1480477.IB"/>
    <x v="38"/>
    <x v="38"/>
    <s v="中债"/>
    <s v="企业债"/>
    <s v="AA"/>
    <n v="6.74"/>
    <s v="债券买入"/>
    <n v="700000"/>
    <n v="5.5289999999999999"/>
    <x v="38"/>
    <n v="83.694202739999994"/>
    <n v="0"/>
    <n v="0"/>
    <n v="83.965999999999994"/>
    <n v="81.203500000000005"/>
    <n v="0"/>
    <n v="3.2475040218060691E-3"/>
    <n v="0"/>
    <x v="11"/>
    <n v="0"/>
    <n v="9"/>
    <x v="9"/>
    <n v="4.8"/>
    <n v="0"/>
    <n v="69340.073722126021"/>
    <s v="梁睿喆"/>
  </r>
  <r>
    <n v="45"/>
    <d v="2017-12-27T00:00:00"/>
    <s v="1720087.IB"/>
    <x v="39"/>
    <x v="39"/>
    <s v="中债"/>
    <s v="金融债"/>
    <s v="AA"/>
    <n v="5.5"/>
    <s v="债券买入"/>
    <n v="500000"/>
    <n v="5.4966999999999997"/>
    <x v="39"/>
    <n v="100.34657534"/>
    <n v="0"/>
    <n v="0"/>
    <n v="100.76519999999999"/>
    <n v="99.469300000000004"/>
    <n v="0"/>
    <n v="4.17178821082409E-3"/>
    <n v="0"/>
    <x v="12"/>
    <n v="0"/>
    <n v="12"/>
    <x v="10"/>
    <n v="8"/>
    <n v="0"/>
    <n v="131962.61962520549"/>
    <s v="王楚"/>
  </r>
  <r>
    <n v="46"/>
    <d v="2017-12-27T00:00:00"/>
    <s v="1720087.IB"/>
    <x v="39"/>
    <x v="39"/>
    <s v="中债"/>
    <s v="金融债"/>
    <s v="AA"/>
    <n v="5.5"/>
    <s v="债券买入"/>
    <n v="600000"/>
    <n v="5.4966999999999997"/>
    <x v="39"/>
    <n v="100.34657534"/>
    <n v="0"/>
    <n v="0"/>
    <n v="100.76519999999999"/>
    <n v="99.469300000000004"/>
    <n v="0"/>
    <n v="4.17178821082409E-3"/>
    <n v="0"/>
    <x v="12"/>
    <n v="0"/>
    <n v="12"/>
    <x v="10"/>
    <n v="8"/>
    <n v="0"/>
    <n v="158355.14355024658"/>
    <s v="王楚"/>
  </r>
  <r>
    <n v="47"/>
    <d v="2017-12-28T00:00:00"/>
    <s v="1380111.IB"/>
    <x v="40"/>
    <x v="40"/>
    <s v="中债"/>
    <s v="企业债"/>
    <s v="AA"/>
    <n v="6.18"/>
    <s v="债券买入"/>
    <n v="300000"/>
    <n v="6.1539999999999999"/>
    <x v="40"/>
    <n v="52.457134250000003"/>
    <n v="0"/>
    <n v="0"/>
    <n v="53.110799999999998"/>
    <n v="50.122300000000003"/>
    <n v="0"/>
    <n v="1.2460950437832796E-2"/>
    <n v="0"/>
    <x v="8"/>
    <n v="0"/>
    <n v="14"/>
    <x v="11"/>
    <n v="5.84"/>
    <n v="0"/>
    <n v="35251.194215999996"/>
    <s v="田岚"/>
  </r>
  <r>
    <n v="48"/>
    <d v="2017-12-28T00:00:00"/>
    <s v="101755013.IB"/>
    <x v="41"/>
    <x v="41"/>
    <s v="上清"/>
    <s v="中票"/>
    <s v="AAA"/>
    <n v="6.5"/>
    <s v="债券买入"/>
    <n v="100000"/>
    <n v="7.0247999999999999"/>
    <x v="41"/>
    <n v="102.66647534000001"/>
    <n v="0"/>
    <n v="0"/>
    <n v="104.87690000000001"/>
    <n v="99.926299999999998"/>
    <n v="0"/>
    <n v="2.1530150447648611E-2"/>
    <n v="0"/>
    <x v="8"/>
    <n v="0"/>
    <n v="14"/>
    <x v="11"/>
    <n v="5.84"/>
    <n v="0"/>
    <n v="22997.29047616"/>
    <s v="田岚"/>
  </r>
  <r>
    <n v="49"/>
    <d v="2017-12-28T00:00:00"/>
    <s v="150212.IB"/>
    <x v="42"/>
    <x v="42"/>
    <s v="中债"/>
    <s v="利率债"/>
    <s v="AAA"/>
    <n v="3.54"/>
    <s v="债券买入"/>
    <n v="500000"/>
    <n v="4.2184999999999997"/>
    <x v="42"/>
    <n v="101.52183562"/>
    <n v="0"/>
    <n v="0"/>
    <n v="102.41379999999999"/>
    <n v="99.940700000000007"/>
    <n v="0"/>
    <n v="8.7859362919584516E-3"/>
    <n v="0"/>
    <x v="13"/>
    <n v="0"/>
    <n v="14"/>
    <x v="11"/>
    <n v="13"/>
    <n v="0"/>
    <n v="253109.23401150684"/>
    <s v="王楚"/>
  </r>
  <r>
    <n v="50"/>
    <d v="2017-12-28T00:00:00"/>
    <s v="140439.IB"/>
    <x v="43"/>
    <x v="43"/>
    <s v="中债"/>
    <s v="利率债"/>
    <s v="AAA"/>
    <n v="4.95"/>
    <s v="债券买入"/>
    <n v="500000"/>
    <n v="4.7591000000000001"/>
    <x v="43"/>
    <n v="102.48767123"/>
    <n v="0"/>
    <n v="0"/>
    <n v="103.9658"/>
    <n v="100.8873"/>
    <n v="0"/>
    <n v="1.4422503236343642E-2"/>
    <n v="0"/>
    <x v="13"/>
    <n v="0"/>
    <n v="14"/>
    <x v="11"/>
    <n v="13"/>
    <n v="0"/>
    <n v="255517.20772410961"/>
    <s v="王楚"/>
  </r>
  <r>
    <n v="51"/>
    <d v="2017-12-28T00:00:00"/>
    <s v="140219.IB"/>
    <x v="44"/>
    <x v="44"/>
    <s v="中债"/>
    <s v="利率债"/>
    <s v="AAA"/>
    <n v="4.92"/>
    <s v="债券买入"/>
    <n v="500000"/>
    <n v="4.968"/>
    <x v="44"/>
    <n v="102.01627397"/>
    <n v="0"/>
    <n v="0"/>
    <n v="103.5646"/>
    <n v="100.6126"/>
    <n v="0"/>
    <n v="1.5177245450616272E-2"/>
    <n v="0"/>
    <x v="13"/>
    <n v="0"/>
    <n v="14"/>
    <x v="11"/>
    <n v="13"/>
    <n v="0"/>
    <n v="254341.94332246573"/>
    <s v="王楚"/>
  </r>
  <r>
    <n v="52"/>
    <d v="2017-12-28T00:00:00"/>
    <s v="140219.IB"/>
    <x v="44"/>
    <x v="44"/>
    <s v="中债"/>
    <s v="利率债"/>
    <s v="AAA"/>
    <n v="4.92"/>
    <s v="债券买入"/>
    <n v="500000"/>
    <n v="4.968"/>
    <x v="44"/>
    <n v="102.01627397"/>
    <n v="0"/>
    <n v="0"/>
    <n v="103.5646"/>
    <n v="100.6126"/>
    <n v="0"/>
    <n v="1.5177245450616272E-2"/>
    <n v="0"/>
    <x v="13"/>
    <n v="0"/>
    <n v="14"/>
    <x v="11"/>
    <n v="13"/>
    <n v="0"/>
    <n v="254341.94332246573"/>
    <s v="王楚"/>
  </r>
  <r>
    <n v="53"/>
    <d v="2018-01-02T00:00:00"/>
    <s v="101755021.IB"/>
    <x v="26"/>
    <x v="26"/>
    <s v="上清"/>
    <s v="中票"/>
    <s v="AA"/>
    <n v="5.78"/>
    <s v="债券卖出"/>
    <n v="-1000000"/>
    <n v="6.0506000000000002"/>
    <x v="45"/>
    <n v="101.02560137"/>
    <n v="0"/>
    <n v="0"/>
    <n v="100.8618"/>
    <n v="97.868799999999993"/>
    <n v="0"/>
    <n v="-1.621384755732258E-3"/>
    <n v="0"/>
    <x v="14"/>
    <n v="0"/>
    <n v="8"/>
    <x v="6"/>
    <n v="5.9"/>
    <n v="0"/>
    <n v="0"/>
    <s v="梁睿喆"/>
  </r>
  <r>
    <n v="54"/>
    <d v="2018-01-02T00:00:00"/>
    <s v="101760044.IB"/>
    <x v="27"/>
    <x v="27"/>
    <s v="上清"/>
    <s v="中票"/>
    <s v="AAA"/>
    <n v="5.51"/>
    <s v="债券卖出"/>
    <n v="-800000"/>
    <n v="5.9781000000000004"/>
    <x v="46"/>
    <n v="99.789139730000002"/>
    <n v="0"/>
    <n v="0"/>
    <n v="99.569500000000005"/>
    <n v="97.018299999999996"/>
    <n v="0"/>
    <n v="-2.201038415545753E-3"/>
    <n v="0"/>
    <x v="14"/>
    <n v="0"/>
    <n v="8"/>
    <x v="6"/>
    <n v="5.9"/>
    <n v="0"/>
    <n v="0"/>
    <s v="梁睿喆"/>
  </r>
  <r>
    <n v="55"/>
    <d v="2018-01-02T00:00:00"/>
    <s v="1780186.IB"/>
    <x v="28"/>
    <x v="28"/>
    <s v="中债"/>
    <s v="企业债"/>
    <s v="AA"/>
    <n v="6.4"/>
    <s v="债券卖出"/>
    <n v="-300000"/>
    <n v="6.7031999999999998"/>
    <x v="47"/>
    <n v="100.72880137"/>
    <n v="0"/>
    <n v="0"/>
    <n v="100.6845"/>
    <n v="97.738699999999994"/>
    <n v="0"/>
    <n v="-4.3980837056989408E-4"/>
    <n v="0"/>
    <x v="14"/>
    <n v="0"/>
    <n v="8"/>
    <x v="6"/>
    <n v="5.9"/>
    <n v="0"/>
    <n v="0"/>
    <s v="梁睿喆"/>
  </r>
  <r>
    <n v="56"/>
    <d v="2018-01-02T00:00:00"/>
    <s v="170206.IB"/>
    <x v="31"/>
    <x v="31"/>
    <s v="中债"/>
    <s v="利率债"/>
    <s v="AAA"/>
    <n v="4.0199999999999996"/>
    <s v="债券卖出"/>
    <n v="-1000000"/>
    <n v="4.7812999999999999"/>
    <x v="48"/>
    <n v="99.954761640000001"/>
    <n v="0"/>
    <n v="0"/>
    <n v="100.7059"/>
    <n v="97.214600000000004"/>
    <n v="0"/>
    <n v="7.5147831646611429E-3"/>
    <n v="0"/>
    <x v="9"/>
    <n v="0"/>
    <n v="7"/>
    <x v="6"/>
    <n v="4.75"/>
    <n v="0"/>
    <n v="0"/>
    <s v="王楚"/>
  </r>
  <r>
    <n v="57"/>
    <d v="2018-01-02T00:00:00"/>
    <s v="090215.IB"/>
    <x v="30"/>
    <x v="30"/>
    <s v="中债"/>
    <s v="利率债"/>
    <s v="AAA"/>
    <n v="5"/>
    <s v="债券卖出"/>
    <n v="-1000000"/>
    <n v="4.9778000000000002"/>
    <x v="49"/>
    <n v="101.12568904"/>
    <n v="0"/>
    <n v="0"/>
    <n v="102.34399999999999"/>
    <n v="100.45359999999999"/>
    <n v="0"/>
    <n v="1.2047492299588569E-2"/>
    <n v="0"/>
    <x v="9"/>
    <n v="0"/>
    <n v="7"/>
    <x v="6"/>
    <n v="4.75"/>
    <n v="0"/>
    <n v="0"/>
    <s v="王楚"/>
  </r>
  <r>
    <n v="58"/>
    <d v="2018-01-03T00:00:00"/>
    <s v="111785144.IB"/>
    <x v="12"/>
    <x v="12"/>
    <s v="上清"/>
    <s v="存单"/>
    <s v="AA+"/>
    <n v="4.8"/>
    <s v="债券卖出"/>
    <n v="-1000000"/>
    <n v="5.1501000000000001"/>
    <x v="50"/>
    <n v="96.487488769999999"/>
    <n v="0"/>
    <n v="0"/>
    <n v="97.268699999999995"/>
    <n v="95.223299999999995"/>
    <n v="0"/>
    <n v="8.0965028726387445E-3"/>
    <n v="0"/>
    <x v="4"/>
    <n v="0"/>
    <n v="14"/>
    <x v="4"/>
    <n v="5.7"/>
    <n v="0"/>
    <n v="0"/>
    <s v="李孟霜"/>
  </r>
  <r>
    <n v="59"/>
    <d v="2018-01-03T00:00:00"/>
    <s v="111789877.IB"/>
    <x v="11"/>
    <x v="11"/>
    <s v="上清"/>
    <s v="存单"/>
    <s v="AA+"/>
    <n v="5.2"/>
    <s v="债券卖出"/>
    <n v="-1000000"/>
    <n v="5.1234999999999999"/>
    <x v="51"/>
    <n v="95.572886299999993"/>
    <n v="0"/>
    <n v="0"/>
    <n v="96.308599999999998"/>
    <n v="95.0762"/>
    <n v="0"/>
    <n v="7.6979332578763771E-3"/>
    <n v="0"/>
    <x v="4"/>
    <n v="0"/>
    <n v="14"/>
    <x v="4"/>
    <n v="5.7"/>
    <n v="0"/>
    <n v="0"/>
    <s v="李孟霜"/>
  </r>
  <r>
    <n v="60"/>
    <d v="2018-01-03T00:00:00"/>
    <s v="111719297.IB"/>
    <x v="16"/>
    <x v="16"/>
    <s v="上清"/>
    <s v="存单"/>
    <s v="AAA"/>
    <n v="4.8499999999999996"/>
    <s v="债券卖出"/>
    <n v="-500000"/>
    <n v="4.9013999999999998"/>
    <x v="52"/>
    <n v="96.739339180000002"/>
    <n v="0"/>
    <n v="0"/>
    <n v="97.447699999999998"/>
    <n v="95.293300000000002"/>
    <n v="0"/>
    <n v="7.3223657097964967E-3"/>
    <n v="0"/>
    <x v="5"/>
    <n v="0"/>
    <n v="14"/>
    <x v="4"/>
    <n v="9.3000000000000007"/>
    <n v="0"/>
    <n v="0"/>
    <s v="部门"/>
  </r>
  <r>
    <n v="61"/>
    <d v="2018-01-03T00:00:00"/>
    <s v="111719349.IB"/>
    <x v="17"/>
    <x v="17"/>
    <s v="上清"/>
    <s v="存单"/>
    <s v="AAA"/>
    <n v="4.93"/>
    <s v="债券卖出"/>
    <n v="-1000000"/>
    <n v="4.9446000000000003"/>
    <x v="53"/>
    <n v="96.007195069999995"/>
    <n v="0"/>
    <n v="0"/>
    <n v="96.732200000000006"/>
    <n v="95.264799999999994"/>
    <n v="0"/>
    <n v="7.5515687076515015E-3"/>
    <n v="0"/>
    <x v="5"/>
    <n v="0"/>
    <n v="14"/>
    <x v="4"/>
    <n v="9.3000000000000007"/>
    <n v="0"/>
    <n v="0"/>
    <s v="部门"/>
  </r>
  <r>
    <n v="62"/>
    <d v="2018-01-03T00:00:00"/>
    <s v="111782093.IB"/>
    <x v="14"/>
    <x v="14"/>
    <s v="上清"/>
    <s v="存单"/>
    <s v="AA"/>
    <n v="4.68"/>
    <s v="债券卖出"/>
    <n v="-500000"/>
    <n v="5.1981000000000002"/>
    <x v="54"/>
    <n v="97.082710140000003"/>
    <n v="0"/>
    <n v="0"/>
    <n v="97.886200000000002"/>
    <n v="95.313999999999993"/>
    <n v="0"/>
    <n v="8.2763435305968081E-3"/>
    <n v="0"/>
    <x v="5"/>
    <n v="0"/>
    <n v="14"/>
    <x v="4"/>
    <n v="9.3000000000000007"/>
    <n v="0"/>
    <n v="0"/>
    <s v="部门"/>
  </r>
  <r>
    <n v="63"/>
    <d v="2018-01-03T00:00:00"/>
    <s v="111784282.IB"/>
    <x v="13"/>
    <x v="13"/>
    <s v="上清"/>
    <s v="存单"/>
    <s v="AA+"/>
    <n v="4.92"/>
    <s v="债券卖出"/>
    <n v="-500000"/>
    <n v="5.1369999999999996"/>
    <x v="55"/>
    <n v="96.653640269999997"/>
    <n v="0"/>
    <n v="0"/>
    <n v="97.433999999999997"/>
    <n v="95.185699999999997"/>
    <n v="0"/>
    <n v="8.0737748502806017E-3"/>
    <n v="0"/>
    <x v="5"/>
    <n v="0"/>
    <n v="14"/>
    <x v="4"/>
    <n v="9.3000000000000007"/>
    <n v="0"/>
    <n v="0"/>
    <s v="部门"/>
  </r>
  <r>
    <n v="64"/>
    <d v="2018-01-03T00:00:00"/>
    <s v="111784339.IB"/>
    <x v="15"/>
    <x v="15"/>
    <s v="上清"/>
    <s v="存单"/>
    <s v="AA"/>
    <n v="4.9800000000000004"/>
    <s v="债券卖出"/>
    <n v="-500000"/>
    <n v="5.2424999999999997"/>
    <x v="56"/>
    <n v="96.587276160000002"/>
    <n v="0"/>
    <n v="0"/>
    <n v="97.384600000000006"/>
    <n v="95.110200000000006"/>
    <n v="0"/>
    <n v="8.254957295609211E-3"/>
    <n v="0"/>
    <x v="5"/>
    <n v="0"/>
    <n v="14"/>
    <x v="4"/>
    <n v="9.3000000000000007"/>
    <n v="0"/>
    <n v="0"/>
    <s v="部门"/>
  </r>
  <r>
    <n v="65"/>
    <d v="2018-01-03T00:00:00"/>
    <s v="140229.IB"/>
    <x v="19"/>
    <x v="19"/>
    <s v="中债"/>
    <s v="利率债"/>
    <s v="AAA"/>
    <n v="4.22"/>
    <s v="债券卖出"/>
    <n v="-200000"/>
    <n v="4.9074"/>
    <x v="57"/>
    <n v="96.565112330000005"/>
    <n v="0"/>
    <n v="0"/>
    <n v="97.107600000000005"/>
    <n v="95.951400000000007"/>
    <n v="0"/>
    <n v="5.6178433070745992E-3"/>
    <n v="0"/>
    <x v="5"/>
    <n v="0"/>
    <n v="14"/>
    <x v="4"/>
    <n v="9.3000000000000007"/>
    <n v="0"/>
    <n v="0"/>
    <s v="部门"/>
  </r>
  <r>
    <n v="66"/>
    <d v="2018-01-03T00:00:00"/>
    <s v="140222.IB"/>
    <x v="18"/>
    <x v="18"/>
    <s v="中债"/>
    <s v="利率债"/>
    <s v="AAA"/>
    <n v="5.0199999999999996"/>
    <s v="债券卖出"/>
    <n v="-300000"/>
    <n v="4.9036"/>
    <x v="58"/>
    <n v="102.47451233"/>
    <n v="0"/>
    <n v="0"/>
    <n v="103.0324"/>
    <n v="100.4055"/>
    <n v="0"/>
    <n v="5.4441602825434643E-3"/>
    <n v="0"/>
    <x v="5"/>
    <n v="0"/>
    <n v="14"/>
    <x v="4"/>
    <n v="9.3000000000000007"/>
    <n v="0"/>
    <n v="0"/>
    <s v="部门"/>
  </r>
  <r>
    <n v="67"/>
    <d v="2018-01-03T00:00:00"/>
    <s v="160407.IB"/>
    <x v="20"/>
    <x v="20"/>
    <s v="中债"/>
    <s v="利率债"/>
    <s v="AAA"/>
    <n v="3.28"/>
    <s v="债券卖出"/>
    <n v="-300000"/>
    <n v="4.7640000000000002"/>
    <x v="59"/>
    <n v="96.148439730000007"/>
    <n v="0"/>
    <n v="0"/>
    <n v="93.438800000000001"/>
    <n v="93.420900000000003"/>
    <n v="0"/>
    <n v="-2.8181837766781292E-2"/>
    <n v="0"/>
    <x v="5"/>
    <n v="0"/>
    <n v="14"/>
    <x v="4"/>
    <n v="9.3000000000000007"/>
    <n v="0"/>
    <n v="0"/>
    <s v="部门"/>
  </r>
  <r>
    <n v="68"/>
    <d v="2018-01-03T00:00:00"/>
    <s v="120235.IB"/>
    <x v="21"/>
    <x v="21"/>
    <s v="中债"/>
    <s v="利率债"/>
    <s v="AAA"/>
    <n v="4"/>
    <s v="债券卖出"/>
    <n v="-200000"/>
    <n v="4.5709"/>
    <x v="60"/>
    <n v="100.67952329000001"/>
    <n v="0"/>
    <n v="0"/>
    <n v="101.5765"/>
    <n v="99.395700000000005"/>
    <n v="0"/>
    <n v="8.9092268287396248E-3"/>
    <n v="0"/>
    <x v="5"/>
    <n v="0"/>
    <n v="14"/>
    <x v="4"/>
    <n v="9.3000000000000007"/>
    <n v="0"/>
    <n v="0"/>
    <s v="部门"/>
  </r>
  <r>
    <n v="69"/>
    <d v="2018-01-04T00:00:00"/>
    <s v="011752080.IB"/>
    <x v="45"/>
    <x v="45"/>
    <s v="上清"/>
    <s v="短融"/>
    <s v="AAA"/>
    <n v="5.09"/>
    <s v="债券买入"/>
    <n v="500000"/>
    <n v="4.8916000000000004"/>
    <x v="61"/>
    <n v="100.81085068"/>
    <n v="0"/>
    <n v="0"/>
    <n v="101.47280000000001"/>
    <n v="99.980699999999999"/>
    <n v="0"/>
    <n v="6.5662507114556679E-3"/>
    <n v="0"/>
    <x v="15"/>
    <n v="0"/>
    <n v="4"/>
    <x v="10"/>
    <n v="3.9"/>
    <n v="0"/>
    <n v="21543.140693260277"/>
    <s v="李孟霜"/>
  </r>
  <r>
    <n v="70"/>
    <d v="2018-01-04T00:00:00"/>
    <s v="1280019.IB"/>
    <x v="33"/>
    <x v="33"/>
    <s v="中债"/>
    <s v="企业债"/>
    <s v="AA"/>
    <n v="8.5"/>
    <s v="债券卖出"/>
    <n v="-1000000"/>
    <n v="8.4387000000000008"/>
    <x v="62"/>
    <n v="107.28460411"/>
    <n v="0"/>
    <n v="0"/>
    <n v="0"/>
    <n v="0"/>
    <n v="0"/>
    <n v="-1"/>
    <n v="0"/>
    <x v="8"/>
    <n v="0"/>
    <n v="8"/>
    <x v="0"/>
    <n v="4.8899999999999997"/>
    <n v="0"/>
    <n v="0"/>
    <s v="田岚"/>
  </r>
  <r>
    <n v="71"/>
    <d v="2018-01-04T00:00:00"/>
    <s v="1280008.IB"/>
    <x v="32"/>
    <x v="32"/>
    <s v="中债"/>
    <s v="企业债"/>
    <s v="AA"/>
    <n v="8"/>
    <s v="债券卖出"/>
    <n v="-1000000"/>
    <n v="10.123699999999999"/>
    <x v="63"/>
    <n v="107.58225068"/>
    <n v="0"/>
    <n v="0"/>
    <n v="0"/>
    <n v="0"/>
    <n v="0"/>
    <n v="-1"/>
    <n v="0"/>
    <x v="8"/>
    <n v="0"/>
    <n v="8"/>
    <x v="0"/>
    <n v="4.8899999999999997"/>
    <n v="0"/>
    <n v="0"/>
    <s v="田岚"/>
  </r>
  <r>
    <n v="72"/>
    <d v="2018-01-04T00:00:00"/>
    <s v="1480485.IB"/>
    <x v="1"/>
    <x v="1"/>
    <s v="中债"/>
    <s v="企业债"/>
    <s v="AA"/>
    <n v="7.18"/>
    <s v="债券卖出"/>
    <n v="-500000"/>
    <n v="6.3102"/>
    <x v="64"/>
    <n v="83.254886299999995"/>
    <n v="0"/>
    <n v="0"/>
    <n v="83.879499999999993"/>
    <n v="81.062600000000003"/>
    <n v="0"/>
    <n v="7.5024269176138247E-3"/>
    <n v="0"/>
    <x v="0"/>
    <n v="0"/>
    <n v="21"/>
    <x v="0"/>
    <n v="7"/>
    <n v="0"/>
    <n v="0"/>
    <s v="部门"/>
  </r>
  <r>
    <n v="73"/>
    <d v="2018-01-04T00:00:00"/>
    <s v="1480369.IB"/>
    <x v="0"/>
    <x v="0"/>
    <s v="中债"/>
    <s v="企业债"/>
    <s v="AA"/>
    <n v="7.43"/>
    <s v="债券卖出"/>
    <n v="-500000"/>
    <n v="6.0583"/>
    <x v="65"/>
    <n v="85.074861639999995"/>
    <n v="0"/>
    <n v="0"/>
    <n v="85.754499999999993"/>
    <n v="81.683199999999999"/>
    <n v="0"/>
    <n v="7.988709554132889E-3"/>
    <n v="0"/>
    <x v="0"/>
    <n v="0"/>
    <n v="21"/>
    <x v="0"/>
    <n v="7"/>
    <n v="0"/>
    <n v="0"/>
    <s v="部门"/>
  </r>
  <r>
    <n v="74"/>
    <d v="2018-01-05T00:00:00"/>
    <s v="1480036.IB"/>
    <x v="35"/>
    <x v="35"/>
    <s v="中债"/>
    <s v="企业债"/>
    <s v="AA"/>
    <n v="7.43"/>
    <s v="债券卖出"/>
    <n v="-200000"/>
    <n v="5.4802"/>
    <x v="66"/>
    <n v="87.508878080000002"/>
    <n v="0"/>
    <n v="0"/>
    <n v="61.594900000000003"/>
    <n v="61.484999999999999"/>
    <n v="0"/>
    <n v="-0.29612970304921082"/>
    <n v="0"/>
    <x v="10"/>
    <n v="0"/>
    <n v="9"/>
    <x v="9"/>
    <n v="4.8"/>
    <n v="0"/>
    <n v="0"/>
    <s v="梁睿喆"/>
  </r>
  <r>
    <n v="75"/>
    <d v="2018-01-05T00:00:00"/>
    <s v="1480477.IB"/>
    <x v="38"/>
    <x v="38"/>
    <s v="中债"/>
    <s v="企业债"/>
    <s v="AA"/>
    <n v="6.74"/>
    <s v="债券卖出"/>
    <n v="-700000"/>
    <n v="5.5366"/>
    <x v="67"/>
    <n v="83.793256159999999"/>
    <n v="0"/>
    <n v="0"/>
    <n v="83.965999999999994"/>
    <n v="81.203500000000005"/>
    <n v="0"/>
    <n v="2.0615482428578691E-3"/>
    <n v="0"/>
    <x v="16"/>
    <n v="0"/>
    <n v="9"/>
    <x v="9"/>
    <n v="4.8"/>
    <n v="0"/>
    <n v="0"/>
    <s v="梁睿喆"/>
  </r>
  <r>
    <n v="76"/>
    <d v="2018-01-05T00:00:00"/>
    <s v="1480168.IB"/>
    <x v="37"/>
    <x v="37"/>
    <s v="中债"/>
    <s v="企业债"/>
    <s v="AA"/>
    <n v="8.19"/>
    <s v="债券卖出"/>
    <n v="-500000"/>
    <n v="5.6393000000000004"/>
    <x v="68"/>
    <n v="88.107486300000005"/>
    <n v="0"/>
    <n v="0"/>
    <n v="88.097499999999997"/>
    <n v="82.245599999999996"/>
    <n v="0"/>
    <n v="-1.1334224161163586E-4"/>
    <n v="0"/>
    <x v="16"/>
    <n v="0"/>
    <n v="9"/>
    <x v="9"/>
    <n v="4.8"/>
    <n v="0"/>
    <n v="0"/>
    <s v="梁睿喆"/>
  </r>
  <r>
    <n v="77"/>
    <d v="2018-01-05T00:00:00"/>
    <s v="1480364.IB"/>
    <x v="36"/>
    <x v="36"/>
    <s v="中债"/>
    <s v="企业债"/>
    <s v="AA"/>
    <n v="6.95"/>
    <s v="债券卖出"/>
    <n v="-500000"/>
    <n v="5.7606999999999999"/>
    <x v="69"/>
    <n v="83.823172600000007"/>
    <n v="0"/>
    <n v="0"/>
    <n v="83.759600000000006"/>
    <n v="80.911000000000001"/>
    <n v="0"/>
    <n v="-7.5841319325109513E-4"/>
    <n v="0"/>
    <x v="16"/>
    <n v="0"/>
    <n v="9"/>
    <x v="9"/>
    <n v="4.8"/>
    <n v="0"/>
    <n v="0"/>
    <s v="梁睿喆"/>
  </r>
  <r>
    <n v="78"/>
    <d v="2018-01-08T00:00:00"/>
    <s v="011752080.IB"/>
    <x v="45"/>
    <x v="45"/>
    <s v="上清"/>
    <s v="短融"/>
    <s v="AAA"/>
    <n v="5.09"/>
    <s v="债券卖出"/>
    <n v="-500000"/>
    <n v="4.91"/>
    <x v="70"/>
    <n v="100.85393151"/>
    <n v="0"/>
    <n v="0"/>
    <n v="101.47280000000001"/>
    <n v="99.980699999999999"/>
    <n v="0"/>
    <n v="6.1362852269040147E-3"/>
    <n v="0"/>
    <x v="17"/>
    <n v="0"/>
    <n v="4"/>
    <x v="10"/>
    <n v="3.9"/>
    <n v="0"/>
    <n v="0"/>
    <s v="李孟霜"/>
  </r>
  <r>
    <n v="79"/>
    <d v="2018-01-08T00:00:00"/>
    <s v="1720087.IB"/>
    <x v="39"/>
    <x v="39"/>
    <s v="中债"/>
    <s v="金融债"/>
    <s v="AA"/>
    <n v="5.5"/>
    <s v="债券卖出"/>
    <n v="-600000"/>
    <n v="5.4634999999999998"/>
    <x v="71"/>
    <n v="100.61049726"/>
    <n v="0"/>
    <n v="0"/>
    <n v="100.76519999999999"/>
    <n v="99.469300000000004"/>
    <n v="0"/>
    <n v="1.5376401490214686E-3"/>
    <n v="0"/>
    <x v="18"/>
    <n v="0"/>
    <n v="12"/>
    <x v="10"/>
    <n v="8"/>
    <n v="0"/>
    <n v="0"/>
    <s v="王楚"/>
  </r>
  <r>
    <n v="80"/>
    <d v="2018-01-08T00:00:00"/>
    <s v="1720087.IB"/>
    <x v="39"/>
    <x v="39"/>
    <s v="中债"/>
    <s v="金融债"/>
    <s v="AA"/>
    <n v="5.5"/>
    <s v="债券卖出"/>
    <n v="-500000"/>
    <n v="5.4634999999999998"/>
    <x v="71"/>
    <n v="100.61049726"/>
    <n v="0"/>
    <n v="0"/>
    <n v="100.76519999999999"/>
    <n v="99.469300000000004"/>
    <n v="0"/>
    <n v="1.5376401490214686E-3"/>
    <n v="0"/>
    <x v="18"/>
    <n v="0"/>
    <n v="12"/>
    <x v="10"/>
    <n v="8"/>
    <n v="0"/>
    <n v="0"/>
    <s v="王楚"/>
  </r>
  <r>
    <n v="81"/>
    <d v="2018-01-09T00:00:00"/>
    <s v="1280070.IB"/>
    <x v="29"/>
    <x v="29"/>
    <s v="中债"/>
    <s v="企业债"/>
    <s v="AA"/>
    <n v="8.4"/>
    <s v="债券卖出"/>
    <n v="-600000"/>
    <n v="8.5480999999999998"/>
    <x v="72"/>
    <n v="74.591700000000003"/>
    <n v="0"/>
    <n v="0"/>
    <n v="76.566000000000003"/>
    <n v="71.0565"/>
    <n v="0"/>
    <n v="2.6468092294450907E-2"/>
    <n v="0"/>
    <x v="8"/>
    <n v="0"/>
    <n v="14"/>
    <x v="7"/>
    <n v="4.8499999999999996"/>
    <n v="0"/>
    <n v="0"/>
    <s v="田岚"/>
  </r>
  <r>
    <n v="82"/>
    <d v="2018-01-10T00:00:00"/>
    <s v="1080033.IB"/>
    <x v="34"/>
    <x v="34"/>
    <s v="中债"/>
    <s v="企业债"/>
    <s v="AA+"/>
    <n v="6.1"/>
    <s v="债券卖出"/>
    <n v="-1000000"/>
    <n v="6.2869999999999999"/>
    <x v="73"/>
    <n v="106.49507122999999"/>
    <n v="0"/>
    <n v="0"/>
    <n v="107.8417"/>
    <n v="101.4973"/>
    <n v="0"/>
    <n v="1.2644986800296687E-2"/>
    <n v="0"/>
    <x v="8"/>
    <n v="0"/>
    <n v="14"/>
    <x v="8"/>
    <n v="5.64"/>
    <n v="0"/>
    <n v="0"/>
    <s v="田岚"/>
  </r>
  <r>
    <n v="83"/>
    <d v="2018-01-11T00:00:00"/>
    <s v="101755013.IB"/>
    <x v="41"/>
    <x v="41"/>
    <s v="上清"/>
    <s v="中票"/>
    <s v="AAA"/>
    <n v="6.5"/>
    <s v="债券卖出"/>
    <n v="-100000"/>
    <n v="7.0427"/>
    <x v="74"/>
    <n v="102.89649041"/>
    <n v="0"/>
    <n v="0"/>
    <n v="104.87690000000001"/>
    <n v="99.926299999999998"/>
    <n v="0"/>
    <n v="1.9246619414412525E-2"/>
    <n v="0"/>
    <x v="8"/>
    <n v="0"/>
    <n v="14"/>
    <x v="11"/>
    <n v="5.84"/>
    <n v="0"/>
    <n v="0"/>
    <s v="田岚"/>
  </r>
  <r>
    <n v="84"/>
    <d v="2018-01-11T00:00:00"/>
    <s v="1380111.IB"/>
    <x v="40"/>
    <x v="40"/>
    <s v="中债"/>
    <s v="企业债"/>
    <s v="AA"/>
    <n v="6.18"/>
    <s v="债券卖出"/>
    <n v="-300000"/>
    <n v="6.1627999999999998"/>
    <x v="75"/>
    <n v="52.574654789999997"/>
    <n v="0"/>
    <n v="0"/>
    <n v="53.110799999999998"/>
    <n v="50.122300000000003"/>
    <n v="0"/>
    <n v="1.0197788499830107E-2"/>
    <n v="0"/>
    <x v="8"/>
    <n v="0"/>
    <n v="14"/>
    <x v="11"/>
    <n v="5.84"/>
    <n v="0"/>
    <n v="0"/>
    <s v="田岚"/>
  </r>
  <r>
    <n v="85"/>
    <d v="2018-01-11T00:00:00"/>
    <s v="140211.IB"/>
    <x v="46"/>
    <x v="46"/>
    <s v="中债"/>
    <s v="利率债"/>
    <s v="AAA"/>
    <n v="5.67"/>
    <s v="债券买入"/>
    <n v="400000"/>
    <n v="4.8197999999999999"/>
    <x v="76"/>
    <n v="108.78312055000001"/>
    <n v="0"/>
    <n v="0"/>
    <n v="108.9045"/>
    <n v="103.8403"/>
    <n v="0"/>
    <n v="1.1157930512224468E-3"/>
    <n v="0"/>
    <x v="19"/>
    <n v="0"/>
    <n v="1"/>
    <x v="12"/>
    <n v="4.2"/>
    <n v="0"/>
    <n v="5007.0039047671244"/>
    <s v="田岚"/>
  </r>
  <r>
    <n v="86"/>
    <d v="2018-01-11T00:00:00"/>
    <s v="140439.IB"/>
    <x v="43"/>
    <x v="43"/>
    <s v="中债"/>
    <s v="利率债"/>
    <s v="AAA"/>
    <n v="4.95"/>
    <s v="债券卖出"/>
    <n v="-500000"/>
    <n v="4.5308000000000002"/>
    <x v="77"/>
    <n v="102.99873425"/>
    <n v="0"/>
    <n v="0"/>
    <n v="103.9658"/>
    <n v="100.8873"/>
    <n v="0"/>
    <n v="9.3891032452178003E-3"/>
    <n v="0"/>
    <x v="13"/>
    <n v="0"/>
    <n v="14"/>
    <x v="11"/>
    <n v="13"/>
    <n v="0"/>
    <n v="0"/>
    <s v="王楚"/>
  </r>
  <r>
    <n v="87"/>
    <d v="2018-01-11T00:00:00"/>
    <s v="150212.IB"/>
    <x v="42"/>
    <x v="42"/>
    <s v="中债"/>
    <s v="利率债"/>
    <s v="AAA"/>
    <n v="3.54"/>
    <s v="债券卖出"/>
    <n v="-500000"/>
    <n v="3.4234"/>
    <x v="78"/>
    <n v="102.02801644"/>
    <n v="0"/>
    <n v="0"/>
    <n v="102.41379999999999"/>
    <n v="99.940700000000007"/>
    <n v="0"/>
    <n v="3.7811531916516206E-3"/>
    <n v="0"/>
    <x v="13"/>
    <n v="0"/>
    <n v="14"/>
    <x v="11"/>
    <n v="13"/>
    <n v="0"/>
    <n v="0"/>
    <s v="王楚"/>
  </r>
  <r>
    <n v="88"/>
    <d v="2018-01-11T00:00:00"/>
    <s v="140219.IB"/>
    <x v="44"/>
    <x v="44"/>
    <s v="中债"/>
    <s v="利率债"/>
    <s v="AAA"/>
    <n v="4.92"/>
    <s v="债券卖出"/>
    <n v="-500000"/>
    <n v="4.7480000000000002"/>
    <x v="79"/>
    <n v="102.52498629999999"/>
    <n v="0"/>
    <n v="0"/>
    <n v="103.5646"/>
    <n v="100.6126"/>
    <n v="0"/>
    <n v="1.0140100842910282E-2"/>
    <n v="0"/>
    <x v="13"/>
    <n v="0"/>
    <n v="14"/>
    <x v="11"/>
    <n v="13"/>
    <n v="0"/>
    <n v="0"/>
    <s v="王楚"/>
  </r>
  <r>
    <n v="89"/>
    <d v="2018-01-11T00:00:00"/>
    <s v="140219.IB"/>
    <x v="44"/>
    <x v="44"/>
    <s v="中债"/>
    <s v="利率债"/>
    <s v="AAA"/>
    <n v="4.92"/>
    <s v="债券卖出"/>
    <n v="-500000"/>
    <n v="4.7480000000000002"/>
    <x v="79"/>
    <n v="102.52498629999999"/>
    <n v="0"/>
    <n v="0"/>
    <n v="103.5646"/>
    <n v="100.6126"/>
    <n v="0"/>
    <n v="1.0140100842910282E-2"/>
    <n v="0"/>
    <x v="13"/>
    <n v="0"/>
    <n v="14"/>
    <x v="11"/>
    <n v="13"/>
    <n v="0"/>
    <n v="0"/>
    <s v="王楚"/>
  </r>
  <r>
    <n v="90"/>
    <d v="2018-01-12T00:00:00"/>
    <s v="140211.IB"/>
    <x v="46"/>
    <x v="46"/>
    <s v="中债"/>
    <s v="利率债"/>
    <s v="AAA"/>
    <n v="5.67"/>
    <s v="债券卖出"/>
    <n v="-400000"/>
    <n v="4.82"/>
    <x v="80"/>
    <n v="108.79565479"/>
    <n v="0"/>
    <n v="0"/>
    <n v="108.9045"/>
    <n v="103.8403"/>
    <n v="0"/>
    <n v="1.000455488871177E-3"/>
    <n v="0"/>
    <x v="19"/>
    <n v="0"/>
    <n v="1"/>
    <x v="12"/>
    <n v="4.2"/>
    <n v="0"/>
    <n v="0"/>
    <s v="田岚"/>
  </r>
  <r>
    <n v="91"/>
    <d v="2018-01-12T00:00:00"/>
    <s v="1580295.IB"/>
    <x v="47"/>
    <x v="47"/>
    <s v="中债"/>
    <s v="企业债"/>
    <s v="AA"/>
    <n v="4.5999999999999996"/>
    <s v="债券买入"/>
    <n v="300000"/>
    <n v="7.2237"/>
    <x v="81"/>
    <n v="93.804579450000006"/>
    <n v="0"/>
    <n v="0"/>
    <n v="96.6023"/>
    <n v="95.644499999999994"/>
    <n v="0"/>
    <n v="2.9824988997378732E-2"/>
    <n v="0"/>
    <x v="20"/>
    <n v="0"/>
    <n v="7"/>
    <x v="3"/>
    <n v="5"/>
    <n v="0"/>
    <n v="26984.879019863016"/>
    <s v="王楚"/>
  </r>
  <r>
    <n v="92"/>
    <d v="2018-01-12T00:00:00"/>
    <s v="1380127.IB"/>
    <x v="48"/>
    <x v="48"/>
    <s v="中债"/>
    <s v="企业债"/>
    <s v="AA"/>
    <n v="6.18"/>
    <s v="债券买入"/>
    <n v="500000"/>
    <n v="6.5557999999999996"/>
    <x v="82"/>
    <n v="103.42612054999999"/>
    <n v="0"/>
    <n v="0"/>
    <n v="106.3319"/>
    <n v="100.4736"/>
    <n v="0"/>
    <n v="2.8095218447212744E-2"/>
    <n v="0"/>
    <x v="20"/>
    <n v="0"/>
    <n v="7"/>
    <x v="3"/>
    <n v="5"/>
    <n v="0"/>
    <n v="49587.866017123284"/>
    <s v="王楚"/>
  </r>
  <r>
    <n v="93"/>
    <d v="2018-01-12T00:00:00"/>
    <s v="1280042.IB"/>
    <x v="49"/>
    <x v="49"/>
    <s v="中债"/>
    <s v="企业债"/>
    <s v="AA+"/>
    <n v="7.82"/>
    <s v="债券买入"/>
    <n v="1100000"/>
    <n v="6.8883999999999999"/>
    <x v="83"/>
    <n v="109.77482055"/>
    <n v="0"/>
    <n v="0"/>
    <n v="112.8105"/>
    <n v="105.26900000000001"/>
    <n v="0"/>
    <n v="2.7653695399277201E-2"/>
    <n v="0"/>
    <x v="20"/>
    <n v="0"/>
    <n v="7"/>
    <x v="3"/>
    <n v="5"/>
    <n v="0"/>
    <n v="115789.87921027397"/>
    <s v="王楚"/>
  </r>
  <r>
    <n v="94"/>
    <d v="2018-01-15T00:00:00"/>
    <s v="140211.IB"/>
    <x v="46"/>
    <x v="46"/>
    <s v="中债"/>
    <s v="利率债"/>
    <s v="AAA"/>
    <n v="5.67"/>
    <s v="债券买入"/>
    <n v="400000"/>
    <n v="4.8178999999999998"/>
    <x v="84"/>
    <n v="108.84925753"/>
    <n v="0"/>
    <n v="0"/>
    <n v="108.9045"/>
    <n v="103.8403"/>
    <n v="0"/>
    <n v="5.0751352148425966E-4"/>
    <n v="0"/>
    <x v="15"/>
    <n v="0"/>
    <n v="1"/>
    <x v="2"/>
    <n v="4.34"/>
    <n v="0"/>
    <n v="5177.0496184131516"/>
    <s v="田岚"/>
  </r>
  <r>
    <n v="95"/>
    <d v="2018-01-15T00:00:00"/>
    <s v="101455015.IB"/>
    <x v="50"/>
    <x v="22"/>
    <s v="上清"/>
    <s v="中票"/>
    <s v="AA"/>
    <n v="7.5"/>
    <s v="债券卖出"/>
    <n v="-500000"/>
    <n v="6.3513000000000002"/>
    <x v="85"/>
    <n v="106.18887123"/>
    <n v="0"/>
    <n v="0"/>
    <n v="107.1486"/>
    <n v="101.4569"/>
    <n v="0"/>
    <n v="9.0379411597780734E-3"/>
    <n v="0"/>
    <x v="21"/>
    <n v="0"/>
    <n v="21"/>
    <x v="5"/>
    <n v="8.6999999999999993"/>
    <n v="0"/>
    <n v="0"/>
    <s v="部门"/>
  </r>
  <r>
    <n v="96"/>
    <d v="2018-01-15T00:00:00"/>
    <s v="101463004.IB"/>
    <x v="51"/>
    <x v="23"/>
    <s v="上清"/>
    <s v="中票"/>
    <s v="AAA"/>
    <n v="8.5"/>
    <s v="债券卖出"/>
    <n v="-700000"/>
    <n v="3.1730999999999998"/>
    <x v="86"/>
    <n v="122.97972876999999"/>
    <n v="0"/>
    <n v="0"/>
    <n v="123.6116"/>
    <n v="115.27460000000001"/>
    <n v="0"/>
    <n v="5.138011250469976E-3"/>
    <n v="0"/>
    <x v="21"/>
    <n v="0"/>
    <n v="21"/>
    <x v="5"/>
    <n v="8.6999999999999993"/>
    <n v="0"/>
    <n v="0"/>
    <s v="部门"/>
  </r>
  <r>
    <n v="97"/>
    <d v="2018-01-15T00:00:00"/>
    <s v="101554027.IB"/>
    <x v="52"/>
    <x v="24"/>
    <s v="上清"/>
    <s v="中票"/>
    <s v="AA"/>
    <n v="5.6"/>
    <s v="债券卖出"/>
    <n v="-300000"/>
    <n v="5.6288"/>
    <x v="87"/>
    <n v="103.79130137"/>
    <n v="0"/>
    <n v="0"/>
    <n v="104.5568"/>
    <n v="100.0154"/>
    <n v="0"/>
    <n v="7.3753640227625095E-3"/>
    <n v="0"/>
    <x v="21"/>
    <n v="0"/>
    <n v="21"/>
    <x v="5"/>
    <n v="8.6999999999999993"/>
    <n v="0"/>
    <n v="0"/>
    <s v="部门"/>
  </r>
  <r>
    <n v="98"/>
    <d v="2018-01-15T00:00:00"/>
    <s v="101556012.IB"/>
    <x v="53"/>
    <x v="25"/>
    <s v="上清"/>
    <s v="中票"/>
    <s v="AA"/>
    <n v="5.9"/>
    <s v="债券卖出"/>
    <n v="-400000"/>
    <n v="7.2039"/>
    <x v="88"/>
    <n v="103.79006849"/>
    <n v="0"/>
    <n v="0"/>
    <n v="104.7269"/>
    <n v="99.780600000000007"/>
    <n v="0"/>
    <n v="9.0262153559543812E-3"/>
    <n v="0"/>
    <x v="21"/>
    <n v="0"/>
    <n v="21"/>
    <x v="5"/>
    <n v="8.6999999999999993"/>
    <n v="0"/>
    <n v="0"/>
    <s v="部门"/>
  </r>
  <r>
    <n v="99"/>
    <d v="2018-01-16T00:00:00"/>
    <s v="101754025.IB"/>
    <x v="5"/>
    <x v="5"/>
    <s v="上清"/>
    <s v="中票"/>
    <s v="AA+"/>
    <n v="5.05"/>
    <s v="债券卖出"/>
    <n v="700000"/>
    <n v="5.7782"/>
    <x v="89"/>
    <n v="101.41550685"/>
    <n v="0"/>
    <n v="0"/>
    <n v="101.9926"/>
    <n v="97.316199999999995"/>
    <n v="0"/>
    <n v="5.6903837285313674E-3"/>
    <n v="0"/>
    <x v="2"/>
    <n v="0"/>
    <n v="29"/>
    <x v="2"/>
    <n v="7.5"/>
    <n v="0"/>
    <n v="0"/>
    <s v="部门"/>
  </r>
  <r>
    <n v="100"/>
    <d v="2018-01-16T00:00:00"/>
    <s v="101754025.IB"/>
    <x v="5"/>
    <x v="5"/>
    <s v="上清"/>
    <s v="中票"/>
    <s v="AA+"/>
    <n v="5.05"/>
    <s v="债券卖出"/>
    <n v="700000"/>
    <n v="5.7782"/>
    <x v="89"/>
    <n v="101.41550685"/>
    <n v="0"/>
    <n v="0"/>
    <n v="101.9926"/>
    <n v="97.316199999999995"/>
    <n v="0"/>
    <n v="5.6903837285313674E-3"/>
    <n v="0"/>
    <x v="2"/>
    <n v="0"/>
    <n v="29"/>
    <x v="2"/>
    <n v="7.5"/>
    <n v="0"/>
    <n v="0"/>
    <s v="部门"/>
  </r>
  <r>
    <n v="101"/>
    <d v="2018-01-16T00:00:00"/>
    <s v="101754025.IB"/>
    <x v="5"/>
    <x v="5"/>
    <s v="上清"/>
    <s v="中票"/>
    <s v="AA+"/>
    <n v="5.05"/>
    <s v="债券卖出"/>
    <n v="700000"/>
    <n v="5.7782"/>
    <x v="89"/>
    <n v="101.41550685"/>
    <n v="0"/>
    <n v="0"/>
    <n v="101.9926"/>
    <n v="97.316199999999995"/>
    <n v="0"/>
    <n v="5.6903837285313674E-3"/>
    <n v="0"/>
    <x v="2"/>
    <n v="0"/>
    <n v="29"/>
    <x v="2"/>
    <n v="7.5"/>
    <n v="0"/>
    <n v="0"/>
    <s v="部门"/>
  </r>
  <r>
    <n v="102"/>
    <d v="2018-01-16T00:00:00"/>
    <s v="140211.IB"/>
    <x v="46"/>
    <x v="46"/>
    <s v="中债"/>
    <s v="利率债"/>
    <s v="AAA"/>
    <n v="5.67"/>
    <s v="债券卖出"/>
    <n v="-400000"/>
    <n v="4.8181000000000003"/>
    <x v="90"/>
    <n v="108.86219178"/>
    <n v="0"/>
    <n v="0"/>
    <n v="108.9045"/>
    <n v="103.8403"/>
    <n v="0"/>
    <n v="3.886401633865777E-4"/>
    <n v="0"/>
    <x v="15"/>
    <n v="0"/>
    <n v="1"/>
    <x v="2"/>
    <n v="4.34"/>
    <n v="0"/>
    <n v="0"/>
    <s v="田岚"/>
  </r>
  <r>
    <n v="103"/>
    <d v="2018-01-18T00:00:00"/>
    <s v="011754145.IB"/>
    <x v="7"/>
    <x v="7"/>
    <s v="上清"/>
    <s v="短融"/>
    <s v="AAA"/>
    <n v="4.7"/>
    <s v="债券卖出"/>
    <n v="-350000"/>
    <n v="4.7161999999999997"/>
    <x v="91"/>
    <n v="101.57368904"/>
    <n v="0"/>
    <n v="0"/>
    <n v="102.05289999999999"/>
    <n v="99.915300000000002"/>
    <n v="0"/>
    <n v="4.7178650744019723E-3"/>
    <n v="0"/>
    <x v="2"/>
    <n v="0"/>
    <n v="31"/>
    <x v="1"/>
    <n v="7.5"/>
    <n v="0"/>
    <n v="0"/>
    <s v="部门"/>
  </r>
  <r>
    <n v="104"/>
    <d v="2018-01-18T00:00:00"/>
    <s v="011754145.IB"/>
    <x v="7"/>
    <x v="7"/>
    <s v="上清"/>
    <s v="短融"/>
    <s v="AAA"/>
    <n v="4.7"/>
    <s v="债券卖出"/>
    <n v="-300000"/>
    <n v="4.7161999999999997"/>
    <x v="91"/>
    <n v="101.57368904"/>
    <n v="0"/>
    <n v="0"/>
    <n v="102.05289999999999"/>
    <n v="99.915300000000002"/>
    <n v="0"/>
    <n v="4.7178650744019723E-3"/>
    <n v="0"/>
    <x v="2"/>
    <n v="0"/>
    <n v="31"/>
    <x v="1"/>
    <n v="7.5"/>
    <n v="0"/>
    <n v="0"/>
    <s v="部门"/>
  </r>
  <r>
    <n v="105"/>
    <d v="2018-01-18T00:00:00"/>
    <s v="011754145.IB"/>
    <x v="7"/>
    <x v="7"/>
    <s v="上清"/>
    <s v="短融"/>
    <s v="AAA"/>
    <n v="4.7"/>
    <s v="债券卖出"/>
    <n v="-500000"/>
    <n v="4.7161999999999997"/>
    <x v="91"/>
    <n v="101.57368904"/>
    <n v="0"/>
    <n v="0"/>
    <n v="102.05289999999999"/>
    <n v="99.915300000000002"/>
    <n v="0"/>
    <n v="4.7178650744019723E-3"/>
    <n v="0"/>
    <x v="2"/>
    <n v="0"/>
    <n v="31"/>
    <x v="1"/>
    <n v="7.5"/>
    <n v="0"/>
    <n v="0"/>
    <s v="部门"/>
  </r>
  <r>
    <n v="106"/>
    <d v="2018-01-18T00:00:00"/>
    <s v="101454005.IB"/>
    <x v="4"/>
    <x v="4"/>
    <s v="上清"/>
    <s v="中票"/>
    <s v="AA"/>
    <n v="7.1"/>
    <s v="债券卖出"/>
    <n v="-700000"/>
    <n v="5.8055000000000003"/>
    <x v="92"/>
    <n v="107.4394411"/>
    <n v="0"/>
    <n v="0"/>
    <n v="108.1831"/>
    <n v="101.3165"/>
    <n v="0"/>
    <n v="6.9216564455862883E-3"/>
    <n v="0"/>
    <x v="2"/>
    <n v="0"/>
    <n v="31"/>
    <x v="1"/>
    <n v="7.5"/>
    <n v="0"/>
    <n v="0"/>
    <s v="部门"/>
  </r>
  <r>
    <n v="107"/>
    <d v="2018-01-18T00:00:00"/>
    <s v="011754145.IB"/>
    <x v="7"/>
    <x v="7"/>
    <s v="上清"/>
    <s v="短融"/>
    <s v="AAA"/>
    <n v="4.7"/>
    <s v="债券卖出"/>
    <n v="-350000"/>
    <n v="4.7161999999999997"/>
    <x v="91"/>
    <n v="101.57368904"/>
    <n v="0"/>
    <n v="0"/>
    <n v="102.05289999999999"/>
    <n v="99.915300000000002"/>
    <n v="0"/>
    <n v="4.7178650744019723E-3"/>
    <n v="0"/>
    <x v="2"/>
    <n v="0"/>
    <n v="31"/>
    <x v="1"/>
    <n v="7.5"/>
    <n v="0"/>
    <n v="0"/>
    <s v="部门"/>
  </r>
  <r>
    <n v="108"/>
    <d v="2018-01-18T00:00:00"/>
    <s v="101758013.IB"/>
    <x v="6"/>
    <x v="6"/>
    <s v="上清"/>
    <s v="短融"/>
    <s v="AA"/>
    <n v="5"/>
    <s v="债券卖出"/>
    <n v="-200000"/>
    <n v="5.7809999999999997"/>
    <x v="93"/>
    <n v="101.05920685"/>
    <n v="0"/>
    <n v="0"/>
    <n v="101.58450000000001"/>
    <n v="97.091300000000004"/>
    <n v="0"/>
    <n v="5.1978752493049285E-3"/>
    <n v="0"/>
    <x v="2"/>
    <n v="0"/>
    <n v="31"/>
    <x v="1"/>
    <n v="7.5"/>
    <n v="0"/>
    <n v="0"/>
    <s v="部门"/>
  </r>
  <r>
    <n v="109"/>
    <d v="2018-01-18T00:00:00"/>
    <s v="101653030.IB"/>
    <x v="3"/>
    <x v="3"/>
    <s v="上清"/>
    <s v="中票"/>
    <s v="AAA"/>
    <n v="3.23"/>
    <s v="债券卖出"/>
    <n v="-300000"/>
    <n v="5.7453000000000003"/>
    <x v="94"/>
    <n v="93.509039729999998"/>
    <n v="0"/>
    <n v="0"/>
    <n v="95.549899999999994"/>
    <n v="93.7624"/>
    <n v="0"/>
    <n v="2.1825272464489176E-2"/>
    <n v="0"/>
    <x v="1"/>
    <n v="0"/>
    <n v="31"/>
    <x v="1"/>
    <n v="7.5"/>
    <n v="0"/>
    <n v="0"/>
    <s v="部门"/>
  </r>
  <r>
    <n v="110"/>
    <d v="2018-01-18T00:00:00"/>
    <s v="101660033.IB"/>
    <x v="2"/>
    <x v="2"/>
    <s v="上清"/>
    <s v="中票"/>
    <s v="AAA"/>
    <n v="5.8"/>
    <s v="债券卖出"/>
    <n v="-500000"/>
    <n v="6.2111999999999998"/>
    <x v="95"/>
    <n v="103.33146712"/>
    <n v="0"/>
    <n v="0"/>
    <n v="105.3044"/>
    <n v="100.1241"/>
    <n v="0"/>
    <n v="1.9093243665153858E-2"/>
    <n v="0"/>
    <x v="1"/>
    <n v="0"/>
    <n v="31"/>
    <x v="1"/>
    <n v="7.5"/>
    <n v="0"/>
    <n v="0"/>
    <s v="部门"/>
  </r>
  <r>
    <n v="111"/>
    <d v="2018-01-19T00:00:00"/>
    <s v="1580295.IB"/>
    <x v="47"/>
    <x v="47"/>
    <s v="中债"/>
    <s v="企业债"/>
    <s v="AA"/>
    <n v="4.5999999999999996"/>
    <s v="债券卖出"/>
    <n v="-300000"/>
    <n v="7.2388540901377159"/>
    <x v="96"/>
    <n v="93.894499999999994"/>
    <n v="0"/>
    <n v="0"/>
    <n v="96.6023"/>
    <n v="95.644499999999994"/>
    <n v="0"/>
    <n v="2.8838749873528302E-2"/>
    <n v="0"/>
    <x v="20"/>
    <n v="0"/>
    <n v="7"/>
    <x v="3"/>
    <n v="5"/>
    <n v="0"/>
    <n v="0"/>
    <s v="王楚"/>
  </r>
  <r>
    <n v="112"/>
    <d v="2018-01-19T00:00:00"/>
    <s v="1380127.IB"/>
    <x v="48"/>
    <x v="48"/>
    <s v="中债"/>
    <s v="企业债"/>
    <s v="AA"/>
    <n v="6.18"/>
    <s v="债券卖出"/>
    <n v="-500000"/>
    <n v="6.5621940125513181"/>
    <x v="97"/>
    <n v="103.5253"/>
    <n v="0"/>
    <n v="0"/>
    <n v="106.3319"/>
    <n v="100.4736"/>
    <n v="0"/>
    <n v="2.7110281254920432E-2"/>
    <n v="0"/>
    <x v="20"/>
    <n v="0"/>
    <n v="7"/>
    <x v="3"/>
    <n v="5"/>
    <n v="0"/>
    <n v="0"/>
    <s v="王楚"/>
  </r>
  <r>
    <n v="113"/>
    <d v="2018-01-19T00:00:00"/>
    <s v="1280042.IB"/>
    <x v="49"/>
    <x v="49"/>
    <s v="中债"/>
    <s v="企业债"/>
    <s v="AA+"/>
    <n v="7.82"/>
    <s v="债券卖出"/>
    <n v="-1100000"/>
    <n v="6.898180456341878"/>
    <x v="98"/>
    <n v="109.8801"/>
    <n v="0"/>
    <n v="0"/>
    <n v="112.8105"/>
    <n v="105.26900000000001"/>
    <n v="0"/>
    <n v="2.6669069285521374E-2"/>
    <n v="0"/>
    <x v="20"/>
    <n v="0"/>
    <n v="7"/>
    <x v="3"/>
    <n v="5"/>
    <n v="0"/>
    <n v="0"/>
    <s v="王楚"/>
  </r>
  <r>
    <n v="114"/>
    <d v="2018-01-19T00:00:00"/>
    <s v="1580295.IB"/>
    <x v="47"/>
    <x v="47"/>
    <s v="中债"/>
    <s v="企业债"/>
    <s v="AA"/>
    <n v="4.5999999999999996"/>
    <s v="债券买入"/>
    <n v="300000"/>
    <n v="7.2388540901377159"/>
    <x v="96"/>
    <n v="93.894499999999994"/>
    <n v="0"/>
    <n v="0"/>
    <n v="96.6023"/>
    <n v="95.644499999999994"/>
    <n v="0"/>
    <n v="2.8838749873528302E-2"/>
    <n v="0"/>
    <x v="20"/>
    <n v="0"/>
    <n v="7"/>
    <x v="13"/>
    <n v="5.5"/>
    <n v="0"/>
    <n v="29711.821232876708"/>
    <s v="王楚"/>
  </r>
  <r>
    <n v="115"/>
    <d v="2018-01-19T00:00:00"/>
    <s v="1380127.IB"/>
    <x v="48"/>
    <x v="48"/>
    <s v="中债"/>
    <s v="企业债"/>
    <s v="AA"/>
    <n v="6.18"/>
    <s v="债券买入"/>
    <n v="500000"/>
    <n v="6.5621940125513181"/>
    <x v="97"/>
    <n v="103.5253"/>
    <n v="0"/>
    <n v="0"/>
    <n v="106.3319"/>
    <n v="100.4736"/>
    <n v="0"/>
    <n v="2.7110281254920432E-2"/>
    <n v="0"/>
    <x v="20"/>
    <n v="0"/>
    <n v="7"/>
    <x v="13"/>
    <n v="5.5"/>
    <n v="0"/>
    <n v="54598.9595890411"/>
    <s v="王楚"/>
  </r>
  <r>
    <n v="116"/>
    <d v="2018-01-19T00:00:00"/>
    <s v="1280042.IB"/>
    <x v="49"/>
    <x v="49"/>
    <s v="中债"/>
    <s v="企业债"/>
    <s v="AA+"/>
    <n v="7.82"/>
    <s v="债券买入"/>
    <n v="1100000"/>
    <n v="6.898180456341878"/>
    <x v="98"/>
    <n v="109.8801"/>
    <n v="0"/>
    <n v="0"/>
    <n v="112.8105"/>
    <n v="105.26900000000001"/>
    <n v="0"/>
    <n v="2.6669069285521374E-2"/>
    <n v="0"/>
    <x v="20"/>
    <n v="0"/>
    <n v="7"/>
    <x v="13"/>
    <n v="5.5"/>
    <n v="0"/>
    <n v="127491.02013698631"/>
    <s v="王楚"/>
  </r>
  <r>
    <n v="117"/>
    <d v="2018-01-19T00:00:00"/>
    <s v="1182277.IB"/>
    <x v="8"/>
    <x v="8"/>
    <s v="中债"/>
    <s v="中票"/>
    <s v="AAA"/>
    <n v="6.28"/>
    <s v="债券卖出"/>
    <n v="-500000"/>
    <n v="4.8862934969786798"/>
    <x v="99"/>
    <n v="102.54600000000001"/>
    <n v="0"/>
    <n v="0"/>
    <n v="103.0478"/>
    <n v="100.7594"/>
    <n v="0"/>
    <n v="4.8934136875158352E-3"/>
    <n v="0"/>
    <x v="3"/>
    <n v="0"/>
    <n v="31"/>
    <x v="3"/>
    <n v="7.5"/>
    <n v="0"/>
    <n v="0"/>
    <s v="部门"/>
  </r>
  <r>
    <n v="118"/>
    <d v="2018-01-19T00:00:00"/>
    <s v="1180163.IB"/>
    <x v="9"/>
    <x v="9"/>
    <s v="中债"/>
    <s v="企业债"/>
    <s v="AAA"/>
    <n v="4.7"/>
    <s v="债券卖出"/>
    <n v="-500000"/>
    <n v="4.4714888345176229"/>
    <x v="100"/>
    <n v="100.8931"/>
    <n v="0"/>
    <n v="0"/>
    <n v="101.27460000000001"/>
    <n v="100.02549999999999"/>
    <n v="0"/>
    <n v="3.7812298363317787E-3"/>
    <n v="0"/>
    <x v="3"/>
    <n v="0"/>
    <n v="31"/>
    <x v="3"/>
    <n v="7.5"/>
    <n v="0"/>
    <n v="0"/>
    <s v="部门"/>
  </r>
  <r>
    <n v="119"/>
    <d v="2018-01-19T00:00:00"/>
    <s v="101353014.IB"/>
    <x v="10"/>
    <x v="10"/>
    <s v="上清"/>
    <s v="中票"/>
    <s v="AAA"/>
    <n v="6"/>
    <s v="债券卖出"/>
    <n v="-500000"/>
    <n v="7.3898833683200902"/>
    <x v="101"/>
    <n v="100.1981"/>
    <n v="0"/>
    <n v="0"/>
    <n v="102.3648"/>
    <n v="100.4087"/>
    <n v="0"/>
    <n v="2.1624162534020108E-2"/>
    <n v="0"/>
    <x v="1"/>
    <n v="0"/>
    <n v="31"/>
    <x v="3"/>
    <n v="7.3"/>
    <n v="0"/>
    <n v="0"/>
    <s v="部门"/>
  </r>
  <r>
    <n v="120"/>
    <d v="2018-01-23T00:00:00"/>
    <s v="011759121.IB"/>
    <x v="54"/>
    <x v="50"/>
    <s v="上清"/>
    <s v="短融"/>
    <s v="AAA"/>
    <n v="5.55"/>
    <s v="债券买入"/>
    <n v="1000000"/>
    <n v="5.4226000000000001"/>
    <x v="102"/>
    <n v="100.78156301"/>
    <n v="0"/>
    <n v="0"/>
    <n v="101.4426"/>
    <n v="100.1653"/>
    <n v="0"/>
    <n v="6.5591063509742309E-3"/>
    <n v="0"/>
    <x v="22"/>
    <n v="0"/>
    <n v="1"/>
    <x v="14"/>
    <n v="3.9"/>
    <n v="0"/>
    <n v="10768.440979150686"/>
    <s v="王楚"/>
  </r>
  <r>
    <n v="121"/>
    <d v="2018-01-23T00:00:00"/>
    <s v="011759121.IB"/>
    <x v="54"/>
    <x v="50"/>
    <s v="上清"/>
    <s v="短融"/>
    <s v="AAA"/>
    <n v="5.55"/>
    <s v="债券买入"/>
    <n v="1000000"/>
    <n v="5.4226000000000001"/>
    <x v="102"/>
    <n v="100.78156301"/>
    <n v="0"/>
    <n v="0"/>
    <n v="101.4426"/>
    <n v="100.1653"/>
    <n v="0"/>
    <n v="6.5591063509742309E-3"/>
    <n v="0"/>
    <x v="22"/>
    <n v="0"/>
    <n v="1"/>
    <x v="14"/>
    <n v="3.9"/>
    <n v="0"/>
    <n v="10768.440979150686"/>
    <s v="王楚"/>
  </r>
  <r>
    <n v="122"/>
    <d v="2018-01-24T00:00:00"/>
    <s v="011759121.IB"/>
    <x v="54"/>
    <x v="50"/>
    <s v="上清"/>
    <s v="短融"/>
    <s v="AAA"/>
    <n v="5.55"/>
    <s v="债券卖出"/>
    <n v="-1000000"/>
    <n v="5.4288999999999996"/>
    <x v="103"/>
    <n v="100.79236849"/>
    <n v="0"/>
    <n v="0"/>
    <n v="101.4426"/>
    <n v="100.1653"/>
    <n v="0"/>
    <n v="6.4511978410797255E-3"/>
    <n v="0"/>
    <x v="22"/>
    <n v="0"/>
    <n v="1"/>
    <x v="14"/>
    <n v="3.9"/>
    <n v="0"/>
    <n v="0"/>
    <s v="王楚"/>
  </r>
  <r>
    <n v="123"/>
    <d v="2018-01-24T00:00:00"/>
    <s v="011759121.IB"/>
    <x v="54"/>
    <x v="50"/>
    <s v="上清"/>
    <s v="短融"/>
    <s v="AAA"/>
    <n v="5.55"/>
    <s v="债券卖出"/>
    <n v="-1000000"/>
    <n v="5.4288999999999996"/>
    <x v="103"/>
    <n v="100.79236849"/>
    <n v="0"/>
    <n v="0"/>
    <n v="101.4426"/>
    <n v="100.1653"/>
    <n v="0"/>
    <n v="6.4511978410797255E-3"/>
    <n v="0"/>
    <x v="22"/>
    <n v="0"/>
    <n v="1"/>
    <x v="14"/>
    <n v="3.9"/>
    <n v="0"/>
    <n v="0"/>
    <s v="王楚"/>
  </r>
  <r>
    <n v="124"/>
    <d v="2018-01-25T00:00:00"/>
    <s v="160213.IB"/>
    <x v="55"/>
    <x v="51"/>
    <s v="中债"/>
    <s v="利率债"/>
    <s v="AAA"/>
    <n v="3.05"/>
    <s v="债券买入"/>
    <n v="1000000"/>
    <n v="5.1764000000000001"/>
    <x v="104"/>
    <n v="86.821393150000006"/>
    <n v="0"/>
    <n v="0"/>
    <n v="88.495099999999994"/>
    <n v="86.932500000000005"/>
    <n v="0"/>
    <n v="1.9277585734063907E-2"/>
    <n v="0"/>
    <x v="22"/>
    <n v="0"/>
    <n v="7"/>
    <x v="15"/>
    <n v="5.4"/>
    <n v="0"/>
    <n v="89913.661947123299"/>
    <s v="王楚"/>
  </r>
  <r>
    <n v="125"/>
    <d v="2018-01-25T00:00:00"/>
    <s v="160213.IB"/>
    <x v="55"/>
    <x v="51"/>
    <s v="中债"/>
    <s v="利率债"/>
    <s v="AAA"/>
    <n v="3.05"/>
    <s v="债券买入"/>
    <n v="1000000"/>
    <n v="5.1764000000000001"/>
    <x v="104"/>
    <n v="86.821393150000006"/>
    <n v="0"/>
    <n v="0"/>
    <n v="88.495099999999994"/>
    <n v="86.932500000000005"/>
    <n v="0"/>
    <n v="1.9277585734063907E-2"/>
    <n v="0"/>
    <x v="22"/>
    <n v="0"/>
    <n v="7"/>
    <x v="15"/>
    <n v="5.4"/>
    <n v="0"/>
    <n v="89913.661947123299"/>
    <s v="王楚"/>
  </r>
  <r>
    <n v="126"/>
    <d v="2018-01-25T00:00:00"/>
    <s v="160210.IB"/>
    <x v="56"/>
    <x v="52"/>
    <s v="中债"/>
    <s v="利率债"/>
    <s v="AAA"/>
    <n v="3.18"/>
    <s v="债券买入"/>
    <n v="1000000"/>
    <n v="5.1778000000000004"/>
    <x v="105"/>
    <n v="89.489536990000005"/>
    <n v="0"/>
    <n v="0"/>
    <n v="91.145499999999998"/>
    <n v="88.279200000000003"/>
    <n v="0"/>
    <n v="1.850454327621609E-2"/>
    <n v="0"/>
    <x v="22"/>
    <n v="0"/>
    <n v="7"/>
    <x v="15"/>
    <n v="5.4"/>
    <n v="0"/>
    <n v="92676.835567726055"/>
    <s v="王楚"/>
  </r>
  <r>
    <n v="127"/>
    <d v="2018-01-25T00:00:00"/>
    <s v="160210.IB"/>
    <x v="56"/>
    <x v="52"/>
    <s v="中债"/>
    <s v="利率债"/>
    <s v="AAA"/>
    <n v="3.18"/>
    <s v="债券买入"/>
    <n v="1000000"/>
    <n v="5.1778000000000004"/>
    <x v="105"/>
    <n v="89.489536990000005"/>
    <n v="0"/>
    <n v="0"/>
    <n v="91.145499999999998"/>
    <n v="88.279200000000003"/>
    <n v="0"/>
    <n v="1.850454327621609E-2"/>
    <n v="0"/>
    <x v="22"/>
    <n v="0"/>
    <n v="7"/>
    <x v="15"/>
    <n v="5.4"/>
    <n v="0"/>
    <n v="92676.835567726055"/>
    <s v="王楚"/>
  </r>
  <r>
    <n v="128"/>
    <d v="2018-01-25T00:00:00"/>
    <s v="101769007.IB"/>
    <x v="57"/>
    <x v="53"/>
    <s v="上清"/>
    <s v="中票"/>
    <s v="AA"/>
    <n v="5.74"/>
    <s v="债券买入"/>
    <n v="500000"/>
    <n v="6.2967000000000004"/>
    <x v="106"/>
    <n v="99.947738360000002"/>
    <n v="0"/>
    <n v="0"/>
    <n v="100.4397"/>
    <n v="98.552599999999998"/>
    <n v="0"/>
    <n v="4.9221888165993377E-3"/>
    <n v="0"/>
    <x v="22"/>
    <n v="0"/>
    <n v="32"/>
    <x v="16"/>
    <n v="6.4"/>
    <n v="0"/>
    <n v="280401.32624832884"/>
    <s v="吴心钰"/>
  </r>
  <r>
    <n v="129"/>
    <d v="2018-01-25T00:00:00"/>
    <s v="101762056.IB"/>
    <x v="58"/>
    <x v="54"/>
    <s v="上清"/>
    <s v="中票"/>
    <s v="AA+"/>
    <n v="5.69"/>
    <s v="债券买入"/>
    <n v="500000"/>
    <n v="6.0627000000000004"/>
    <x v="107"/>
    <n v="101.16753151"/>
    <n v="0"/>
    <n v="0"/>
    <n v="101.5521"/>
    <n v="98.933199999999999"/>
    <n v="0"/>
    <n v="3.8013034840331805E-3"/>
    <n v="0"/>
    <x v="22"/>
    <n v="0"/>
    <n v="32"/>
    <x v="16"/>
    <n v="6.4"/>
    <n v="0"/>
    <n v="283823.43086641096"/>
    <s v="吴心钰"/>
  </r>
  <r>
    <n v="130"/>
    <d v="2018-01-26T00:00:00"/>
    <s v="1580295.IB"/>
    <x v="47"/>
    <x v="47"/>
    <s v="中债"/>
    <s v="企业债"/>
    <s v="AA"/>
    <n v="4.5999999999999996"/>
    <s v="债券卖出"/>
    <n v="-300000"/>
    <n v="7.2503935322404001"/>
    <x v="108"/>
    <n v="93.993499999999997"/>
    <n v="0"/>
    <n v="0"/>
    <n v="96.6023"/>
    <n v="95.644499999999994"/>
    <n v="0"/>
    <n v="2.7755110725741661E-2"/>
    <n v="0"/>
    <x v="20"/>
    <n v="0"/>
    <n v="7"/>
    <x v="13"/>
    <n v="5.5"/>
    <n v="0"/>
    <n v="0"/>
    <s v="王楚"/>
  </r>
  <r>
    <n v="131"/>
    <d v="2018-01-26T00:00:00"/>
    <s v="1380127.IB"/>
    <x v="48"/>
    <x v="48"/>
    <s v="中债"/>
    <s v="企业债"/>
    <s v="AA"/>
    <n v="6.18"/>
    <s v="债券卖出"/>
    <n v="-500000"/>
    <n v="6.5662270612372868"/>
    <x v="109"/>
    <n v="103.63460000000001"/>
    <n v="0"/>
    <n v="0"/>
    <n v="106.3319"/>
    <n v="100.4736"/>
    <n v="0"/>
    <n v="2.6027021863354483E-2"/>
    <n v="0"/>
    <x v="20"/>
    <n v="0"/>
    <n v="7"/>
    <x v="13"/>
    <n v="5.5"/>
    <n v="0"/>
    <n v="0"/>
    <s v="王楚"/>
  </r>
  <r>
    <n v="132"/>
    <d v="2018-01-26T00:00:00"/>
    <s v="1280042.IB"/>
    <x v="49"/>
    <x v="49"/>
    <s v="中债"/>
    <s v="企业债"/>
    <s v="AA+"/>
    <n v="7.82"/>
    <s v="债券卖出"/>
    <n v="-1100000"/>
    <n v="6.9051240549878665"/>
    <x v="110"/>
    <n v="109.996"/>
    <n v="0"/>
    <n v="0"/>
    <n v="112.8105"/>
    <n v="105.26900000000001"/>
    <n v="0"/>
    <n v="2.5587294083421197E-2"/>
    <n v="0"/>
    <x v="20"/>
    <n v="0"/>
    <n v="7"/>
    <x v="13"/>
    <n v="5.5"/>
    <n v="0"/>
    <n v="0"/>
    <s v="王楚"/>
  </r>
  <r>
    <n v="133"/>
    <d v="2018-01-26T00:00:00"/>
    <s v="1580295.IB"/>
    <x v="47"/>
    <x v="47"/>
    <s v="中债"/>
    <s v="企业债"/>
    <s v="AA"/>
    <n v="4.5999999999999996"/>
    <s v="债券买入"/>
    <n v="300000"/>
    <n v="7.2503935322404001"/>
    <x v="108"/>
    <n v="93.993499999999997"/>
    <n v="0"/>
    <n v="0"/>
    <n v="96.6023"/>
    <n v="95.644499999999994"/>
    <n v="0"/>
    <n v="2.7755110725741661E-2"/>
    <n v="0"/>
    <x v="20"/>
    <n v="0"/>
    <n v="7"/>
    <x v="17"/>
    <n v="5"/>
    <n v="0"/>
    <n v="27039.226027397261"/>
    <s v="王楚"/>
  </r>
  <r>
    <n v="134"/>
    <d v="2018-01-26T00:00:00"/>
    <s v="1380127.IB"/>
    <x v="48"/>
    <x v="48"/>
    <s v="中债"/>
    <s v="企业债"/>
    <s v="AA"/>
    <n v="6.18"/>
    <s v="债券买入"/>
    <n v="500000"/>
    <n v="6.5662270612372868"/>
    <x v="109"/>
    <n v="103.63460000000001"/>
    <n v="0"/>
    <n v="0"/>
    <n v="106.3319"/>
    <n v="100.4736"/>
    <n v="0"/>
    <n v="2.6027021863354483E-2"/>
    <n v="0"/>
    <x v="20"/>
    <n v="0"/>
    <n v="7"/>
    <x v="17"/>
    <n v="5"/>
    <n v="0"/>
    <n v="49687.821917808222"/>
    <s v="王楚"/>
  </r>
  <r>
    <n v="135"/>
    <d v="2018-01-26T00:00:00"/>
    <s v="1280042.IB"/>
    <x v="49"/>
    <x v="49"/>
    <s v="中债"/>
    <s v="企业债"/>
    <s v="AA+"/>
    <n v="7.82"/>
    <s v="债券买入"/>
    <n v="1100000"/>
    <n v="6.9051240549878665"/>
    <x v="110"/>
    <n v="109.996"/>
    <n v="0"/>
    <n v="0"/>
    <n v="112.8105"/>
    <n v="105.26900000000001"/>
    <n v="0"/>
    <n v="2.5587294083421197E-2"/>
    <n v="0"/>
    <x v="20"/>
    <n v="0"/>
    <n v="7"/>
    <x v="17"/>
    <n v="5"/>
    <n v="0"/>
    <n v="116023.17808219178"/>
    <s v="王楚"/>
  </r>
  <r>
    <n v="136"/>
    <d v="2018-01-30T00:00:00"/>
    <s v="101656046.IB"/>
    <x v="59"/>
    <x v="55"/>
    <s v="上清"/>
    <s v="中票"/>
    <s v="AAA"/>
    <n v="3.05"/>
    <s v="债券买入"/>
    <n v="993000"/>
    <n v="5.1210000000000004"/>
    <x v="111"/>
    <n v="93.902191779999995"/>
    <n v="0"/>
    <n v="0"/>
    <n v="93.861500000000007"/>
    <n v="92.816999999999993"/>
    <n v="0"/>
    <n v="-4.3334217475266001E-4"/>
    <n v="0"/>
    <x v="1"/>
    <n v="0"/>
    <n v="7"/>
    <x v="18"/>
    <n v="5.0999999999999996"/>
    <n v="0"/>
    <n v="91201.15311836102"/>
    <s v="李孟霜"/>
  </r>
  <r>
    <n v="137"/>
    <d v="2018-01-30T00:00:00"/>
    <s v="101656046.IB"/>
    <x v="59"/>
    <x v="55"/>
    <s v="上清"/>
    <s v="中票"/>
    <s v="AAA"/>
    <n v="3.05"/>
    <s v="债券买入"/>
    <n v="1007000"/>
    <n v="5.1210000000000004"/>
    <x v="111"/>
    <n v="93.902191779999995"/>
    <n v="0"/>
    <n v="0"/>
    <n v="93.861500000000007"/>
    <n v="92.816999999999993"/>
    <n v="0"/>
    <n v="-4.3334217475266001E-4"/>
    <n v="0"/>
    <x v="1"/>
    <n v="0"/>
    <n v="7"/>
    <x v="18"/>
    <n v="5.0999999999999996"/>
    <n v="0"/>
    <n v="92486.969980049907"/>
    <s v="李孟霜"/>
  </r>
  <r>
    <n v="138"/>
    <d v="2018-01-30T00:00:00"/>
    <s v="101453027.IB"/>
    <x v="60"/>
    <x v="56"/>
    <s v="上清"/>
    <s v="中票"/>
    <s v="AAA"/>
    <n v="5.81"/>
    <s v="债券买入"/>
    <n v="1000000"/>
    <n v="5.0515999999999996"/>
    <x v="112"/>
    <n v="102.75994521"/>
    <n v="0"/>
    <n v="0"/>
    <n v="102.45529999999999"/>
    <n v="100.4337"/>
    <n v="0"/>
    <n v="-2.9646299380311492E-3"/>
    <n v="0"/>
    <x v="1"/>
    <n v="0"/>
    <n v="7"/>
    <x v="18"/>
    <n v="5.0999999999999996"/>
    <n v="0"/>
    <n v="100507.67243827396"/>
    <s v="李孟霜"/>
  </r>
  <r>
    <n v="139"/>
    <d v="2018-01-30T00:00:00"/>
    <s v="011788008.IB"/>
    <x v="61"/>
    <x v="57"/>
    <s v="上清"/>
    <s v="短融"/>
    <s v="AAA"/>
    <n v="5.49"/>
    <s v="债券买入"/>
    <n v="500000"/>
    <n v="1.9306000000000001"/>
    <x v="113"/>
    <n v="101.66464384"/>
    <n v="0"/>
    <n v="0"/>
    <n v="101.102"/>
    <n v="100.0641"/>
    <n v="0"/>
    <n v="-5.5343118192149321E-3"/>
    <n v="0"/>
    <x v="22"/>
    <n v="0"/>
    <n v="1"/>
    <x v="19"/>
    <n v="4.2"/>
    <n v="0"/>
    <n v="5849.198686684932"/>
    <s v="田岚"/>
  </r>
  <r>
    <n v="140"/>
    <d v="2018-01-30T00:00:00"/>
    <s v="127433.SH"/>
    <x v="62"/>
    <x v="58"/>
    <s v="上交所"/>
    <s v="企业债"/>
    <s v="AA"/>
    <n v="4.67"/>
    <s v="债券买入"/>
    <n v="400000"/>
    <m/>
    <x v="114"/>
    <n v="98.902000000000001"/>
    <n v="0"/>
    <n v="0"/>
    <n v="99.372"/>
    <n v="95.9559"/>
    <n v="0"/>
    <n v="4.7521789245918988E-3"/>
    <n v="0"/>
    <x v="23"/>
    <n v="0"/>
    <n v="8"/>
    <x v="20"/>
    <n v="5.9"/>
    <n v="0"/>
    <n v="51158.075616438364"/>
    <s v="田岚"/>
  </r>
  <r>
    <n v="141"/>
    <d v="2018-01-30T00:00:00"/>
    <s v="122434.SH"/>
    <x v="63"/>
    <x v="59"/>
    <s v="上交所"/>
    <s v="企业债"/>
    <s v="AA"/>
    <n v="4.55"/>
    <s v="债券买入"/>
    <n v="300000"/>
    <m/>
    <x v="115"/>
    <n v="101.45099999999999"/>
    <n v="0"/>
    <n v="0"/>
    <n v="101.94759999999999"/>
    <n v="99.529300000000006"/>
    <n v="0"/>
    <n v="4.8949739283004057E-3"/>
    <n v="0"/>
    <x v="23"/>
    <n v="0"/>
    <n v="8"/>
    <x v="20"/>
    <n v="5.9"/>
    <n v="0"/>
    <n v="39357.429041095893"/>
    <s v="田岚"/>
  </r>
  <r>
    <n v="142"/>
    <d v="2018-01-30T00:00:00"/>
    <s v="136541.SH"/>
    <x v="64"/>
    <x v="60"/>
    <s v="上交所"/>
    <s v="公司债"/>
    <s v="AA"/>
    <n v="3.85"/>
    <s v="债券买入"/>
    <n v="200000"/>
    <m/>
    <x v="116"/>
    <n v="99.701999999999998"/>
    <n v="0"/>
    <n v="0"/>
    <n v="100.04900000000001"/>
    <n v="97.622900000000001"/>
    <n v="0"/>
    <n v="3.48037150709124E-3"/>
    <n v="0"/>
    <x v="23"/>
    <n v="0"/>
    <n v="8"/>
    <x v="20"/>
    <n v="5.9"/>
    <n v="0"/>
    <n v="25785.941917808221"/>
    <s v="田岚"/>
  </r>
  <r>
    <n v="143"/>
    <d v="2018-01-30T00:00:00"/>
    <s v="111794789.IB"/>
    <x v="65"/>
    <x v="61"/>
    <s v="上清"/>
    <s v="存单"/>
    <s v="AAA"/>
    <n v="4.6100000000000003"/>
    <s v="债券买入"/>
    <n v="300000"/>
    <n v="4.5217999999999998"/>
    <x v="117"/>
    <n v="99.298814789999994"/>
    <n v="0"/>
    <n v="0"/>
    <n v="99.712000000000003"/>
    <n v="95.643199999999993"/>
    <n v="0"/>
    <n v="4.1610286172482081E-3"/>
    <n v="0"/>
    <x v="24"/>
    <n v="0"/>
    <n v="1"/>
    <x v="19"/>
    <n v="4"/>
    <n v="0"/>
    <n v="3264.6185684383559"/>
    <s v="吴心钰"/>
  </r>
  <r>
    <n v="144"/>
    <d v="2018-01-31T00:00:00"/>
    <s v="011788008.IB"/>
    <x v="61"/>
    <x v="57"/>
    <s v="上清"/>
    <s v="短融"/>
    <s v="AAA"/>
    <n v="5.49"/>
    <s v="债券卖出"/>
    <n v="-500000"/>
    <n v="1.9095"/>
    <x v="118"/>
    <n v="101.67638493"/>
    <n v="0"/>
    <n v="0"/>
    <n v="101.102"/>
    <n v="100.0641"/>
    <n v="0"/>
    <n v="-5.6491478369872228E-3"/>
    <n v="0"/>
    <x v="22"/>
    <n v="0"/>
    <n v="1"/>
    <x v="19"/>
    <n v="4.2"/>
    <n v="0"/>
    <n v="0"/>
    <s v="田岚"/>
  </r>
  <r>
    <n v="145"/>
    <d v="2018-01-31T00:00:00"/>
    <s v="111794789.IB"/>
    <x v="65"/>
    <x v="61"/>
    <s v="上清"/>
    <s v="存单"/>
    <s v="AAA"/>
    <n v="4.6100000000000003"/>
    <s v="债券卖出"/>
    <n v="-300000"/>
    <n v="4.5305999999999997"/>
    <x v="119"/>
    <n v="99.309688219999998"/>
    <n v="0"/>
    <n v="0"/>
    <n v="99.712000000000003"/>
    <n v="95.643199999999993"/>
    <n v="0"/>
    <n v="4.0510829024935635E-3"/>
    <n v="0"/>
    <x v="24"/>
    <n v="0"/>
    <n v="1"/>
    <x v="19"/>
    <n v="4"/>
    <n v="0"/>
    <n v="0"/>
    <s v="吴心钰"/>
  </r>
  <r>
    <n v="146"/>
    <d v="2018-02-01T00:00:00"/>
    <s v="011788008.IB"/>
    <x v="61"/>
    <x v="57"/>
    <s v="上清"/>
    <s v="短融"/>
    <s v="AAA"/>
    <n v="5.49"/>
    <s v="债券买入"/>
    <n v="500000"/>
    <n v="1.8922000000000001"/>
    <x v="120"/>
    <n v="101.68682603000001"/>
    <n v="0"/>
    <n v="0"/>
    <n v="101.102"/>
    <n v="100.0641"/>
    <n v="0"/>
    <n v="-5.7512467723938032E-3"/>
    <n v="0"/>
    <x v="22"/>
    <n v="0"/>
    <n v="1"/>
    <x v="17"/>
    <n v="4.2"/>
    <n v="0"/>
    <n v="5850.4749222739729"/>
    <s v="田岚"/>
  </r>
  <r>
    <n v="147"/>
    <d v="2018-02-01T00:00:00"/>
    <s v="160210.IB"/>
    <x v="56"/>
    <x v="52"/>
    <s v="中债"/>
    <s v="利率债"/>
    <s v="AAA"/>
    <n v="3.18"/>
    <s v="债券卖出"/>
    <n v="-1000000"/>
    <n v="5.1768000000000001"/>
    <x v="121"/>
    <n v="89.582223290000002"/>
    <n v="0"/>
    <n v="0"/>
    <n v="91.145499999999998"/>
    <n v="88.279200000000003"/>
    <n v="0"/>
    <n v="1.7450746951650054E-2"/>
    <n v="0"/>
    <x v="22"/>
    <n v="0"/>
    <n v="7"/>
    <x v="15"/>
    <n v="5.4"/>
    <n v="0"/>
    <n v="0"/>
    <s v="王楚"/>
  </r>
  <r>
    <n v="148"/>
    <d v="2018-02-01T00:00:00"/>
    <s v="160210.IB"/>
    <x v="56"/>
    <x v="52"/>
    <s v="中债"/>
    <s v="利率债"/>
    <s v="AAA"/>
    <n v="3.18"/>
    <s v="债券卖出"/>
    <n v="-1000000"/>
    <n v="5.1768000000000001"/>
    <x v="121"/>
    <n v="89.582223290000002"/>
    <n v="0"/>
    <n v="0"/>
    <n v="91.145499999999998"/>
    <n v="88.279200000000003"/>
    <n v="0"/>
    <n v="1.7450746951650054E-2"/>
    <n v="0"/>
    <x v="22"/>
    <n v="0"/>
    <n v="7"/>
    <x v="15"/>
    <n v="5.4"/>
    <n v="0"/>
    <n v="0"/>
    <s v="王楚"/>
  </r>
  <r>
    <n v="149"/>
    <d v="2018-02-01T00:00:00"/>
    <s v="160213.IB"/>
    <x v="55"/>
    <x v="51"/>
    <s v="中债"/>
    <s v="利率债"/>
    <s v="AAA"/>
    <n v="3.05"/>
    <s v="债券卖出"/>
    <n v="-1000000"/>
    <n v="5.1755000000000004"/>
    <x v="122"/>
    <n v="86.9112863"/>
    <n v="0"/>
    <n v="0"/>
    <n v="88.495099999999994"/>
    <n v="86.932500000000005"/>
    <n v="0"/>
    <n v="1.8223337467736744E-2"/>
    <n v="0"/>
    <x v="22"/>
    <n v="0"/>
    <n v="7"/>
    <x v="15"/>
    <n v="5.4"/>
    <n v="0"/>
    <n v="0"/>
    <s v="王楚"/>
  </r>
  <r>
    <n v="150"/>
    <d v="2018-02-01T00:00:00"/>
    <s v="160213.IB"/>
    <x v="55"/>
    <x v="51"/>
    <s v="中债"/>
    <s v="利率债"/>
    <s v="AAA"/>
    <n v="3.05"/>
    <s v="债券卖出"/>
    <n v="-1000000"/>
    <n v="5.1755000000000004"/>
    <x v="122"/>
    <n v="86.9112863"/>
    <n v="0"/>
    <n v="0"/>
    <n v="88.495099999999994"/>
    <n v="86.932500000000005"/>
    <n v="0"/>
    <n v="1.8223337467736744E-2"/>
    <n v="0"/>
    <x v="22"/>
    <n v="0"/>
    <n v="7"/>
    <x v="15"/>
    <n v="5.4"/>
    <n v="0"/>
    <n v="0"/>
    <s v="王楚"/>
  </r>
  <r>
    <n v="151"/>
    <d v="2018-02-02T00:00:00"/>
    <s v="011788008.IB"/>
    <x v="61"/>
    <x v="57"/>
    <s v="上清"/>
    <s v="短融"/>
    <s v="AAA"/>
    <n v="5.49"/>
    <s v="债券卖出"/>
    <n v="-500000"/>
    <n v="1.8703000000000001"/>
    <x v="123"/>
    <n v="101.69856712000001"/>
    <n v="0"/>
    <n v="0"/>
    <n v="101.102"/>
    <n v="100.0641"/>
    <n v="0"/>
    <n v="-5.8660326973543064E-3"/>
    <n v="0"/>
    <x v="22"/>
    <n v="0"/>
    <n v="1"/>
    <x v="17"/>
    <n v="4.2"/>
    <n v="0"/>
    <n v="0"/>
    <s v="田岚"/>
  </r>
  <r>
    <n v="152"/>
    <d v="2018-02-02T00:00:00"/>
    <s v="1580295.IB"/>
    <x v="47"/>
    <x v="47"/>
    <s v="中债"/>
    <s v="企业债"/>
    <s v="AA"/>
    <n v="4.5999999999999996"/>
    <s v="债券卖出"/>
    <n v="-300000"/>
    <n v="7.2659863152498678"/>
    <x v="124"/>
    <n v="94.083648578720215"/>
    <n v="0"/>
    <n v="0"/>
    <n v="96.6023"/>
    <n v="95.644499999999994"/>
    <n v="0"/>
    <n v="2.6770341704726919E-2"/>
    <n v="0"/>
    <x v="20"/>
    <n v="0"/>
    <n v="7"/>
    <x v="17"/>
    <n v="5"/>
    <n v="0"/>
    <n v="0"/>
    <s v="王楚"/>
  </r>
  <r>
    <n v="153"/>
    <d v="2018-02-02T00:00:00"/>
    <s v="1380127.IB"/>
    <x v="48"/>
    <x v="48"/>
    <s v="中债"/>
    <s v="企业债"/>
    <s v="AA"/>
    <n v="6.18"/>
    <s v="债券卖出"/>
    <n v="-500000"/>
    <n v="6.5726855353156282"/>
    <x v="125"/>
    <n v="103.73398219000001"/>
    <n v="0"/>
    <n v="0"/>
    <n v="106.3319"/>
    <n v="100.4736"/>
    <n v="0"/>
    <n v="2.5044038174892647E-2"/>
    <n v="0"/>
    <x v="20"/>
    <n v="0"/>
    <n v="7"/>
    <x v="17"/>
    <n v="5"/>
    <n v="0"/>
    <n v="0"/>
    <s v="王楚"/>
  </r>
  <r>
    <n v="154"/>
    <d v="2018-02-02T00:00:00"/>
    <s v="1280042.IB"/>
    <x v="49"/>
    <x v="49"/>
    <s v="中债"/>
    <s v="企业债"/>
    <s v="AA+"/>
    <n v="7.82"/>
    <s v="债券卖出"/>
    <n v="-1100000"/>
    <n v="6.9151388542836569"/>
    <x v="126"/>
    <n v="110.10144133702383"/>
    <n v="0"/>
    <n v="0"/>
    <n v="112.8105"/>
    <n v="105.26900000000001"/>
    <n v="0"/>
    <n v="2.4605115337987815E-2"/>
    <n v="0"/>
    <x v="20"/>
    <n v="0"/>
    <n v="7"/>
    <x v="17"/>
    <n v="5"/>
    <n v="0"/>
    <n v="0"/>
    <s v="王楚"/>
  </r>
  <r>
    <n v="155"/>
    <d v="2018-02-06T00:00:00"/>
    <s v="135685.SH"/>
    <x v="66"/>
    <x v="62"/>
    <s v="上交所"/>
    <s v="私募债"/>
    <s v="AAA"/>
    <n v="4.88"/>
    <s v="债券买入"/>
    <n v="480000"/>
    <m/>
    <x v="127"/>
    <n v="101.74039999999999"/>
    <n v="0"/>
    <n v="0"/>
    <n v="102.3205"/>
    <n v="99.459299999999999"/>
    <n v="0"/>
    <n v="5.7017664565894854E-3"/>
    <n v="0"/>
    <x v="23"/>
    <n v="0"/>
    <n v="6"/>
    <x v="21"/>
    <n v="6.1"/>
    <n v="0"/>
    <n v="48969.187594520554"/>
    <s v="田岚"/>
  </r>
  <r>
    <n v="156"/>
    <d v="2018-02-06T00:00:00"/>
    <s v="135685.SH"/>
    <x v="66"/>
    <x v="62"/>
    <s v="上交所"/>
    <s v="私募债"/>
    <s v="AAA"/>
    <n v="4.88"/>
    <s v="债券买入"/>
    <n v="700000"/>
    <m/>
    <x v="127"/>
    <n v="101.74039999999999"/>
    <n v="0"/>
    <n v="0"/>
    <n v="102.3205"/>
    <n v="99.459299999999999"/>
    <n v="0"/>
    <n v="5.7017664565894854E-3"/>
    <n v="0"/>
    <x v="23"/>
    <n v="0"/>
    <n v="21"/>
    <x v="22"/>
    <n v="6.3"/>
    <n v="0"/>
    <n v="258141.87517808218"/>
    <s v="田岚"/>
  </r>
  <r>
    <n v="157"/>
    <d v="2018-02-06T00:00:00"/>
    <s v="011788008.IB"/>
    <x v="61"/>
    <x v="57"/>
    <s v="上清"/>
    <s v="短融"/>
    <s v="AAA"/>
    <n v="5.49"/>
    <s v="债券买入"/>
    <n v="500000"/>
    <n v="5.2422000000000004"/>
    <x v="128"/>
    <n v="100.76553151"/>
    <n v="0"/>
    <n v="0"/>
    <n v="101.102"/>
    <n v="100.0641"/>
    <n v="0"/>
    <n v="3.3391228623311786E-3"/>
    <n v="0"/>
    <x v="22"/>
    <n v="0"/>
    <n v="1"/>
    <x v="20"/>
    <n v="4.0999999999999996"/>
    <n v="0"/>
    <n v="5659.4339615205472"/>
    <s v="田岚"/>
  </r>
  <r>
    <n v="158"/>
    <d v="2018-02-06T00:00:00"/>
    <s v="1480115.IB"/>
    <x v="67"/>
    <x v="63"/>
    <s v="中债"/>
    <s v="企业债"/>
    <s v="AA"/>
    <n v="7.6"/>
    <s v="债券买入"/>
    <n v="430000"/>
    <n v="5.4640000000000004"/>
    <x v="129"/>
    <n v="88.080246579999994"/>
    <n v="0"/>
    <n v="0"/>
    <n v="87.812600000000003"/>
    <n v="81.815899999999999"/>
    <n v="0"/>
    <n v="-3.0386674696339933E-3"/>
    <n v="0"/>
    <x v="25"/>
    <n v="0"/>
    <n v="6"/>
    <x v="21"/>
    <n v="4.0999999999999996"/>
    <n v="0"/>
    <n v="25526.379406116161"/>
    <s v="王楚"/>
  </r>
  <r>
    <n v="159"/>
    <d v="2018-02-06T00:00:00"/>
    <s v="1724002.IB"/>
    <x v="68"/>
    <x v="64"/>
    <s v="中债"/>
    <s v="企业债"/>
    <s v="AA"/>
    <n v="6.5"/>
    <s v="债券买入"/>
    <n v="500000"/>
    <n v="7.5308000000000002"/>
    <x v="130"/>
    <n v="100.40958904"/>
    <n v="0"/>
    <n v="0"/>
    <n v="100.69589999999999"/>
    <n v="94.694500000000005"/>
    <n v="0"/>
    <n v="2.8514304533797663E-3"/>
    <n v="0"/>
    <x v="25"/>
    <n v="0"/>
    <n v="6"/>
    <x v="21"/>
    <n v="4.0999999999999996"/>
    <n v="0"/>
    <n v="33836.656032657535"/>
    <s v="王楚"/>
  </r>
  <r>
    <n v="160"/>
    <d v="2018-02-06T00:00:00"/>
    <s v="1480115.IB"/>
    <x v="67"/>
    <x v="63"/>
    <s v="中债"/>
    <s v="企业债"/>
    <s v="AA"/>
    <n v="7.6"/>
    <s v="债券买入"/>
    <n v="370000"/>
    <n v="5.3803000000000001"/>
    <x v="131"/>
    <n v="88.180246580000002"/>
    <n v="0"/>
    <n v="0"/>
    <n v="87.812600000000003"/>
    <n v="81.815899999999999"/>
    <n v="0"/>
    <n v="-4.1692623264152351E-3"/>
    <n v="0"/>
    <x v="26"/>
    <n v="0"/>
    <n v="6"/>
    <x v="21"/>
    <n v="4.0999999999999996"/>
    <n v="0"/>
    <n v="21989.496010168768"/>
    <s v="王楚"/>
  </r>
  <r>
    <n v="161"/>
    <d v="2018-02-06T00:00:00"/>
    <s v="1480186.IB"/>
    <x v="69"/>
    <x v="65"/>
    <s v="中债"/>
    <s v="企业债"/>
    <s v="AA"/>
    <n v="7.77"/>
    <s v="债券买入"/>
    <n v="450000"/>
    <n v="5.9641000000000002"/>
    <x v="132"/>
    <n v="87.155769860000007"/>
    <n v="0"/>
    <n v="0"/>
    <n v="86.850899999999996"/>
    <n v="81.520499999999998"/>
    <n v="0"/>
    <n v="-3.4979882627361736E-3"/>
    <n v="0"/>
    <x v="26"/>
    <n v="0"/>
    <n v="6"/>
    <x v="21"/>
    <n v="4.0999999999999996"/>
    <n v="0"/>
    <n v="26433.270475347945"/>
    <s v="王楚"/>
  </r>
  <r>
    <n v="162"/>
    <d v="2018-02-06T00:00:00"/>
    <s v="1680154.IB"/>
    <x v="70"/>
    <x v="66"/>
    <s v="中债"/>
    <s v="企业债"/>
    <s v="AA"/>
    <n v="4.09"/>
    <s v="债券买入"/>
    <n v="500000"/>
    <n v="4.9985999999999997"/>
    <x v="133"/>
    <n v="102.49610959"/>
    <n v="0"/>
    <n v="0"/>
    <n v="102.0947"/>
    <n v="98.352099999999993"/>
    <n v="0"/>
    <n v="-3.9163397674867317E-3"/>
    <n v="0"/>
    <x v="26"/>
    <n v="0"/>
    <n v="6"/>
    <x v="21"/>
    <n v="4.0999999999999996"/>
    <n v="0"/>
    <n v="34539.784875534242"/>
    <s v="王楚"/>
  </r>
  <r>
    <n v="163"/>
    <d v="2018-02-06T00:00:00"/>
    <s v="101455015.IB"/>
    <x v="50"/>
    <x v="22"/>
    <s v="上清"/>
    <s v="中票"/>
    <s v="AA"/>
    <n v="7.5"/>
    <s v="债券买入"/>
    <n v="500000"/>
    <n v="6.3861999999999997"/>
    <x v="134"/>
    <n v="106.54062603"/>
    <n v="0"/>
    <n v="0"/>
    <n v="107.1486"/>
    <n v="101.4569"/>
    <n v="0"/>
    <n v="5.7064989446260483E-3"/>
    <n v="0"/>
    <x v="21"/>
    <n v="0"/>
    <m/>
    <x v="23"/>
    <m/>
    <m/>
    <m/>
    <s v="吴心钰"/>
  </r>
  <r>
    <n v="164"/>
    <d v="2018-02-06T00:00:00"/>
    <s v="101455015.IB"/>
    <x v="50"/>
    <x v="22"/>
    <s v="上清"/>
    <s v="中票"/>
    <s v="AA"/>
    <n v="7.5"/>
    <s v="债券卖出"/>
    <n v="-500000"/>
    <n v="6.3837999999999999"/>
    <x v="135"/>
    <n v="106.54362603"/>
    <n v="0"/>
    <n v="0"/>
    <n v="107.1486"/>
    <n v="101.4569"/>
    <n v="0"/>
    <n v="5.6781807841761456E-3"/>
    <n v="0"/>
    <x v="27"/>
    <n v="0"/>
    <m/>
    <x v="23"/>
    <m/>
    <n v="0"/>
    <n v="1500"/>
    <s v="吴心钰"/>
  </r>
  <r>
    <n v="165"/>
    <d v="2018-02-06T00:00:00"/>
    <s v="101453027.IB"/>
    <x v="60"/>
    <x v="56"/>
    <s v="上清"/>
    <s v="中票"/>
    <s v="AAA"/>
    <n v="5.81"/>
    <s v="债券卖出"/>
    <n v="1000000"/>
    <n v="5.0495000000000001"/>
    <x v="136"/>
    <n v="102.86046985999999"/>
    <n v="0"/>
    <n v="0"/>
    <n v="102.45529999999999"/>
    <n v="100.4337"/>
    <n v="0"/>
    <n v="-3.9390240055432457E-3"/>
    <n v="0"/>
    <x v="1"/>
    <n v="0"/>
    <n v="7"/>
    <x v="18"/>
    <n v="5.0999999999999996"/>
    <n v="0"/>
    <n v="0"/>
    <s v="李孟霜"/>
  </r>
  <r>
    <n v="166"/>
    <d v="2018-02-06T00:00:00"/>
    <s v="101656046.IB"/>
    <x v="59"/>
    <x v="55"/>
    <s v="上清"/>
    <s v="中票"/>
    <s v="AAA"/>
    <n v="3.05"/>
    <s v="债券卖出"/>
    <n v="1007000"/>
    <n v="5.1204000000000001"/>
    <x v="137"/>
    <n v="93.99408493"/>
    <n v="0"/>
    <n v="0"/>
    <n v="93.861500000000007"/>
    <n v="92.816999999999993"/>
    <n v="0"/>
    <n v="-1.4105667404361588E-3"/>
    <n v="0"/>
    <x v="1"/>
    <n v="0"/>
    <n v="7"/>
    <x v="18"/>
    <n v="5.0999999999999996"/>
    <n v="0"/>
    <n v="0"/>
    <s v="李孟霜"/>
  </r>
  <r>
    <n v="167"/>
    <d v="2018-02-06T00:00:00"/>
    <s v="101656046.IB"/>
    <x v="59"/>
    <x v="55"/>
    <s v="上清"/>
    <s v="中票"/>
    <s v="AAA"/>
    <n v="3.05"/>
    <s v="债券卖出"/>
    <n v="993000"/>
    <n v="5.1204000000000001"/>
    <x v="137"/>
    <n v="93.99408493"/>
    <n v="0"/>
    <n v="0"/>
    <n v="93.861500000000007"/>
    <n v="92.816999999999993"/>
    <n v="0"/>
    <n v="-1.4105667404361588E-3"/>
    <n v="0"/>
    <x v="1"/>
    <n v="0"/>
    <n v="7"/>
    <x v="18"/>
    <n v="5.0999999999999996"/>
    <n v="0"/>
    <n v="0"/>
    <s v="李孟霜"/>
  </r>
  <r>
    <n v="168"/>
    <d v="2018-02-07T00:00:00"/>
    <s v="127433.SH"/>
    <x v="62"/>
    <x v="58"/>
    <s v="上交所"/>
    <s v="企业债"/>
    <s v="AA"/>
    <n v="4.67"/>
    <s v="债券卖出"/>
    <n v="-400000"/>
    <n v="5.5819000000000001"/>
    <x v="138"/>
    <n v="99.03"/>
    <n v="0"/>
    <n v="0"/>
    <n v="99.372"/>
    <n v="95.9559"/>
    <n v="0"/>
    <n v="3.4534989397152493E-3"/>
    <n v="0"/>
    <x v="23"/>
    <n v="0"/>
    <n v="8"/>
    <x v="20"/>
    <n v="5.9"/>
    <n v="0"/>
    <n v="0"/>
    <s v="田岚"/>
  </r>
  <r>
    <n v="169"/>
    <d v="2018-02-07T00:00:00"/>
    <s v="122434.SH"/>
    <x v="63"/>
    <x v="59"/>
    <s v="上交所"/>
    <s v="企业债"/>
    <s v="AA"/>
    <n v="4.55"/>
    <s v="债券卖出"/>
    <n v="-300000"/>
    <n v="4.7906000000000004"/>
    <x v="139"/>
    <n v="101.583"/>
    <n v="0"/>
    <n v="0"/>
    <n v="101.94759999999999"/>
    <n v="99.529300000000006"/>
    <n v="0"/>
    <n v="3.5891832294774328E-3"/>
    <n v="0"/>
    <x v="23"/>
    <n v="0"/>
    <n v="8"/>
    <x v="20"/>
    <n v="5.9"/>
    <n v="0"/>
    <n v="0"/>
    <s v="田岚"/>
  </r>
  <r>
    <n v="170"/>
    <d v="2018-02-07T00:00:00"/>
    <s v="136541.SH"/>
    <x v="64"/>
    <x v="60"/>
    <s v="上交所"/>
    <s v="公司债"/>
    <s v="AA"/>
    <n v="3.85"/>
    <s v="债券卖出"/>
    <n v="-200000"/>
    <n v="4.6116000000000001"/>
    <x v="140"/>
    <n v="99.831000000000003"/>
    <n v="0"/>
    <n v="0"/>
    <n v="100.04900000000001"/>
    <n v="97.622900000000001"/>
    <n v="0"/>
    <n v="2.1836904368381926E-3"/>
    <n v="0"/>
    <x v="23"/>
    <n v="0"/>
    <n v="8"/>
    <x v="20"/>
    <n v="5.9"/>
    <n v="0"/>
    <n v="0"/>
    <s v="田岚"/>
  </r>
  <r>
    <n v="171"/>
    <d v="2018-02-07T00:00:00"/>
    <s v="135685.SH"/>
    <x v="66"/>
    <x v="62"/>
    <s v="上交所"/>
    <s v="私募债"/>
    <s v="AAA"/>
    <n v="4.88"/>
    <s v="债券买入"/>
    <n v="520000"/>
    <n v="5.4451999999999998"/>
    <x v="141"/>
    <n v="101.78400000000001"/>
    <n v="0"/>
    <n v="0"/>
    <n v="102.3205"/>
    <n v="99.459299999999999"/>
    <n v="0"/>
    <n v="5.2709659671459352E-3"/>
    <n v="0"/>
    <x v="23"/>
    <n v="0"/>
    <n v="21"/>
    <x v="24"/>
    <n v="6.3"/>
    <n v="0"/>
    <n v="191844.71408219179"/>
    <s v="田岚"/>
  </r>
  <r>
    <n v="172"/>
    <d v="2018-02-07T00:00:00"/>
    <s v="011788008.IB"/>
    <x v="61"/>
    <x v="57"/>
    <s v="上清"/>
    <s v="短融"/>
    <s v="AAA"/>
    <n v="5.49"/>
    <s v="债券卖出"/>
    <n v="-500000"/>
    <n v="5.2526999999999999"/>
    <x v="142"/>
    <n v="100.7768726"/>
    <n v="0"/>
    <n v="0"/>
    <n v="101.102"/>
    <n v="100.0641"/>
    <n v="0"/>
    <n v="3.2262104549571902E-3"/>
    <n v="0"/>
    <x v="22"/>
    <n v="0"/>
    <n v="1"/>
    <x v="20"/>
    <n v="4.0999999999999996"/>
    <n v="0"/>
    <n v="0"/>
    <s v="田岚"/>
  </r>
  <r>
    <n v="173"/>
    <d v="2018-02-08T00:00:00"/>
    <s v="111796799.IB"/>
    <x v="71"/>
    <x v="67"/>
    <s v="上清"/>
    <s v="存单"/>
    <s v="A"/>
    <n v="5"/>
    <s v="债券买入"/>
    <n v="1000000"/>
    <n v="4.4911000000000003"/>
    <x v="143"/>
    <n v="98.989056989999995"/>
    <n v="0"/>
    <n v="0"/>
    <n v="99.082999999999998"/>
    <n v="95.143000000000001"/>
    <n v="0"/>
    <n v="9.4902419374998104E-4"/>
    <n v="0"/>
    <x v="28"/>
    <m/>
    <m/>
    <x v="23"/>
    <m/>
    <m/>
    <m/>
    <s v="吴心钰"/>
  </r>
  <r>
    <n v="174"/>
    <d v="2018-02-08T00:00:00"/>
    <s v="111796799.IB"/>
    <x v="71"/>
    <x v="67"/>
    <s v="上清"/>
    <s v="存单"/>
    <s v="A"/>
    <n v="5"/>
    <s v="债券卖出"/>
    <n v="-1000000"/>
    <n v="4.4821"/>
    <x v="144"/>
    <n v="98.991056990000004"/>
    <n v="0"/>
    <n v="0"/>
    <n v="99.082999999999998"/>
    <n v="95.143000000000001"/>
    <n v="0"/>
    <n v="9.2880117452720512E-4"/>
    <n v="0"/>
    <x v="29"/>
    <m/>
    <m/>
    <x v="23"/>
    <m/>
    <n v="0"/>
    <n v="2000"/>
    <s v="吴心钰"/>
  </r>
  <r>
    <n v="175"/>
    <d v="2018-02-08T00:00:00"/>
    <s v="111796799.IB"/>
    <x v="71"/>
    <x v="67"/>
    <s v="上清"/>
    <s v="存单"/>
    <s v="A"/>
    <n v="5"/>
    <s v="债券买入"/>
    <n v="1000000"/>
    <n v="4.4911000000000003"/>
    <x v="143"/>
    <n v="98.989056989999995"/>
    <n v="0"/>
    <n v="0"/>
    <n v="99.082999999999998"/>
    <n v="95.143000000000001"/>
    <n v="0"/>
    <n v="9.4902419374998104E-4"/>
    <n v="0"/>
    <x v="28"/>
    <m/>
    <m/>
    <x v="23"/>
    <m/>
    <m/>
    <m/>
    <s v="吴心钰"/>
  </r>
  <r>
    <n v="176"/>
    <d v="2018-02-08T00:00:00"/>
    <s v="111796799.IB"/>
    <x v="71"/>
    <x v="67"/>
    <s v="上清"/>
    <s v="存单"/>
    <s v="A"/>
    <n v="5"/>
    <s v="债券卖出"/>
    <n v="-1000000"/>
    <n v="4.4821"/>
    <x v="144"/>
    <n v="98.991056990000004"/>
    <n v="0"/>
    <n v="0"/>
    <n v="99.082999999999998"/>
    <n v="95.143000000000001"/>
    <n v="0"/>
    <n v="9.2880117452720512E-4"/>
    <n v="0"/>
    <x v="29"/>
    <m/>
    <m/>
    <x v="23"/>
    <m/>
    <n v="0"/>
    <n v="2000"/>
    <s v="吴心钰"/>
  </r>
  <r>
    <n v="177"/>
    <d v="2018-02-08T00:00:00"/>
    <s v="143197.SH"/>
    <x v="72"/>
    <x v="68"/>
    <s v="上交所"/>
    <s v="公司债"/>
    <s v="AA"/>
    <n v="5.8"/>
    <s v="债券买入"/>
    <n v="1000000"/>
    <n v="6.9980000000000002"/>
    <x v="145"/>
    <n v="98.677999999999997"/>
    <n v="95500000"/>
    <n v="98678000"/>
    <n v="100.102"/>
    <n v="96.622"/>
    <n v="96622000"/>
    <n v="1.443077484343025E-2"/>
    <n v="1122000"/>
    <x v="30"/>
    <n v="1000000"/>
    <n v="28"/>
    <x v="25"/>
    <n v="8"/>
    <n v="21628.054794520547"/>
    <n v="454189.15068493149"/>
    <s v="王楚"/>
  </r>
  <r>
    <n v="178"/>
    <d v="2018-02-09T00:00:00"/>
    <s v="011763019.IB"/>
    <x v="73"/>
    <x v="69"/>
    <s v="上清"/>
    <s v="短融"/>
    <s v="AAA"/>
    <n v="5.14"/>
    <s v="债券买入"/>
    <n v="500000"/>
    <n v="5.2706999999999997"/>
    <x v="146"/>
    <n v="102.52892328999999"/>
    <n v="49968900"/>
    <n v="51264461.644999996"/>
    <n v="102.8399"/>
    <n v="99.981300000000005"/>
    <n v="49990650"/>
    <n v="3.033063256896007E-3"/>
    <n v="21750"/>
    <x v="31"/>
    <n v="500000"/>
    <n v="21"/>
    <x v="26"/>
    <n v="5.05"/>
    <n v="7092.7542823904105"/>
    <n v="141855.08564780821"/>
    <s v="杨蓝"/>
  </r>
  <r>
    <n v="179"/>
    <d v="2018-02-09T00:00:00"/>
    <s v="143197.SH"/>
    <x v="72"/>
    <x v="68"/>
    <s v="上交所"/>
    <s v="公司债"/>
    <s v="AA"/>
    <n v="5.8"/>
    <s v="债券买入"/>
    <n v="1000000"/>
    <n v="6.9985999999999997"/>
    <x v="145"/>
    <n v="98.694000000000003"/>
    <n v="95500000"/>
    <n v="98694000"/>
    <n v="100.102"/>
    <n v="96.622"/>
    <n v="96622000"/>
    <n v="1.4266318114576348E-2"/>
    <n v="1122000"/>
    <x v="30"/>
    <n v="1000000"/>
    <n v="31"/>
    <x v="27"/>
    <n v="8"/>
    <n v="21631.561643835616"/>
    <n v="432631.23287671234"/>
    <s v="王楚"/>
  </r>
  <r>
    <n v="180"/>
    <d v="2018-02-12T00:00:00"/>
    <s v="135685.SH"/>
    <x v="66"/>
    <x v="62"/>
    <s v="上交所"/>
    <s v="私募债"/>
    <s v="AAA"/>
    <n v="4.88"/>
    <s v="债券卖出"/>
    <n v="-480000"/>
    <n v="5.4561000000000002"/>
    <x v="147"/>
    <n v="101.843"/>
    <n v="0"/>
    <n v="0"/>
    <n v="102.3205"/>
    <n v="99.459299999999999"/>
    <n v="0"/>
    <n v="4.688589299215451E-3"/>
    <n v="0"/>
    <x v="23"/>
    <n v="0"/>
    <n v="6"/>
    <x v="21"/>
    <n v="6.1"/>
    <n v="0"/>
    <n v="0"/>
    <s v="田岚"/>
  </r>
  <r>
    <n v="181"/>
    <d v="2018-02-12T00:00:00"/>
    <s v="1480186.IB"/>
    <x v="69"/>
    <x v="65"/>
    <s v="中债"/>
    <s v="企业债"/>
    <s v="AA"/>
    <n v="7.77"/>
    <s v="债券卖出"/>
    <n v="-450000"/>
    <n v="5.9832999999999998"/>
    <x v="148"/>
    <n v="87.214550680000002"/>
    <n v="0"/>
    <n v="0"/>
    <n v="86.850899999999996"/>
    <n v="81.520499999999998"/>
    <n v="0"/>
    <n v="-4.1696101988105694E-3"/>
    <n v="0"/>
    <x v="26"/>
    <n v="0"/>
    <n v="6"/>
    <x v="21"/>
    <n v="4.0999999999999996"/>
    <n v="0"/>
    <n v="0"/>
    <s v="王楚"/>
  </r>
  <r>
    <n v="182"/>
    <d v="2018-02-12T00:00:00"/>
    <s v="1480115.IB"/>
    <x v="67"/>
    <x v="63"/>
    <s v="中债"/>
    <s v="企业债"/>
    <s v="AA"/>
    <n v="7.6"/>
    <s v="债券卖出"/>
    <n v="-330000"/>
    <n v="5.3943000000000003"/>
    <x v="149"/>
    <n v="88.239691780000001"/>
    <n v="0"/>
    <n v="0"/>
    <n v="87.812600000000003"/>
    <n v="81.815899999999999"/>
    <n v="0"/>
    <n v="-4.8401322736352226E-3"/>
    <n v="0"/>
    <x v="26"/>
    <n v="0"/>
    <n v="6"/>
    <x v="21"/>
    <n v="4.0999999999999996"/>
    <n v="0"/>
    <n v="0"/>
    <s v="王楚"/>
  </r>
  <r>
    <n v="183"/>
    <d v="2018-02-12T00:00:00"/>
    <s v="1480115.IB"/>
    <x v="67"/>
    <x v="63"/>
    <s v="中债"/>
    <s v="企业债"/>
    <s v="AA"/>
    <n v="7.6"/>
    <s v="债券卖出"/>
    <n v="-40000"/>
    <n v="5.3943000000000003"/>
    <x v="149"/>
    <n v="88.239691780000001"/>
    <n v="0"/>
    <n v="0"/>
    <n v="87.812600000000003"/>
    <n v="81.815899999999999"/>
    <n v="0"/>
    <n v="-4.8401322736352226E-3"/>
    <n v="0"/>
    <x v="26"/>
    <n v="0"/>
    <n v="6"/>
    <x v="21"/>
    <n v="4.0999999999999996"/>
    <n v="0"/>
    <n v="0"/>
    <s v="王楚"/>
  </r>
  <r>
    <n v="184"/>
    <d v="2018-02-12T00:00:00"/>
    <s v="1680154.IB"/>
    <x v="70"/>
    <x v="66"/>
    <s v="中债"/>
    <s v="企业债"/>
    <s v="AA"/>
    <n v="4.09"/>
    <s v="债券卖出"/>
    <n v="-500000"/>
    <n v="5.0110000000000001"/>
    <x v="150"/>
    <n v="102.56514247"/>
    <n v="0"/>
    <n v="0"/>
    <n v="102.0947"/>
    <n v="98.352099999999993"/>
    <n v="0"/>
    <n v="-4.5867675768850313E-3"/>
    <n v="0"/>
    <x v="26"/>
    <n v="0"/>
    <n v="6"/>
    <x v="21"/>
    <n v="4.0999999999999996"/>
    <n v="0"/>
    <n v="0"/>
    <s v="王楚"/>
  </r>
  <r>
    <n v="185"/>
    <d v="2018-02-12T00:00:00"/>
    <s v="1724002.IB"/>
    <x v="68"/>
    <x v="64"/>
    <s v="中债"/>
    <s v="企业债"/>
    <s v="AA"/>
    <n v="6.5"/>
    <s v="债券卖出"/>
    <n v="-500000"/>
    <n v="7.5415999999999999"/>
    <x v="151"/>
    <n v="100.47723836"/>
    <n v="0"/>
    <n v="0"/>
    <n v="100.69589999999999"/>
    <n v="94.694500000000005"/>
    <n v="0"/>
    <n v="2.1762305928090253E-3"/>
    <n v="0"/>
    <x v="26"/>
    <n v="0"/>
    <n v="6"/>
    <x v="21"/>
    <n v="4.0999999999999996"/>
    <n v="0"/>
    <n v="0"/>
    <s v="王楚"/>
  </r>
  <r>
    <n v="186"/>
    <d v="2018-02-12T00:00:00"/>
    <s v="1480115.IB"/>
    <x v="67"/>
    <x v="63"/>
    <s v="中债"/>
    <s v="企业债"/>
    <s v="AA"/>
    <n v="7.6"/>
    <s v="债券卖出"/>
    <n v="-430000"/>
    <n v="5.4790000000000001"/>
    <x v="152"/>
    <n v="88.139591780000003"/>
    <n v="0"/>
    <n v="0"/>
    <n v="87.812600000000003"/>
    <n v="81.815899999999999"/>
    <n v="0"/>
    <n v="-3.7099307291572625E-3"/>
    <n v="0"/>
    <x v="26"/>
    <n v="0"/>
    <n v="6"/>
    <x v="21"/>
    <n v="4.0999999999999996"/>
    <n v="0"/>
    <n v="0"/>
    <s v="王楚"/>
  </r>
  <r>
    <n v="187"/>
    <d v="2018-02-26T00:00:00"/>
    <s v="101769007.IB"/>
    <x v="57"/>
    <x v="53"/>
    <s v="上清"/>
    <s v="中票"/>
    <s v="AA"/>
    <n v="5.74"/>
    <s v="债券卖出"/>
    <n v="-500000"/>
    <n v="6.2865000000000002"/>
    <x v="153"/>
    <n v="100.50857123"/>
    <n v="0"/>
    <n v="0"/>
    <n v="100.4397"/>
    <n v="98.552599999999998"/>
    <n v="0"/>
    <n v="-6.8522743042875867E-4"/>
    <n v="0"/>
    <x v="22"/>
    <n v="0"/>
    <n v="32"/>
    <x v="16"/>
    <n v="6.4"/>
    <n v="0"/>
    <n v="0"/>
    <s v="吴心钰"/>
  </r>
  <r>
    <n v="188"/>
    <d v="2018-02-26T00:00:00"/>
    <s v="101762056.IB"/>
    <x v="58"/>
    <x v="54"/>
    <s v="上清"/>
    <s v="中票"/>
    <s v="AA+"/>
    <n v="5.69"/>
    <s v="债券卖出"/>
    <n v="-500000"/>
    <n v="6.0434000000000001"/>
    <x v="154"/>
    <n v="101.73518082"/>
    <n v="0"/>
    <n v="0"/>
    <n v="101.5521"/>
    <n v="98.933199999999999"/>
    <n v="0"/>
    <n v="-1.7995821949137181E-3"/>
    <n v="0"/>
    <x v="22"/>
    <n v="0"/>
    <n v="32"/>
    <x v="16"/>
    <n v="6.4"/>
    <n v="0"/>
    <n v="0"/>
    <s v="吴心钰"/>
  </r>
  <r>
    <n v="189"/>
    <d v="2018-02-27T00:00:00"/>
    <s v="135685.SH"/>
    <x v="66"/>
    <x v="62"/>
    <s v="上交所"/>
    <s v="私募债"/>
    <s v="AAA"/>
    <n v="4.88"/>
    <s v="债券卖出"/>
    <n v="-700000"/>
    <n v="5.4233000000000002"/>
    <x v="155"/>
    <n v="102.10899999999999"/>
    <n v="0"/>
    <n v="0"/>
    <n v="102.3205"/>
    <n v="99.459299999999999"/>
    <n v="0"/>
    <n v="2.0713159466845266E-3"/>
    <n v="0"/>
    <x v="23"/>
    <n v="0"/>
    <n v="21"/>
    <x v="22"/>
    <n v="6.3"/>
    <n v="0"/>
    <n v="0"/>
    <s v="田岚"/>
  </r>
  <r>
    <n v="190"/>
    <d v="2018-02-28T00:00:00"/>
    <s v="135685.SH"/>
    <x v="66"/>
    <x v="62"/>
    <s v="上交所"/>
    <s v="私募债"/>
    <s v="AAA"/>
    <n v="4.88"/>
    <s v="债券卖出"/>
    <n v="-520000"/>
    <n v="5.4012000000000002"/>
    <x v="156"/>
    <n v="102.15300000000001"/>
    <n v="0"/>
    <n v="0"/>
    <n v="102.3205"/>
    <n v="99.459299999999999"/>
    <n v="0"/>
    <n v="1.6396973167698281E-3"/>
    <n v="0"/>
    <x v="23"/>
    <n v="0"/>
    <n v="21"/>
    <x v="24"/>
    <n v="6.3"/>
    <n v="0"/>
    <n v="0"/>
    <s v="田岚"/>
  </r>
  <r>
    <n v="191"/>
    <d v="2018-02-28T00:00:00"/>
    <s v="160210.IB"/>
    <x v="74"/>
    <x v="52"/>
    <s v="中债"/>
    <s v="利率债"/>
    <s v="AAA"/>
    <n v="3.18"/>
    <s v="债券买入"/>
    <n v="1000000"/>
    <n v="4.7405999999999997"/>
    <x v="157"/>
    <n v="92.563156160000005"/>
    <n v="89696800"/>
    <n v="92563156.160000011"/>
    <n v="91.145499999999998"/>
    <n v="88.279200000000003"/>
    <n v="88279200"/>
    <n v="-1.5315555549440418E-2"/>
    <n v="-1417600"/>
    <x v="22"/>
    <n v="1000000"/>
    <n v="1"/>
    <x v="28"/>
    <n v="4.7"/>
    <n v="11919.091341150688"/>
    <n v="11919.091341150688"/>
    <s v="田岚"/>
  </r>
  <r>
    <n v="192"/>
    <d v="2018-02-28T00:00:00"/>
    <s v="160210.IB"/>
    <x v="74"/>
    <x v="52"/>
    <s v="中债"/>
    <s v="利率债"/>
    <s v="AAA"/>
    <n v="3.18"/>
    <s v="债券买入"/>
    <n v="1000000"/>
    <n v="4.7405999999999997"/>
    <x v="157"/>
    <n v="92.563156160000005"/>
    <n v="89696800"/>
    <n v="92563156.160000011"/>
    <n v="91.145499999999998"/>
    <n v="88.279200000000003"/>
    <n v="88279200"/>
    <n v="-1.5315555549440418E-2"/>
    <n v="-1417600"/>
    <x v="22"/>
    <n v="1000000"/>
    <n v="1"/>
    <x v="28"/>
    <n v="4.5"/>
    <n v="11411.895964931507"/>
    <n v="11411.895964931507"/>
    <s v="田岚"/>
  </r>
  <r>
    <n v="193"/>
    <d v="2018-02-28T00:00:00"/>
    <s v="160210.IB"/>
    <x v="74"/>
    <x v="52"/>
    <s v="中债"/>
    <s v="利率债"/>
    <s v="AAA"/>
    <n v="3.18"/>
    <s v="债券买入"/>
    <n v="1000000"/>
    <n v="4.7405999999999997"/>
    <x v="157"/>
    <n v="92.563156160000005"/>
    <n v="89696800"/>
    <n v="92563156.160000011"/>
    <n v="91.145499999999998"/>
    <n v="88.279200000000003"/>
    <n v="88279200"/>
    <n v="-1.5315555549440418E-2"/>
    <n v="-1417600"/>
    <x v="22"/>
    <n v="1000000"/>
    <n v="1"/>
    <x v="28"/>
    <n v="4.5"/>
    <n v="11411.895964931507"/>
    <n v="11411.895964931507"/>
    <s v="田岚"/>
  </r>
  <r>
    <n v="194"/>
    <d v="2018-02-28T00:00:00"/>
    <s v="160210.IB"/>
    <x v="74"/>
    <x v="52"/>
    <s v="中债"/>
    <s v="利率债"/>
    <s v="AAA"/>
    <n v="3.18"/>
    <s v="债券买入"/>
    <n v="1000000"/>
    <n v="4.7405999999999997"/>
    <x v="157"/>
    <n v="92.563156160000005"/>
    <n v="89696800"/>
    <n v="92563156.160000011"/>
    <n v="91.145499999999998"/>
    <n v="88.279200000000003"/>
    <n v="88279200"/>
    <n v="-1.5315555549440418E-2"/>
    <n v="-1417600"/>
    <x v="22"/>
    <n v="1000000"/>
    <n v="1"/>
    <x v="28"/>
    <n v="4.5"/>
    <n v="11411.895964931507"/>
    <n v="11411.895964931507"/>
    <s v="田岚"/>
  </r>
  <r>
    <n v="195"/>
    <d v="2018-02-28T00:00:00"/>
    <s v="160210.IB"/>
    <x v="74"/>
    <x v="52"/>
    <s v="中债"/>
    <s v="利率债"/>
    <s v="AAA"/>
    <n v="3.18"/>
    <s v="债券买入"/>
    <n v="1000000"/>
    <n v="4.7405999999999997"/>
    <x v="157"/>
    <n v="92.563156160000005"/>
    <n v="89696800"/>
    <n v="92563156.160000011"/>
    <n v="91.145499999999998"/>
    <n v="88.279200000000003"/>
    <n v="88279200"/>
    <n v="-1.5315555549440418E-2"/>
    <n v="-1417600"/>
    <x v="22"/>
    <n v="1000000"/>
    <n v="1"/>
    <x v="28"/>
    <n v="4.3"/>
    <n v="10904.700588712331"/>
    <n v="10904.700588712331"/>
    <s v="田岚"/>
  </r>
  <r>
    <m/>
    <m/>
    <m/>
    <x v="75"/>
    <x v="70"/>
    <m/>
    <m/>
    <m/>
    <m/>
    <m/>
    <m/>
    <m/>
    <x v="158"/>
    <m/>
    <m/>
    <m/>
    <m/>
    <m/>
    <m/>
    <m/>
    <m/>
    <x v="32"/>
    <m/>
    <m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38" applyNumberFormats="0" applyBorderFormats="0" applyFontFormats="0" applyPatternFormats="0" applyAlignmentFormats="0" applyWidthHeightFormats="1" dataCaption="值" updatedVersion="6" minRefreshableVersion="3" createdVersion="4" indent="0" compact="0" compactData="0" gridDropZones="1" multipleFieldFilters="0">
  <location ref="A3:M93" firstHeaderRow="1" firstDataRow="2" firstDataCol="6"/>
  <pivotFields count="29">
    <pivotField compact="0" outline="0" showAll="0" defaultSubtotal="0"/>
    <pivotField axis="axisRow" compact="0" outline="0" showAll="0" defaultSubtotal="0">
      <items count="87">
        <item x="1"/>
        <item x="0"/>
        <item x="5"/>
        <item x="3"/>
        <item x="2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18"/>
        <item x="51"/>
        <item x="52"/>
        <item x="53"/>
        <item x="54"/>
        <item x="55"/>
        <item x="56"/>
        <item x="57"/>
        <item x="86"/>
        <item x="3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39"/>
        <item x="79"/>
        <item x="80"/>
        <item x="81"/>
        <item x="82"/>
        <item x="83"/>
        <item x="40"/>
        <item x="41"/>
        <item x="42"/>
        <item x="43"/>
        <item x="44"/>
        <item x="45"/>
        <item x="46"/>
        <item x="47"/>
        <item x="48"/>
        <item x="49"/>
        <item x="50"/>
        <item x="84"/>
        <item x="85"/>
      </items>
    </pivotField>
    <pivotField axis="axisRow" compact="0" outline="0" showAll="0" defaultSubtotal="0">
      <items count="88">
        <item x="5"/>
        <item x="2"/>
        <item x="3"/>
        <item x="1"/>
        <item x="0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51"/>
        <item x="52"/>
        <item x="53"/>
        <item x="54"/>
        <item x="55"/>
        <item x="56"/>
        <item x="57"/>
        <item x="86"/>
        <item x="3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39"/>
        <item x="79"/>
        <item x="80"/>
        <item x="81"/>
        <item x="82"/>
        <item x="83"/>
        <item x="40"/>
        <item x="41"/>
        <item x="42"/>
        <item x="87"/>
        <item x="43"/>
        <item x="44"/>
        <item x="45"/>
        <item x="46"/>
        <item x="47"/>
        <item x="48"/>
        <item x="49"/>
        <item x="50"/>
        <item x="84"/>
        <item x="85"/>
      </items>
    </pivotField>
    <pivotField axis="axisRow" compact="0" outline="0" showAll="0" defaultSubtotal="0">
      <items count="5">
        <item x="0"/>
        <item x="2"/>
        <item x="3"/>
        <item x="1"/>
        <item x="4"/>
      </items>
    </pivotField>
    <pivotField axis="axisRow" compact="0" outline="0" showAll="0" defaultSubtotal="0">
      <items count="10">
        <item x="5"/>
        <item x="4"/>
        <item x="0"/>
        <item x="7"/>
        <item x="1"/>
        <item x="2"/>
        <item x="3"/>
        <item x="6"/>
        <item x="9"/>
        <item x="8"/>
      </items>
    </pivotField>
    <pivotField axis="axisRow" compact="0" outline="0" showAll="0" defaultSubtotal="0">
      <items count="5">
        <item x="0"/>
        <item x="2"/>
        <item x="1"/>
        <item x="4"/>
        <item x="3"/>
      </items>
    </pivotField>
    <pivotField axis="axisRow" compact="0" outline="0" showAll="0" defaultSubtotal="0">
      <items count="80">
        <item x="5"/>
        <item x="0"/>
        <item x="4"/>
        <item x="1"/>
        <item x="3"/>
        <item x="2"/>
        <item x="6"/>
        <item x="7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49"/>
        <item x="50"/>
        <item x="51"/>
        <item x="52"/>
        <item x="53"/>
        <item x="54"/>
        <item x="79"/>
        <item x="36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8"/>
        <item x="74"/>
        <item x="75"/>
        <item x="76"/>
        <item x="39"/>
        <item x="40"/>
        <item x="41"/>
        <item x="42"/>
        <item x="43"/>
        <item x="44"/>
        <item x="45"/>
        <item x="46"/>
        <item x="47"/>
        <item x="48"/>
        <item x="77"/>
        <item x="7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compact="0" numFmtId="179" outline="0" showAll="0" defaultSubtotal="0"/>
    <pivotField compact="0" numFmtId="2" outline="0" showAll="0" defaultSubtotal="0"/>
    <pivotField dataField="1" compact="0" outline="0" showAll="0"/>
    <pivotField dataField="1" compact="0" outline="0" showAll="0"/>
    <pivotField dataField="1" compact="0" outline="0" showAll="0"/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ascending" defaultSubtotal="0"/>
    <pivotField compact="0" outline="0" dragToRow="0" dragToCol="0" dragToPage="0" showAll="0" defaultSubtotal="0"/>
  </pivotFields>
  <rowFields count="6">
    <field x="4"/>
    <field x="3"/>
    <field x="5"/>
    <field x="2"/>
    <field x="1"/>
    <field x="6"/>
  </rowFields>
  <rowItems count="89">
    <i>
      <x/>
      <x v="1"/>
      <x/>
      <x v="41"/>
      <x v="41"/>
      <x v="40"/>
    </i>
    <i r="3">
      <x v="64"/>
      <x v="64"/>
      <x v="61"/>
    </i>
    <i r="2">
      <x v="1"/>
      <x v="40"/>
      <x v="40"/>
      <x v="39"/>
    </i>
    <i r="3">
      <x v="44"/>
      <x v="44"/>
      <x v="42"/>
    </i>
    <i r="3">
      <x v="47"/>
      <x v="47"/>
      <x v="45"/>
    </i>
    <i r="3">
      <x v="48"/>
      <x v="48"/>
      <x v="46"/>
    </i>
    <i r="3">
      <x v="49"/>
      <x v="49"/>
      <x v="47"/>
    </i>
    <i r="3">
      <x v="50"/>
      <x v="50"/>
      <x v="48"/>
    </i>
    <i r="3">
      <x v="51"/>
      <x v="51"/>
      <x v="49"/>
    </i>
    <i r="3">
      <x v="52"/>
      <x v="52"/>
      <x v="50"/>
    </i>
    <i r="3">
      <x v="53"/>
      <x v="53"/>
      <x v="50"/>
    </i>
    <i r="3">
      <x v="54"/>
      <x v="54"/>
      <x v="51"/>
    </i>
    <i r="3">
      <x v="55"/>
      <x v="55"/>
      <x v="52"/>
    </i>
    <i r="3">
      <x v="58"/>
      <x v="58"/>
      <x v="55"/>
    </i>
    <i r="3">
      <x v="59"/>
      <x v="59"/>
      <x v="56"/>
    </i>
    <i r="3">
      <x v="60"/>
      <x v="60"/>
      <x v="57"/>
    </i>
    <i r="3">
      <x v="63"/>
      <x v="63"/>
      <x v="60"/>
    </i>
    <i r="3">
      <x v="66"/>
      <x v="66"/>
      <x v="63"/>
    </i>
    <i r="3">
      <x v="67"/>
      <x v="67"/>
      <x v="63"/>
    </i>
    <i r="3">
      <x v="69"/>
      <x v="69"/>
      <x v="65"/>
    </i>
    <i r="3">
      <x v="70"/>
      <x v="70"/>
      <x v="65"/>
    </i>
    <i r="3">
      <x v="72"/>
      <x v="72"/>
      <x v="67"/>
    </i>
    <i r="2">
      <x v="2"/>
      <x v="24"/>
      <x v="23"/>
      <x v="24"/>
    </i>
    <i r="3">
      <x v="25"/>
      <x v="24"/>
      <x v="25"/>
    </i>
    <i r="3">
      <x v="42"/>
      <x v="42"/>
      <x v="39"/>
    </i>
    <i r="3">
      <x v="43"/>
      <x v="43"/>
      <x v="41"/>
    </i>
    <i r="3">
      <x v="56"/>
      <x v="56"/>
      <x v="53"/>
    </i>
    <i r="3">
      <x v="57"/>
      <x v="57"/>
      <x v="54"/>
    </i>
    <i r="3">
      <x v="61"/>
      <x v="61"/>
      <x v="58"/>
    </i>
    <i r="3">
      <x v="62"/>
      <x v="62"/>
      <x v="59"/>
    </i>
    <i r="3">
      <x v="65"/>
      <x v="65"/>
      <x v="62"/>
    </i>
    <i r="3">
      <x v="71"/>
      <x v="71"/>
      <x v="66"/>
    </i>
    <i r="3">
      <x v="73"/>
      <x v="73"/>
      <x v="67"/>
    </i>
    <i r="3">
      <x v="86"/>
      <x v="85"/>
      <x v="78"/>
    </i>
    <i r="3">
      <x v="87"/>
      <x v="86"/>
      <x v="79"/>
    </i>
    <i>
      <x v="1"/>
      <x v="1"/>
      <x v="1"/>
      <x v="23"/>
      <x v="21"/>
      <x v="23"/>
    </i>
    <i r="2">
      <x v="2"/>
      <x v="18"/>
      <x v="37"/>
      <x v="18"/>
    </i>
    <i>
      <x v="2"/>
      <x/>
      <x/>
      <x v="4"/>
      <x v="1"/>
      <x v="1"/>
    </i>
    <i r="2">
      <x v="1"/>
      <x v="12"/>
      <x v="12"/>
      <x v="13"/>
    </i>
    <i r="2">
      <x v="2"/>
      <x v="3"/>
      <x/>
      <x v="3"/>
    </i>
    <i r="3">
      <x v="20"/>
      <x v="18"/>
      <x v="20"/>
    </i>
    <i r="3">
      <x v="22"/>
      <x v="20"/>
      <x v="22"/>
    </i>
    <i r="1">
      <x v="2"/>
      <x v="1"/>
      <x v="6"/>
      <x v="6"/>
      <x v="6"/>
    </i>
    <i>
      <x v="3"/>
      <x/>
      <x/>
      <x v="81"/>
      <x v="80"/>
      <x v="73"/>
    </i>
    <i r="2">
      <x v="1"/>
      <x v="37"/>
      <x v="36"/>
      <x v="36"/>
    </i>
    <i r="3">
      <x v="68"/>
      <x v="68"/>
      <x v="64"/>
    </i>
    <i r="3">
      <x v="84"/>
      <x v="83"/>
      <x v="76"/>
    </i>
    <i r="2">
      <x v="2"/>
      <x v="34"/>
      <x v="33"/>
      <x v="34"/>
    </i>
    <i r="3">
      <x v="36"/>
      <x v="35"/>
      <x v="35"/>
    </i>
    <i r="3">
      <x v="78"/>
      <x v="77"/>
      <x v="70"/>
    </i>
    <i r="1">
      <x v="2"/>
      <x/>
      <x v="30"/>
      <x v="29"/>
      <x v="30"/>
    </i>
    <i r="3">
      <x v="31"/>
      <x v="30"/>
      <x v="31"/>
    </i>
    <i r="3">
      <x v="32"/>
      <x v="31"/>
      <x v="32"/>
    </i>
    <i r="3">
      <x v="35"/>
      <x v="34"/>
      <x v="35"/>
    </i>
    <i r="3">
      <x v="76"/>
      <x v="76"/>
      <x v="34"/>
    </i>
    <i r="3">
      <x v="82"/>
      <x v="81"/>
      <x v="74"/>
    </i>
    <i r="3">
      <x v="83"/>
      <x v="82"/>
      <x v="75"/>
    </i>
    <i r="2">
      <x v="1"/>
      <x v="29"/>
      <x v="28"/>
      <x v="29"/>
    </i>
    <i r="3">
      <x v="33"/>
      <x v="32"/>
      <x v="33"/>
    </i>
    <i r="3">
      <x v="85"/>
      <x v="84"/>
      <x v="77"/>
    </i>
    <i r="2">
      <x v="2"/>
      <x v="28"/>
      <x v="27"/>
      <x v="28"/>
    </i>
    <i r="2">
      <x v="4"/>
      <x v="46"/>
      <x v="46"/>
      <x v="44"/>
    </i>
    <i r="3">
      <x v="74"/>
      <x v="74"/>
      <x v="68"/>
    </i>
    <i>
      <x v="4"/>
      <x v="3"/>
      <x/>
      <x v="1"/>
      <x v="4"/>
      <x v="5"/>
    </i>
    <i r="3">
      <x v="2"/>
      <x v="3"/>
      <x v="4"/>
    </i>
    <i r="3">
      <x v="7"/>
      <x v="7"/>
      <x v="7"/>
    </i>
    <i r="2">
      <x v="1"/>
      <x/>
      <x v="2"/>
      <x/>
    </i>
    <i r="3">
      <x v="8"/>
      <x v="8"/>
      <x v="8"/>
    </i>
    <i r="3">
      <x v="9"/>
      <x v="9"/>
      <x v="9"/>
    </i>
    <i>
      <x v="5"/>
      <x v="1"/>
      <x/>
      <x v="5"/>
      <x v="5"/>
      <x v="2"/>
    </i>
    <i r="2">
      <x v="1"/>
      <x v="10"/>
      <x v="10"/>
      <x v="11"/>
    </i>
    <i r="3">
      <x v="19"/>
      <x v="17"/>
      <x v="19"/>
    </i>
    <i r="2">
      <x v="2"/>
      <x v="11"/>
      <x v="11"/>
      <x v="12"/>
    </i>
    <i r="3">
      <x v="13"/>
      <x v="13"/>
      <x v="14"/>
    </i>
    <i r="3">
      <x v="14"/>
      <x v="14"/>
      <x v="10"/>
    </i>
    <i r="3">
      <x v="15"/>
      <x v="15"/>
      <x v="15"/>
    </i>
    <i r="3">
      <x v="16"/>
      <x v="16"/>
      <x v="16"/>
    </i>
    <i r="3">
      <x v="21"/>
      <x v="19"/>
      <x v="21"/>
    </i>
    <i>
      <x v="6"/>
      <x v="2"/>
      <x v="2"/>
      <x v="17"/>
      <x v="22"/>
      <x v="17"/>
    </i>
    <i>
      <x v="7"/>
      <x v="3"/>
      <x v="2"/>
      <x v="26"/>
      <x v="25"/>
      <x v="26"/>
    </i>
    <i r="3">
      <x v="27"/>
      <x v="26"/>
      <x v="27"/>
    </i>
    <i r="3">
      <x v="38"/>
      <x v="38"/>
      <x v="37"/>
    </i>
    <i r="3">
      <x v="39"/>
      <x v="39"/>
      <x v="38"/>
    </i>
    <i>
      <x v="8"/>
      <x v="4"/>
      <x v="3"/>
      <x v="45"/>
      <x v="45"/>
      <x v="43"/>
    </i>
    <i r="3">
      <x v="77"/>
      <x v="45"/>
      <x v="43"/>
    </i>
    <i>
      <x v="9"/>
      <x/>
      <x/>
      <x v="80"/>
      <x v="79"/>
      <x v="72"/>
    </i>
    <i r="2">
      <x v="2"/>
      <x v="75"/>
      <x v="75"/>
      <x v="69"/>
    </i>
    <i r="3">
      <x v="79"/>
      <x v="78"/>
      <x v="7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持仓数量" fld="9" baseField="0" baseItem="0"/>
    <dataField name="求和项:净价成本" fld="12" baseField="0" baseItem="0"/>
    <dataField name="求和项:公允价值（净价）" fld="16" baseField="0" baseItem="0"/>
    <dataField name="求和项:浮动盈亏（净价）" fld="19" baseField="0" baseItem="0"/>
    <dataField name="求和项:资本利得" fld="20" baseField="0" baseItem="0"/>
    <dataField name="求和项:利息收入" fld="21" baseField="0" baseItem="0"/>
    <dataField name="求和项:总体盈亏" fld="22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25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5:I10" firstHeaderRow="0" firstDataRow="1" firstDataCol="5"/>
  <pivotFields count="29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8">
        <item m="1" x="76"/>
        <item m="1" x="77"/>
        <item x="7"/>
        <item x="10"/>
        <item x="4"/>
        <item x="3"/>
        <item x="2"/>
        <item x="5"/>
        <item x="6"/>
        <item x="16"/>
        <item x="17"/>
        <item x="14"/>
        <item x="13"/>
        <item x="15"/>
        <item x="12"/>
        <item x="11"/>
        <item x="9"/>
        <item x="8"/>
        <item x="21"/>
        <item x="18"/>
        <item x="19"/>
        <item x="0"/>
        <item x="1"/>
        <item x="20"/>
        <item x="75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axis="axisRow" compact="0" outline="0" showAll="0" defaultSubtotal="0">
      <items count="89">
        <item x="9"/>
        <item x="8"/>
        <item x="21"/>
        <item m="1" x="82"/>
        <item x="10"/>
        <item x="18"/>
        <item x="19"/>
        <item x="4"/>
        <item x="1"/>
        <item x="0"/>
        <item m="1" x="78"/>
        <item m="1" x="81"/>
        <item x="2"/>
        <item x="20"/>
        <item m="1" x="88"/>
        <item x="3"/>
        <item m="1" x="83"/>
        <item x="15"/>
        <item x="13"/>
        <item x="12"/>
        <item m="1" x="84"/>
        <item m="1" x="79"/>
        <item m="1" x="86"/>
        <item m="1" x="73"/>
        <item x="16"/>
        <item x="17"/>
        <item m="1" x="85"/>
        <item m="1" x="72"/>
        <item m="1" x="75"/>
        <item m="1" x="77"/>
        <item m="1" x="80"/>
        <item m="1" x="71"/>
        <item m="1" x="76"/>
        <item x="14"/>
        <item x="5"/>
        <item x="7"/>
        <item x="6"/>
        <item m="1" x="74"/>
        <item x="11"/>
        <item m="1" x="87"/>
        <item x="70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207">
        <item x="1"/>
        <item x="0"/>
        <item m="1" x="180"/>
        <item m="1" x="202"/>
        <item x="3"/>
        <item x="20"/>
        <item m="1" x="199"/>
        <item m="1" x="160"/>
        <item x="15"/>
        <item x="13"/>
        <item m="1" x="198"/>
        <item m="1" x="185"/>
        <item x="14"/>
        <item x="11"/>
        <item x="17"/>
        <item x="12"/>
        <item x="16"/>
        <item m="1" x="181"/>
        <item m="1" x="187"/>
        <item m="1" x="188"/>
        <item m="1" x="169"/>
        <item m="1" x="203"/>
        <item m="1" x="167"/>
        <item m="1" x="192"/>
        <item x="19"/>
        <item m="1" x="177"/>
        <item m="1" x="173"/>
        <item m="1" x="191"/>
        <item m="1" x="174"/>
        <item m="1" x="165"/>
        <item m="1" x="159"/>
        <item m="1" x="163"/>
        <item m="1" x="200"/>
        <item x="6"/>
        <item x="5"/>
        <item m="1" x="178"/>
        <item x="2"/>
        <item m="1" x="170"/>
        <item m="1" x="184"/>
        <item x="10"/>
        <item m="1" x="204"/>
        <item m="1" x="206"/>
        <item x="21"/>
        <item x="7"/>
        <item x="9"/>
        <item m="1" x="171"/>
        <item m="1" x="161"/>
        <item m="1" x="195"/>
        <item x="39"/>
        <item m="1" x="166"/>
        <item m="1" x="172"/>
        <item m="1" x="190"/>
        <item x="18"/>
        <item x="8"/>
        <item m="1" x="162"/>
        <item x="4"/>
        <item x="158"/>
        <item m="1" x="186"/>
        <item m="1" x="189"/>
        <item m="1" x="182"/>
        <item x="22"/>
        <item x="23"/>
        <item x="24"/>
        <item x="25"/>
        <item m="1" x="196"/>
        <item x="26"/>
        <item x="27"/>
        <item x="28"/>
        <item m="1" x="168"/>
        <item m="1" x="175"/>
        <item x="29"/>
        <item x="30"/>
        <item x="31"/>
        <item m="1" x="183"/>
        <item m="1" x="194"/>
        <item m="1" x="164"/>
        <item m="1" x="205"/>
        <item m="1" x="193"/>
        <item m="1" x="176"/>
        <item m="1" x="179"/>
        <item m="1" x="197"/>
        <item x="32"/>
        <item x="34"/>
        <item x="33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3"/>
        <item x="96"/>
        <item x="97"/>
        <item x="98"/>
        <item x="99"/>
        <item x="101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m="1" x="201"/>
        <item x="126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49">
        <item m="1" x="44"/>
        <item m="1" x="42"/>
        <item m="1" x="34"/>
        <item m="1" x="48"/>
        <item x="3"/>
        <item x="0"/>
        <item x="4"/>
        <item x="2"/>
        <item m="1" x="36"/>
        <item m="1" x="33"/>
        <item m="1" x="45"/>
        <item m="1" x="41"/>
        <item m="1" x="35"/>
        <item m="1" x="38"/>
        <item x="1"/>
        <item x="31"/>
        <item x="5"/>
        <item m="1" x="40"/>
        <item m="1" x="37"/>
        <item x="15"/>
        <item m="1" x="47"/>
        <item x="32"/>
        <item m="1" x="46"/>
        <item m="1" x="39"/>
        <item x="6"/>
        <item m="1" x="43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45">
        <item m="1" x="41"/>
        <item m="1" x="39"/>
        <item m="1" x="32"/>
        <item m="1" x="30"/>
        <item m="1" x="29"/>
        <item m="1" x="38"/>
        <item m="1" x="31"/>
        <item m="1" x="35"/>
        <item m="1" x="40"/>
        <item m="1" x="33"/>
        <item m="1" x="36"/>
        <item m="1" x="44"/>
        <item m="1" x="34"/>
        <item m="1" x="37"/>
        <item x="4"/>
        <item x="0"/>
        <item x="2"/>
        <item x="1"/>
        <item sd="0" x="3"/>
        <item x="23"/>
        <item m="1" x="4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4"/>
        <item x="25"/>
        <item x="26"/>
        <item m="1" x="43"/>
        <item x="27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21"/>
    <field x="3"/>
    <field x="4"/>
    <field x="24"/>
    <field x="12"/>
  </rowFields>
  <rowItems count="5">
    <i>
      <x v="15"/>
      <x v="76"/>
      <x v="88"/>
      <x v="41"/>
      <x v="195"/>
    </i>
    <i>
      <x v="40"/>
      <x v="77"/>
      <x v="71"/>
      <x v="44"/>
      <x v="206"/>
    </i>
    <i>
      <x v="48"/>
      <x v="75"/>
      <x v="87"/>
      <x v="40"/>
      <x v="194"/>
    </i>
    <i r="3">
      <x v="43"/>
      <x v="1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持仓数量" fld="22" baseField="22" baseItem="0"/>
    <dataField name="求和项:净价成本" fld="14" baseField="12" baseItem="22"/>
    <dataField name="求和项:公允价值(净价）" fld="18" baseField="12" baseItem="22"/>
    <dataField name="求和项:公允价值变动（净价）" fld="20" baseField="12" baseItem="22"/>
  </dataFields>
  <pivotTableStyleInfo name="PivotStyleMedium2" showRowHeaders="1" showColHeaders="1" showRowStripes="0" showColStripes="0" showLastColumn="1"/>
  <filters count="1">
    <filter fld="12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M97"/>
  <sheetViews>
    <sheetView tabSelected="1" topLeftCell="A72" workbookViewId="0">
      <selection activeCell="D100" sqref="D100"/>
    </sheetView>
  </sheetViews>
  <sheetFormatPr defaultColWidth="9" defaultRowHeight="13.8" x14ac:dyDescent="0.25"/>
  <cols>
    <col min="1" max="1" width="12.77734375" customWidth="1"/>
    <col min="2" max="2" width="13.6640625" bestFit="1" customWidth="1"/>
    <col min="3" max="3" width="11" customWidth="1"/>
    <col min="4" max="4" width="32.5546875" customWidth="1"/>
    <col min="5" max="5" width="13.44140625" customWidth="1"/>
    <col min="6" max="6" width="13.33203125" bestFit="1" customWidth="1"/>
    <col min="7" max="7" width="17.21875" bestFit="1" customWidth="1"/>
    <col min="8" max="8" width="16.21875" customWidth="1"/>
    <col min="9" max="9" width="18.109375" customWidth="1"/>
    <col min="10" max="10" width="16.21875" customWidth="1"/>
    <col min="11" max="11" width="16.44140625" customWidth="1"/>
    <col min="12" max="13" width="16.21875" bestFit="1" customWidth="1"/>
  </cols>
  <sheetData>
    <row r="3" spans="1:13" x14ac:dyDescent="0.25">
      <c r="G3" t="s">
        <v>0</v>
      </c>
    </row>
    <row r="4" spans="1:1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171</v>
      </c>
      <c r="J4" s="4" t="s">
        <v>172</v>
      </c>
      <c r="K4" s="4" t="s">
        <v>231</v>
      </c>
      <c r="L4" s="4" t="s">
        <v>173</v>
      </c>
      <c r="M4" s="4" t="s">
        <v>9</v>
      </c>
    </row>
    <row r="5" spans="1:13" x14ac:dyDescent="0.25">
      <c r="A5" t="s">
        <v>10</v>
      </c>
      <c r="B5" t="s">
        <v>11</v>
      </c>
      <c r="C5" t="s">
        <v>12</v>
      </c>
      <c r="D5" t="s">
        <v>116</v>
      </c>
      <c r="E5" t="s">
        <v>117</v>
      </c>
      <c r="F5" t="s">
        <v>118</v>
      </c>
      <c r="G5" s="1">
        <v>300000</v>
      </c>
      <c r="H5" s="1">
        <v>28897680</v>
      </c>
      <c r="I5" s="1">
        <v>28893960</v>
      </c>
      <c r="J5" s="1">
        <v>-3720</v>
      </c>
      <c r="K5" s="1">
        <v>0</v>
      </c>
      <c r="L5" s="1">
        <v>173623.59517808215</v>
      </c>
      <c r="M5" s="1">
        <v>169903.59517808215</v>
      </c>
    </row>
    <row r="6" spans="1:13" x14ac:dyDescent="0.25">
      <c r="D6" t="s">
        <v>193</v>
      </c>
      <c r="E6" t="s">
        <v>194</v>
      </c>
      <c r="F6" t="s">
        <v>195</v>
      </c>
      <c r="G6" s="1">
        <v>500000</v>
      </c>
      <c r="H6" s="1">
        <v>49379050</v>
      </c>
      <c r="I6" s="1">
        <v>49394950</v>
      </c>
      <c r="J6" s="1">
        <v>15900</v>
      </c>
      <c r="K6" s="1">
        <v>0</v>
      </c>
      <c r="L6" s="1">
        <v>193187.07780821915</v>
      </c>
      <c r="M6" s="1">
        <v>209087.07780821915</v>
      </c>
    </row>
    <row r="7" spans="1:13" x14ac:dyDescent="0.25">
      <c r="C7" t="s">
        <v>13</v>
      </c>
      <c r="D7" t="s">
        <v>119</v>
      </c>
      <c r="E7" t="s">
        <v>120</v>
      </c>
      <c r="F7" t="s">
        <v>121</v>
      </c>
      <c r="G7" s="1">
        <v>300000</v>
      </c>
      <c r="H7" s="1">
        <v>28530660</v>
      </c>
      <c r="I7" s="1">
        <v>28520460</v>
      </c>
      <c r="J7" s="1">
        <v>-10200</v>
      </c>
      <c r="K7" s="1">
        <v>0</v>
      </c>
      <c r="L7" s="1">
        <v>173099.03169863013</v>
      </c>
      <c r="M7" s="1">
        <v>162899.03169863013</v>
      </c>
    </row>
    <row r="8" spans="1:13" x14ac:dyDescent="0.25">
      <c r="D8" t="s">
        <v>122</v>
      </c>
      <c r="E8" t="s">
        <v>123</v>
      </c>
      <c r="F8" t="s">
        <v>124</v>
      </c>
      <c r="G8" s="1">
        <v>500000</v>
      </c>
      <c r="H8" s="1">
        <v>48159350</v>
      </c>
      <c r="I8" s="1">
        <v>48126400</v>
      </c>
      <c r="J8" s="1">
        <v>-32950</v>
      </c>
      <c r="K8" s="1">
        <v>0</v>
      </c>
      <c r="L8" s="1">
        <v>283176.978</v>
      </c>
      <c r="M8" s="1">
        <v>250226.978</v>
      </c>
    </row>
    <row r="9" spans="1:13" x14ac:dyDescent="0.25">
      <c r="D9" t="s">
        <v>135</v>
      </c>
      <c r="E9">
        <v>111890574</v>
      </c>
      <c r="F9" t="s">
        <v>136</v>
      </c>
      <c r="G9" s="1">
        <v>500000</v>
      </c>
      <c r="H9" s="1">
        <v>48754900</v>
      </c>
      <c r="I9" s="1">
        <v>48768050</v>
      </c>
      <c r="J9" s="1">
        <v>13150</v>
      </c>
      <c r="K9" s="1">
        <v>0</v>
      </c>
      <c r="L9" s="1">
        <v>282043.75712328771</v>
      </c>
      <c r="M9" s="1">
        <v>295193.75712328771</v>
      </c>
    </row>
    <row r="10" spans="1:13" x14ac:dyDescent="0.25">
      <c r="D10" t="s">
        <v>137</v>
      </c>
      <c r="E10">
        <v>111890539</v>
      </c>
      <c r="F10" t="s">
        <v>138</v>
      </c>
      <c r="G10" s="1">
        <v>500000</v>
      </c>
      <c r="H10" s="1">
        <v>47515650</v>
      </c>
      <c r="I10" s="1">
        <v>47529500</v>
      </c>
      <c r="J10" s="1">
        <v>13850</v>
      </c>
      <c r="K10" s="1">
        <v>0</v>
      </c>
      <c r="L10" s="1">
        <v>277543.46794520551</v>
      </c>
      <c r="M10" s="1">
        <v>291393.46794520551</v>
      </c>
    </row>
    <row r="11" spans="1:13" x14ac:dyDescent="0.25">
      <c r="D11" t="s">
        <v>139</v>
      </c>
      <c r="E11" t="s">
        <v>140</v>
      </c>
      <c r="F11" t="s">
        <v>141</v>
      </c>
      <c r="G11" s="1">
        <v>300000</v>
      </c>
      <c r="H11" s="1">
        <v>28503570</v>
      </c>
      <c r="I11" s="1">
        <v>28492080</v>
      </c>
      <c r="J11" s="1">
        <v>-11490</v>
      </c>
      <c r="K11" s="1">
        <v>0</v>
      </c>
      <c r="L11" s="1">
        <v>155793.48534246575</v>
      </c>
      <c r="M11" s="1">
        <v>144303.48534246575</v>
      </c>
    </row>
    <row r="12" spans="1:13" x14ac:dyDescent="0.25">
      <c r="D12" t="s">
        <v>142</v>
      </c>
      <c r="E12" t="s">
        <v>143</v>
      </c>
      <c r="F12" t="s">
        <v>144</v>
      </c>
      <c r="G12" s="1">
        <v>500000</v>
      </c>
      <c r="H12" s="1">
        <v>47460850</v>
      </c>
      <c r="I12" s="1">
        <v>47523100</v>
      </c>
      <c r="J12" s="1">
        <v>62250</v>
      </c>
      <c r="K12" s="1">
        <v>0</v>
      </c>
      <c r="L12" s="1">
        <v>257393.84267123285</v>
      </c>
      <c r="M12" s="1">
        <v>319643.84267123288</v>
      </c>
    </row>
    <row r="13" spans="1:13" x14ac:dyDescent="0.25">
      <c r="D13" t="s">
        <v>145</v>
      </c>
      <c r="E13" t="s">
        <v>146</v>
      </c>
      <c r="F13" t="s">
        <v>147</v>
      </c>
      <c r="G13" s="1">
        <v>300000</v>
      </c>
      <c r="H13" s="1">
        <v>28876890</v>
      </c>
      <c r="I13" s="1">
        <v>28891740</v>
      </c>
      <c r="J13" s="1">
        <v>14850</v>
      </c>
      <c r="K13" s="1">
        <v>0</v>
      </c>
      <c r="L13" s="1">
        <v>148102.84405479452</v>
      </c>
      <c r="M13" s="1">
        <v>162952.84405479452</v>
      </c>
    </row>
    <row r="14" spans="1:13" x14ac:dyDescent="0.25">
      <c r="D14" t="s">
        <v>148</v>
      </c>
      <c r="E14" t="s">
        <v>149</v>
      </c>
      <c r="F14" t="s">
        <v>150</v>
      </c>
      <c r="G14" s="1">
        <v>800000</v>
      </c>
      <c r="H14" s="1">
        <v>76009520</v>
      </c>
      <c r="I14" s="1">
        <v>75977760</v>
      </c>
      <c r="J14" s="1">
        <v>-31760</v>
      </c>
      <c r="K14" s="1">
        <v>0</v>
      </c>
      <c r="L14" s="1">
        <v>393583.54191780818</v>
      </c>
      <c r="M14" s="1">
        <v>361823.54191780818</v>
      </c>
    </row>
    <row r="15" spans="1:13" x14ac:dyDescent="0.25">
      <c r="D15" t="s">
        <v>151</v>
      </c>
      <c r="E15" t="s">
        <v>152</v>
      </c>
      <c r="F15" t="s">
        <v>150</v>
      </c>
      <c r="G15" s="1">
        <v>500000</v>
      </c>
      <c r="H15" s="1">
        <v>47483400</v>
      </c>
      <c r="I15" s="1">
        <v>47525150</v>
      </c>
      <c r="J15" s="1">
        <v>41750</v>
      </c>
      <c r="K15" s="1">
        <v>0</v>
      </c>
      <c r="L15" s="1">
        <v>248214.59506849316</v>
      </c>
      <c r="M15" s="1">
        <v>289964.59506849316</v>
      </c>
    </row>
    <row r="16" spans="1:13" ht="16.2" customHeight="1" x14ac:dyDescent="0.25">
      <c r="D16" t="s">
        <v>159</v>
      </c>
      <c r="E16" t="s">
        <v>160</v>
      </c>
      <c r="F16" t="s">
        <v>161</v>
      </c>
      <c r="G16" s="1">
        <v>500000</v>
      </c>
      <c r="H16" s="1">
        <v>49385050</v>
      </c>
      <c r="I16" s="1">
        <v>49404550</v>
      </c>
      <c r="J16" s="1">
        <v>19500</v>
      </c>
      <c r="K16" s="1">
        <v>0</v>
      </c>
      <c r="L16" s="1">
        <v>239145.41335616438</v>
      </c>
      <c r="M16" s="1">
        <v>258645.41335616438</v>
      </c>
    </row>
    <row r="17" spans="3:13" x14ac:dyDescent="0.25">
      <c r="D17" t="s">
        <v>162</v>
      </c>
      <c r="E17" t="s">
        <v>163</v>
      </c>
      <c r="F17" t="s">
        <v>164</v>
      </c>
      <c r="G17" s="1">
        <v>300000</v>
      </c>
      <c r="H17" s="1">
        <v>28872720</v>
      </c>
      <c r="I17" s="1">
        <v>28872960</v>
      </c>
      <c r="J17" s="1">
        <v>240</v>
      </c>
      <c r="K17" s="1">
        <v>0</v>
      </c>
      <c r="L17" s="1">
        <v>144521.80668493151</v>
      </c>
      <c r="M17" s="1">
        <v>144761.80668493151</v>
      </c>
    </row>
    <row r="18" spans="3:13" x14ac:dyDescent="0.25">
      <c r="D18" t="s">
        <v>174</v>
      </c>
      <c r="E18" t="s">
        <v>175</v>
      </c>
      <c r="F18" t="s">
        <v>176</v>
      </c>
      <c r="G18" s="1">
        <v>300000</v>
      </c>
      <c r="H18" s="1">
        <v>28887269.999999996</v>
      </c>
      <c r="I18" s="1">
        <v>28893720</v>
      </c>
      <c r="J18" s="1">
        <v>6450.0000000037253</v>
      </c>
      <c r="K18" s="1">
        <v>0</v>
      </c>
      <c r="L18" s="1">
        <v>122276.25246575342</v>
      </c>
      <c r="M18" s="1">
        <v>128726.25246575715</v>
      </c>
    </row>
    <row r="19" spans="3:13" x14ac:dyDescent="0.25">
      <c r="D19" t="s">
        <v>177</v>
      </c>
      <c r="E19" t="s">
        <v>178</v>
      </c>
      <c r="F19" t="s">
        <v>179</v>
      </c>
      <c r="G19" s="1">
        <v>500000</v>
      </c>
      <c r="H19" s="1">
        <v>47528500</v>
      </c>
      <c r="I19" s="1">
        <v>47527650</v>
      </c>
      <c r="J19" s="1">
        <v>-850</v>
      </c>
      <c r="K19" s="1">
        <v>0</v>
      </c>
      <c r="L19" s="1">
        <v>203135.50684931508</v>
      </c>
      <c r="M19" s="1">
        <v>202285.50684931508</v>
      </c>
    </row>
    <row r="20" spans="3:13" x14ac:dyDescent="0.25">
      <c r="D20" t="s">
        <v>180</v>
      </c>
      <c r="E20" t="s">
        <v>181</v>
      </c>
      <c r="F20" t="s">
        <v>182</v>
      </c>
      <c r="G20" s="1">
        <v>300000</v>
      </c>
      <c r="H20" s="1">
        <v>29630640</v>
      </c>
      <c r="I20" s="1">
        <v>29642850</v>
      </c>
      <c r="J20" s="1">
        <v>12210</v>
      </c>
      <c r="K20" s="1">
        <v>0</v>
      </c>
      <c r="L20" s="1">
        <v>117710.76164383562</v>
      </c>
      <c r="M20" s="1">
        <v>129920.76164383562</v>
      </c>
    </row>
    <row r="21" spans="3:13" x14ac:dyDescent="0.25">
      <c r="D21" t="s">
        <v>196</v>
      </c>
      <c r="E21" t="s">
        <v>197</v>
      </c>
      <c r="F21" t="s">
        <v>198</v>
      </c>
      <c r="G21" s="1">
        <v>500000</v>
      </c>
      <c r="H21" s="1">
        <v>48766650</v>
      </c>
      <c r="I21" s="1">
        <v>48786550</v>
      </c>
      <c r="J21" s="1">
        <v>19900</v>
      </c>
      <c r="K21" s="1">
        <v>0</v>
      </c>
      <c r="L21" s="1">
        <v>190791.16767123289</v>
      </c>
      <c r="M21" s="1">
        <v>210691.16767123289</v>
      </c>
    </row>
    <row r="22" spans="3:13" x14ac:dyDescent="0.25">
      <c r="D22" t="s">
        <v>202</v>
      </c>
      <c r="E22">
        <v>111891369</v>
      </c>
      <c r="F22" t="s">
        <v>203</v>
      </c>
      <c r="G22" s="1">
        <v>300000</v>
      </c>
      <c r="H22" s="1">
        <v>29259990</v>
      </c>
      <c r="I22" s="1">
        <v>29259569.999999996</v>
      </c>
      <c r="J22" s="1">
        <v>-420.00000000372529</v>
      </c>
      <c r="K22" s="1">
        <v>0</v>
      </c>
      <c r="L22" s="1">
        <v>110388.48287597262</v>
      </c>
      <c r="M22" s="1">
        <v>109968.4828759689</v>
      </c>
    </row>
    <row r="23" spans="3:13" x14ac:dyDescent="0.25">
      <c r="D23" t="s">
        <v>204</v>
      </c>
      <c r="E23">
        <v>111891334</v>
      </c>
      <c r="F23" t="s">
        <v>203</v>
      </c>
      <c r="G23" s="1">
        <v>500000</v>
      </c>
      <c r="H23" s="1">
        <v>48766650</v>
      </c>
      <c r="I23" s="1">
        <v>48786300</v>
      </c>
      <c r="J23" s="1">
        <v>19650</v>
      </c>
      <c r="K23" s="1">
        <v>0</v>
      </c>
      <c r="L23" s="1">
        <v>183977.19739726026</v>
      </c>
      <c r="M23" s="1">
        <v>203627.19739726026</v>
      </c>
    </row>
    <row r="24" spans="3:13" x14ac:dyDescent="0.25">
      <c r="D24" t="s">
        <v>232</v>
      </c>
      <c r="E24" t="s">
        <v>233</v>
      </c>
      <c r="F24" t="s">
        <v>234</v>
      </c>
      <c r="G24" s="1">
        <v>300000</v>
      </c>
      <c r="H24" s="1">
        <v>29256000</v>
      </c>
      <c r="I24" s="1">
        <v>29258370</v>
      </c>
      <c r="J24" s="1">
        <v>2370</v>
      </c>
      <c r="K24" s="1">
        <v>0</v>
      </c>
      <c r="L24" s="1">
        <v>98109.715463013708</v>
      </c>
      <c r="M24" s="1">
        <v>100479.71546301371</v>
      </c>
    </row>
    <row r="25" spans="3:13" x14ac:dyDescent="0.25">
      <c r="D25" t="s">
        <v>235</v>
      </c>
      <c r="E25" t="s">
        <v>236</v>
      </c>
      <c r="F25" t="s">
        <v>234</v>
      </c>
      <c r="G25" s="1">
        <v>700000</v>
      </c>
      <c r="H25" s="1">
        <v>68264070</v>
      </c>
      <c r="I25" s="1">
        <v>68298580</v>
      </c>
      <c r="J25" s="1">
        <v>34510</v>
      </c>
      <c r="K25" s="1">
        <v>0</v>
      </c>
      <c r="L25" s="1">
        <v>228918.41556164381</v>
      </c>
      <c r="M25" s="1">
        <v>263428.41556164378</v>
      </c>
    </row>
    <row r="26" spans="3:13" x14ac:dyDescent="0.25">
      <c r="D26" t="s">
        <v>237</v>
      </c>
      <c r="E26" t="s">
        <v>238</v>
      </c>
      <c r="F26" t="s">
        <v>239</v>
      </c>
      <c r="G26" s="1">
        <v>300000</v>
      </c>
      <c r="H26" s="1">
        <v>28507710</v>
      </c>
      <c r="I26" s="1">
        <v>28514910</v>
      </c>
      <c r="J26" s="1">
        <v>7200</v>
      </c>
      <c r="K26" s="1">
        <v>0</v>
      </c>
      <c r="L26" s="1">
        <v>96535.697424657541</v>
      </c>
      <c r="M26" s="1">
        <v>103735.69742465754</v>
      </c>
    </row>
    <row r="27" spans="3:13" x14ac:dyDescent="0.25">
      <c r="C27" t="s">
        <v>14</v>
      </c>
      <c r="D27" t="s">
        <v>183</v>
      </c>
      <c r="E27" t="s">
        <v>184</v>
      </c>
      <c r="F27" t="s">
        <v>185</v>
      </c>
      <c r="G27" s="1">
        <v>0</v>
      </c>
      <c r="H27" s="1">
        <v>0</v>
      </c>
      <c r="I27" s="1">
        <v>0</v>
      </c>
      <c r="J27" s="1">
        <v>0</v>
      </c>
      <c r="K27" s="1">
        <v>88643.760033953353</v>
      </c>
      <c r="L27" s="1">
        <v>136978.43876712327</v>
      </c>
      <c r="M27" s="1">
        <v>225622.19880107662</v>
      </c>
    </row>
    <row r="28" spans="3:13" x14ac:dyDescent="0.25">
      <c r="D28" t="s">
        <v>15</v>
      </c>
      <c r="E28" t="s">
        <v>16</v>
      </c>
      <c r="F28" t="s">
        <v>17</v>
      </c>
      <c r="G28" s="1">
        <v>0</v>
      </c>
      <c r="H28" s="1">
        <v>0</v>
      </c>
      <c r="I28" s="1">
        <v>0</v>
      </c>
      <c r="J28" s="1">
        <v>0</v>
      </c>
      <c r="K28" s="1">
        <v>96610.903838652011</v>
      </c>
      <c r="L28" s="1">
        <v>418084.31243835617</v>
      </c>
      <c r="M28" s="1">
        <v>514695.21627700818</v>
      </c>
    </row>
    <row r="29" spans="3:13" x14ac:dyDescent="0.25">
      <c r="D29" t="s">
        <v>125</v>
      </c>
      <c r="E29" t="s">
        <v>126</v>
      </c>
      <c r="F29" t="s">
        <v>121</v>
      </c>
      <c r="G29" s="1">
        <v>300000</v>
      </c>
      <c r="H29" s="1">
        <v>28544249.999999996</v>
      </c>
      <c r="I29" s="1">
        <v>28555350</v>
      </c>
      <c r="J29" s="1">
        <v>11100.000000003725</v>
      </c>
      <c r="K29" s="1">
        <v>0</v>
      </c>
      <c r="L29" s="1">
        <v>171500.11027397259</v>
      </c>
      <c r="M29" s="1">
        <v>182600.11027397632</v>
      </c>
    </row>
    <row r="30" spans="3:13" x14ac:dyDescent="0.25">
      <c r="D30" t="s">
        <v>127</v>
      </c>
      <c r="E30" t="s">
        <v>128</v>
      </c>
      <c r="F30" t="s">
        <v>129</v>
      </c>
      <c r="G30" s="1">
        <v>500000</v>
      </c>
      <c r="H30" s="1">
        <v>47587400</v>
      </c>
      <c r="I30" s="1">
        <v>47592150</v>
      </c>
      <c r="J30" s="1">
        <v>4750</v>
      </c>
      <c r="K30" s="1">
        <v>0</v>
      </c>
      <c r="L30" s="1">
        <v>279266.33095890412</v>
      </c>
      <c r="M30" s="1">
        <v>284016.33095890412</v>
      </c>
    </row>
    <row r="31" spans="3:13" x14ac:dyDescent="0.25">
      <c r="D31" t="s">
        <v>165</v>
      </c>
      <c r="E31" t="s">
        <v>166</v>
      </c>
      <c r="F31" t="s">
        <v>167</v>
      </c>
      <c r="G31" s="1">
        <v>500000</v>
      </c>
      <c r="H31" s="1">
        <v>48145450</v>
      </c>
      <c r="I31" s="1">
        <v>48155450</v>
      </c>
      <c r="J31" s="1">
        <v>10000</v>
      </c>
      <c r="K31" s="1">
        <v>0</v>
      </c>
      <c r="L31" s="1">
        <v>230966.25465753424</v>
      </c>
      <c r="M31" s="1">
        <v>240966.25465753424</v>
      </c>
    </row>
    <row r="32" spans="3:13" x14ac:dyDescent="0.25">
      <c r="D32" t="s">
        <v>168</v>
      </c>
      <c r="E32" t="s">
        <v>169</v>
      </c>
      <c r="F32" t="s">
        <v>170</v>
      </c>
      <c r="G32" s="1">
        <v>500000</v>
      </c>
      <c r="H32" s="1">
        <v>47528500</v>
      </c>
      <c r="I32" s="1">
        <v>47527950</v>
      </c>
      <c r="J32" s="1">
        <v>-550</v>
      </c>
      <c r="K32" s="1">
        <v>0</v>
      </c>
      <c r="L32" s="1">
        <v>209906.69041095889</v>
      </c>
      <c r="M32" s="1">
        <v>209356.69041095889</v>
      </c>
    </row>
    <row r="33" spans="1:13" x14ac:dyDescent="0.25">
      <c r="D33" t="s">
        <v>186</v>
      </c>
      <c r="E33" t="s">
        <v>187</v>
      </c>
      <c r="F33" t="s">
        <v>188</v>
      </c>
      <c r="G33" s="1">
        <v>300000</v>
      </c>
      <c r="H33" s="1">
        <v>29264250</v>
      </c>
      <c r="I33" s="1">
        <v>29283240</v>
      </c>
      <c r="J33" s="1">
        <v>18990</v>
      </c>
      <c r="K33" s="1">
        <v>0</v>
      </c>
      <c r="L33" s="1">
        <v>117882.8130821918</v>
      </c>
      <c r="M33" s="1">
        <v>136872.8130821918</v>
      </c>
    </row>
    <row r="34" spans="1:13" x14ac:dyDescent="0.25">
      <c r="D34" t="s">
        <v>199</v>
      </c>
      <c r="E34" t="s">
        <v>200</v>
      </c>
      <c r="F34" t="s">
        <v>201</v>
      </c>
      <c r="G34" s="1">
        <v>300000</v>
      </c>
      <c r="H34" s="1">
        <v>28525230.000000004</v>
      </c>
      <c r="I34" s="1">
        <v>28516830</v>
      </c>
      <c r="J34" s="1">
        <v>-8400.0000000037253</v>
      </c>
      <c r="K34" s="1">
        <v>0</v>
      </c>
      <c r="L34" s="1">
        <v>113131.8436931507</v>
      </c>
      <c r="M34" s="1">
        <v>104731.84369314698</v>
      </c>
    </row>
    <row r="35" spans="1:13" x14ac:dyDescent="0.25">
      <c r="D35" t="s">
        <v>205</v>
      </c>
      <c r="E35">
        <v>111891380</v>
      </c>
      <c r="F35" t="s">
        <v>206</v>
      </c>
      <c r="G35" s="1">
        <v>300000</v>
      </c>
      <c r="H35" s="1">
        <v>28897680</v>
      </c>
      <c r="I35" s="1">
        <v>28895070</v>
      </c>
      <c r="J35" s="1">
        <v>-2610</v>
      </c>
      <c r="K35" s="1">
        <v>0</v>
      </c>
      <c r="L35" s="1">
        <v>109019.46673972601</v>
      </c>
      <c r="M35" s="1">
        <v>106409.46673972601</v>
      </c>
    </row>
    <row r="36" spans="1:13" x14ac:dyDescent="0.25">
      <c r="D36" t="s">
        <v>240</v>
      </c>
      <c r="E36" t="s">
        <v>241</v>
      </c>
      <c r="F36" t="s">
        <v>242</v>
      </c>
      <c r="G36" s="1">
        <v>1000000</v>
      </c>
      <c r="H36" s="1">
        <v>96381200</v>
      </c>
      <c r="I36" s="1">
        <v>96440000</v>
      </c>
      <c r="J36" s="1">
        <v>58800</v>
      </c>
      <c r="K36" s="1">
        <v>0</v>
      </c>
      <c r="L36" s="1">
        <v>318137.17742465757</v>
      </c>
      <c r="M36" s="1">
        <v>376937.17742465757</v>
      </c>
    </row>
    <row r="37" spans="1:13" x14ac:dyDescent="0.25">
      <c r="D37" t="s">
        <v>243</v>
      </c>
      <c r="E37" t="s">
        <v>244</v>
      </c>
      <c r="F37" t="s">
        <v>239</v>
      </c>
      <c r="G37" s="1">
        <v>300000</v>
      </c>
      <c r="H37" s="1">
        <v>28515989.999999996</v>
      </c>
      <c r="I37" s="1">
        <v>28515420</v>
      </c>
      <c r="J37" s="1">
        <v>-569.99999999627471</v>
      </c>
      <c r="K37" s="1">
        <v>0</v>
      </c>
      <c r="L37" s="1">
        <v>96001.228799999983</v>
      </c>
      <c r="M37" s="1">
        <v>95431.228800003708</v>
      </c>
    </row>
    <row r="38" spans="1:13" x14ac:dyDescent="0.25">
      <c r="D38" t="s">
        <v>283</v>
      </c>
      <c r="E38" t="s">
        <v>284</v>
      </c>
      <c r="F38" t="s">
        <v>285</v>
      </c>
      <c r="G38" s="1">
        <v>500000</v>
      </c>
      <c r="H38" s="1">
        <v>48197550</v>
      </c>
      <c r="I38" s="1">
        <v>48185050</v>
      </c>
      <c r="J38" s="1">
        <v>-12500</v>
      </c>
      <c r="K38" s="1">
        <v>0</v>
      </c>
      <c r="L38" s="1">
        <v>19807.212328767124</v>
      </c>
      <c r="M38" s="1">
        <v>7307.2123287671238</v>
      </c>
    </row>
    <row r="39" spans="1:13" x14ac:dyDescent="0.25">
      <c r="D39" t="s">
        <v>502</v>
      </c>
      <c r="E39" t="s">
        <v>503</v>
      </c>
      <c r="F39" t="s">
        <v>504</v>
      </c>
      <c r="G39" s="1">
        <v>1000000</v>
      </c>
      <c r="H39" s="1">
        <v>95147500</v>
      </c>
      <c r="I39" s="1">
        <v>95129700</v>
      </c>
      <c r="J39" s="1">
        <v>-17800</v>
      </c>
      <c r="K39" s="1">
        <v>0</v>
      </c>
      <c r="L39" s="1">
        <v>13294.582191780819</v>
      </c>
      <c r="M39" s="1">
        <v>-4505.4178082191811</v>
      </c>
    </row>
    <row r="40" spans="1:13" x14ac:dyDescent="0.25">
      <c r="A40" t="s">
        <v>18</v>
      </c>
      <c r="B40" t="s">
        <v>11</v>
      </c>
      <c r="C40" t="s">
        <v>13</v>
      </c>
      <c r="D40" t="s">
        <v>19</v>
      </c>
      <c r="E40" t="s">
        <v>20</v>
      </c>
      <c r="F40" t="s">
        <v>21</v>
      </c>
      <c r="G40" s="1">
        <v>300000</v>
      </c>
      <c r="H40" s="1">
        <v>29827573.876724496</v>
      </c>
      <c r="I40" s="1">
        <v>29827573.876724496</v>
      </c>
      <c r="J40" s="1">
        <v>0</v>
      </c>
      <c r="K40" s="1">
        <v>0</v>
      </c>
      <c r="L40" s="1">
        <v>224523.28767123289</v>
      </c>
      <c r="M40" s="1">
        <v>224523.28767123289</v>
      </c>
    </row>
    <row r="41" spans="1:13" x14ac:dyDescent="0.25">
      <c r="C41" t="s">
        <v>14</v>
      </c>
      <c r="D41" t="s">
        <v>22</v>
      </c>
      <c r="E41" t="s">
        <v>103</v>
      </c>
      <c r="F41" t="s">
        <v>23</v>
      </c>
      <c r="G41" s="1">
        <v>0</v>
      </c>
      <c r="H41" s="1">
        <v>0</v>
      </c>
      <c r="I41" s="1">
        <v>0</v>
      </c>
      <c r="J41" s="1">
        <v>0</v>
      </c>
      <c r="K41" s="1">
        <v>121617.07245279984</v>
      </c>
      <c r="L41" s="1">
        <v>224219.17808219179</v>
      </c>
      <c r="M41" s="1">
        <v>345836.25053499162</v>
      </c>
    </row>
    <row r="42" spans="1:13" x14ac:dyDescent="0.25">
      <c r="A42" t="s">
        <v>24</v>
      </c>
      <c r="B42" t="s">
        <v>25</v>
      </c>
      <c r="C42" t="s">
        <v>12</v>
      </c>
      <c r="D42" t="s">
        <v>26</v>
      </c>
      <c r="E42">
        <v>136291</v>
      </c>
      <c r="F42" t="s">
        <v>27</v>
      </c>
      <c r="G42" s="1">
        <v>0</v>
      </c>
      <c r="H42" s="1">
        <v>0</v>
      </c>
      <c r="I42" s="1">
        <v>0</v>
      </c>
      <c r="J42" s="1">
        <v>0</v>
      </c>
      <c r="K42" s="1">
        <v>36645.706358174531</v>
      </c>
      <c r="L42" s="1">
        <v>107353.53863013702</v>
      </c>
      <c r="M42" s="1">
        <v>143999.24498831155</v>
      </c>
    </row>
    <row r="43" spans="1:13" x14ac:dyDescent="0.25">
      <c r="C43" t="s">
        <v>13</v>
      </c>
      <c r="D43" t="s">
        <v>28</v>
      </c>
      <c r="E43">
        <v>136798</v>
      </c>
      <c r="F43" t="s">
        <v>29</v>
      </c>
      <c r="G43" s="1">
        <v>125000</v>
      </c>
      <c r="H43" s="1">
        <v>11975000</v>
      </c>
      <c r="I43" s="1">
        <v>11975000</v>
      </c>
      <c r="J43" s="1">
        <v>0</v>
      </c>
      <c r="K43" s="1">
        <v>0</v>
      </c>
      <c r="L43" s="1">
        <v>63445.205479452052</v>
      </c>
      <c r="M43" s="1">
        <v>63445.205479452052</v>
      </c>
    </row>
    <row r="44" spans="1:13" x14ac:dyDescent="0.25">
      <c r="C44" t="s">
        <v>14</v>
      </c>
      <c r="D44" t="s">
        <v>30</v>
      </c>
      <c r="E44">
        <v>122383</v>
      </c>
      <c r="F44" t="s">
        <v>31</v>
      </c>
      <c r="G44" s="1">
        <v>928700</v>
      </c>
      <c r="H44" s="1">
        <v>92767832.428845346</v>
      </c>
      <c r="I44" s="1">
        <v>92879287</v>
      </c>
      <c r="J44" s="1">
        <v>111454.57115465403</v>
      </c>
      <c r="K44" s="1">
        <v>0</v>
      </c>
      <c r="L44" s="1">
        <v>822650.09315068496</v>
      </c>
      <c r="M44" s="1">
        <v>934104.66430533899</v>
      </c>
    </row>
    <row r="45" spans="1:13" x14ac:dyDescent="0.25">
      <c r="D45" t="s">
        <v>32</v>
      </c>
      <c r="E45">
        <v>122328</v>
      </c>
      <c r="F45" t="s">
        <v>33</v>
      </c>
      <c r="G45" s="1">
        <v>350010</v>
      </c>
      <c r="H45" s="1">
        <v>35246007</v>
      </c>
      <c r="I45" s="1">
        <v>35701020</v>
      </c>
      <c r="J45" s="1">
        <v>455013</v>
      </c>
      <c r="K45" s="1">
        <v>0</v>
      </c>
      <c r="L45" s="1">
        <v>356434.84109589038</v>
      </c>
      <c r="M45" s="1">
        <v>811447.84109589038</v>
      </c>
    </row>
    <row r="46" spans="1:13" x14ac:dyDescent="0.25">
      <c r="D46" t="s">
        <v>34</v>
      </c>
      <c r="E46">
        <v>143913</v>
      </c>
      <c r="F46" t="s">
        <v>35</v>
      </c>
      <c r="G46" s="1">
        <v>400000</v>
      </c>
      <c r="H46" s="1">
        <v>40000000</v>
      </c>
      <c r="I46" s="1">
        <v>40000000</v>
      </c>
      <c r="J46" s="1">
        <v>0</v>
      </c>
      <c r="K46" s="1">
        <v>0</v>
      </c>
      <c r="L46" s="1">
        <v>360789.0410958904</v>
      </c>
      <c r="M46" s="1">
        <v>360789.0410958904</v>
      </c>
    </row>
    <row r="47" spans="1:13" x14ac:dyDescent="0.25">
      <c r="B47" t="s">
        <v>36</v>
      </c>
      <c r="C47" t="s">
        <v>13</v>
      </c>
      <c r="D47" t="s">
        <v>37</v>
      </c>
      <c r="E47">
        <v>112473</v>
      </c>
      <c r="F47" t="s">
        <v>38</v>
      </c>
      <c r="G47" s="1">
        <v>300050</v>
      </c>
      <c r="H47" s="1">
        <v>28432738</v>
      </c>
      <c r="I47" s="1">
        <v>28355025.050000001</v>
      </c>
      <c r="J47" s="1">
        <v>-77712.949999999255</v>
      </c>
      <c r="K47" s="1">
        <v>0</v>
      </c>
      <c r="L47" s="1">
        <v>154718.93287671232</v>
      </c>
      <c r="M47" s="1">
        <v>77005.982876713068</v>
      </c>
    </row>
    <row r="48" spans="1:13" x14ac:dyDescent="0.25">
      <c r="A48" t="s">
        <v>40</v>
      </c>
      <c r="B48" t="s">
        <v>25</v>
      </c>
      <c r="C48" t="s">
        <v>12</v>
      </c>
      <c r="D48" t="s">
        <v>261</v>
      </c>
      <c r="E48" t="s">
        <v>262</v>
      </c>
      <c r="F48" t="s">
        <v>263</v>
      </c>
      <c r="G48" s="1">
        <v>500</v>
      </c>
      <c r="H48" s="1">
        <v>61150.684931506854</v>
      </c>
      <c r="I48" s="1">
        <v>60853.299999999996</v>
      </c>
      <c r="J48" s="1">
        <v>-297.38493150685827</v>
      </c>
      <c r="K48" s="1">
        <v>0</v>
      </c>
      <c r="L48" s="1">
        <v>5.7534246575342465</v>
      </c>
      <c r="M48" s="1">
        <v>-291.63150684932401</v>
      </c>
    </row>
    <row r="49" spans="2:13" x14ac:dyDescent="0.25">
      <c r="C49" t="s">
        <v>13</v>
      </c>
      <c r="D49" t="s">
        <v>207</v>
      </c>
      <c r="E49">
        <v>113017</v>
      </c>
      <c r="F49" t="s">
        <v>208</v>
      </c>
      <c r="G49" s="1">
        <v>0</v>
      </c>
      <c r="H49" s="1">
        <v>0</v>
      </c>
      <c r="I49" s="1">
        <v>0</v>
      </c>
      <c r="J49" s="1">
        <v>0</v>
      </c>
      <c r="K49" s="1">
        <v>-93.863013698629771</v>
      </c>
      <c r="L49" s="1">
        <v>0.61643835616438358</v>
      </c>
      <c r="M49" s="1">
        <v>-93.246575342465391</v>
      </c>
    </row>
    <row r="50" spans="2:13" x14ac:dyDescent="0.25">
      <c r="D50" t="s">
        <v>209</v>
      </c>
      <c r="E50">
        <v>110043</v>
      </c>
      <c r="F50" t="s">
        <v>210</v>
      </c>
      <c r="G50" s="1">
        <v>20</v>
      </c>
      <c r="H50" s="1">
        <v>2000</v>
      </c>
      <c r="I50" s="1">
        <v>1999.5060000000001</v>
      </c>
      <c r="J50" s="1">
        <v>-0.49399999999991451</v>
      </c>
      <c r="K50" s="1">
        <v>0</v>
      </c>
      <c r="L50" s="1">
        <v>0.49315068493150682</v>
      </c>
      <c r="M50" s="1">
        <v>-8.4931506840768556E-4</v>
      </c>
    </row>
    <row r="51" spans="2:13" x14ac:dyDescent="0.25">
      <c r="D51" t="s">
        <v>267</v>
      </c>
      <c r="E51" t="s">
        <v>268</v>
      </c>
      <c r="F51" t="s">
        <v>269</v>
      </c>
      <c r="G51" s="1">
        <v>900</v>
      </c>
      <c r="H51" s="1">
        <v>102137.16328767122</v>
      </c>
      <c r="I51" s="1">
        <v>116338.05</v>
      </c>
      <c r="J51" s="1">
        <v>14200.886712328778</v>
      </c>
      <c r="K51" s="1">
        <v>0</v>
      </c>
      <c r="L51" s="1">
        <v>14.794520547945206</v>
      </c>
      <c r="M51" s="1">
        <v>14215.681232876723</v>
      </c>
    </row>
    <row r="52" spans="2:13" x14ac:dyDescent="0.25">
      <c r="C52" t="s">
        <v>14</v>
      </c>
      <c r="D52" t="s">
        <v>211</v>
      </c>
      <c r="E52">
        <v>110041</v>
      </c>
      <c r="F52" t="s">
        <v>212</v>
      </c>
      <c r="G52" s="1">
        <v>0</v>
      </c>
      <c r="H52" s="1">
        <v>0</v>
      </c>
      <c r="I52" s="1">
        <v>0</v>
      </c>
      <c r="J52" s="1">
        <v>0</v>
      </c>
      <c r="K52" s="1">
        <v>87.783561643835526</v>
      </c>
      <c r="L52" s="1">
        <v>0.1753424657534246</v>
      </c>
      <c r="M52" s="1">
        <v>87.958904109588957</v>
      </c>
    </row>
    <row r="53" spans="2:13" x14ac:dyDescent="0.25">
      <c r="D53" t="s">
        <v>213</v>
      </c>
      <c r="E53">
        <v>110042</v>
      </c>
      <c r="F53" t="s">
        <v>214</v>
      </c>
      <c r="G53" s="1">
        <v>0</v>
      </c>
      <c r="H53" s="1">
        <v>0</v>
      </c>
      <c r="I53" s="1">
        <v>0</v>
      </c>
      <c r="J53" s="1">
        <v>0</v>
      </c>
      <c r="K53" s="1">
        <v>22.747945205479425</v>
      </c>
      <c r="L53" s="1">
        <v>0.16438356164383561</v>
      </c>
      <c r="M53" s="1">
        <v>22.91232876712326</v>
      </c>
    </row>
    <row r="54" spans="2:13" x14ac:dyDescent="0.25">
      <c r="D54" t="s">
        <v>252</v>
      </c>
      <c r="E54" t="s">
        <v>253</v>
      </c>
      <c r="F54" t="s">
        <v>254</v>
      </c>
      <c r="G54" s="1">
        <v>16530</v>
      </c>
      <c r="H54" s="1">
        <v>1889872.2882739727</v>
      </c>
      <c r="I54" s="1">
        <v>1873159.764</v>
      </c>
      <c r="J54" s="1">
        <v>-16712.524273972725</v>
      </c>
      <c r="K54" s="1">
        <v>0</v>
      </c>
      <c r="L54" s="1">
        <v>188.1972602739726</v>
      </c>
      <c r="M54" s="1">
        <v>-16524.327013698752</v>
      </c>
    </row>
    <row r="55" spans="2:13" x14ac:dyDescent="0.25">
      <c r="B55" t="s">
        <v>36</v>
      </c>
      <c r="C55" t="s">
        <v>12</v>
      </c>
      <c r="D55" t="s">
        <v>215</v>
      </c>
      <c r="E55">
        <v>123005</v>
      </c>
      <c r="F55" t="s">
        <v>216</v>
      </c>
      <c r="G55" s="1">
        <v>0</v>
      </c>
      <c r="H55" s="1">
        <v>0</v>
      </c>
      <c r="I55" s="1">
        <v>0</v>
      </c>
      <c r="J55" s="1">
        <v>0</v>
      </c>
      <c r="K55" s="1">
        <v>61.638356164383623</v>
      </c>
      <c r="L55" s="1">
        <v>0.24657534246575344</v>
      </c>
      <c r="M55" s="1">
        <v>61.884931506849377</v>
      </c>
    </row>
    <row r="56" spans="2:13" x14ac:dyDescent="0.25">
      <c r="D56" t="s">
        <v>217</v>
      </c>
      <c r="E56">
        <v>123006</v>
      </c>
      <c r="F56" t="s">
        <v>218</v>
      </c>
      <c r="G56" s="1">
        <v>0</v>
      </c>
      <c r="H56" s="1">
        <v>0</v>
      </c>
      <c r="I56" s="1">
        <v>0</v>
      </c>
      <c r="J56" s="1">
        <v>0</v>
      </c>
      <c r="K56" s="1">
        <v>759.09753424657538</v>
      </c>
      <c r="L56" s="1">
        <v>0.65753424657534243</v>
      </c>
      <c r="M56" s="1">
        <v>759.7550684931507</v>
      </c>
    </row>
    <row r="57" spans="2:13" x14ac:dyDescent="0.25">
      <c r="D57" t="s">
        <v>219</v>
      </c>
      <c r="E57">
        <v>128028</v>
      </c>
      <c r="F57" t="s">
        <v>220</v>
      </c>
      <c r="G57" s="1">
        <v>0</v>
      </c>
      <c r="H57" s="1">
        <v>0</v>
      </c>
      <c r="I57" s="1">
        <v>0</v>
      </c>
      <c r="J57" s="1">
        <v>0</v>
      </c>
      <c r="K57" s="1">
        <v>39.228767123287724</v>
      </c>
      <c r="L57" s="1">
        <v>0.17260273972602741</v>
      </c>
      <c r="M57" s="1">
        <v>39.401369863013748</v>
      </c>
    </row>
    <row r="58" spans="2:13" x14ac:dyDescent="0.25">
      <c r="D58" t="s">
        <v>221</v>
      </c>
      <c r="E58">
        <v>128032</v>
      </c>
      <c r="F58" t="s">
        <v>214</v>
      </c>
      <c r="G58" s="1">
        <v>0</v>
      </c>
      <c r="H58" s="1">
        <v>0</v>
      </c>
      <c r="I58" s="1">
        <v>0</v>
      </c>
      <c r="J58" s="1">
        <v>0</v>
      </c>
      <c r="K58" s="1">
        <v>6.7076712328767485</v>
      </c>
      <c r="L58" s="1">
        <v>0.24657534246575344</v>
      </c>
      <c r="M58" s="1">
        <v>6.954246575342502</v>
      </c>
    </row>
    <row r="59" spans="2:13" x14ac:dyDescent="0.25">
      <c r="D59" t="s">
        <v>245</v>
      </c>
      <c r="E59" t="s">
        <v>246</v>
      </c>
      <c r="F59" t="s">
        <v>212</v>
      </c>
      <c r="G59" s="1">
        <v>2060</v>
      </c>
      <c r="H59" s="1">
        <v>214245.22448377794</v>
      </c>
      <c r="I59" s="1">
        <v>214617.598</v>
      </c>
      <c r="J59" s="1">
        <v>372.3735162220546</v>
      </c>
      <c r="K59" s="1">
        <v>1638.3377714491471</v>
      </c>
      <c r="L59" s="1">
        <v>39.797260273972604</v>
      </c>
      <c r="M59" s="1">
        <v>2050.5085479451745</v>
      </c>
    </row>
    <row r="60" spans="2:13" x14ac:dyDescent="0.25">
      <c r="D60" t="s">
        <v>270</v>
      </c>
      <c r="E60" t="s">
        <v>271</v>
      </c>
      <c r="F60" t="s">
        <v>272</v>
      </c>
      <c r="G60" s="1">
        <v>6150</v>
      </c>
      <c r="H60" s="1">
        <v>715553.64575342461</v>
      </c>
      <c r="I60" s="1">
        <v>769004.61</v>
      </c>
      <c r="J60" s="1">
        <v>53450.964246575371</v>
      </c>
      <c r="K60" s="1">
        <v>0</v>
      </c>
      <c r="L60" s="1">
        <v>101.0958904109589</v>
      </c>
      <c r="M60" s="1">
        <v>53552.060136986329</v>
      </c>
    </row>
    <row r="61" spans="2:13" x14ac:dyDescent="0.25">
      <c r="D61" t="s">
        <v>273</v>
      </c>
      <c r="E61" t="s">
        <v>274</v>
      </c>
      <c r="F61" t="s">
        <v>275</v>
      </c>
      <c r="G61" s="1">
        <v>4800</v>
      </c>
      <c r="H61" s="1">
        <v>488625.00547945203</v>
      </c>
      <c r="I61" s="1">
        <v>505624.8</v>
      </c>
      <c r="J61" s="1">
        <v>16999.794520547963</v>
      </c>
      <c r="K61" s="1">
        <v>0</v>
      </c>
      <c r="L61" s="1">
        <v>48.986301369863014</v>
      </c>
      <c r="M61" s="1">
        <v>17048.780821917826</v>
      </c>
    </row>
    <row r="62" spans="2:13" x14ac:dyDescent="0.25">
      <c r="C62" t="s">
        <v>13</v>
      </c>
      <c r="D62" t="s">
        <v>222</v>
      </c>
      <c r="E62">
        <v>123003</v>
      </c>
      <c r="F62" t="s">
        <v>223</v>
      </c>
      <c r="G62" s="1">
        <v>0</v>
      </c>
      <c r="H62" s="1">
        <v>0</v>
      </c>
      <c r="I62" s="1">
        <v>0</v>
      </c>
      <c r="J62" s="1">
        <v>0</v>
      </c>
      <c r="K62" s="1">
        <v>-150.98095890410931</v>
      </c>
      <c r="L62" s="1">
        <v>0.39452054794520541</v>
      </c>
      <c r="M62" s="1">
        <v>-150.58643835616411</v>
      </c>
    </row>
    <row r="63" spans="2:13" x14ac:dyDescent="0.25">
      <c r="D63" t="s">
        <v>224</v>
      </c>
      <c r="E63">
        <v>128029</v>
      </c>
      <c r="F63" t="s">
        <v>225</v>
      </c>
      <c r="G63" s="1">
        <v>0</v>
      </c>
      <c r="H63" s="1">
        <v>0</v>
      </c>
      <c r="I63" s="1">
        <v>0</v>
      </c>
      <c r="J63" s="1">
        <v>0</v>
      </c>
      <c r="K63" s="1">
        <v>206.38630136986293</v>
      </c>
      <c r="L63" s="1">
        <v>0.12328767123287671</v>
      </c>
      <c r="M63" s="1">
        <v>206.50958904109581</v>
      </c>
    </row>
    <row r="64" spans="2:13" x14ac:dyDescent="0.25">
      <c r="D64" t="s">
        <v>281</v>
      </c>
      <c r="E64">
        <v>128035</v>
      </c>
      <c r="F64" t="s">
        <v>282</v>
      </c>
      <c r="G64" s="1">
        <v>50</v>
      </c>
      <c r="H64" s="1">
        <v>5000</v>
      </c>
      <c r="I64" s="1">
        <v>4999.37</v>
      </c>
      <c r="J64" s="1">
        <v>-0.63000000000010914</v>
      </c>
      <c r="K64" s="1">
        <v>0</v>
      </c>
      <c r="L64" s="1">
        <v>0.63013698630136983</v>
      </c>
      <c r="M64" s="1">
        <v>1.3698630126068867E-4</v>
      </c>
    </row>
    <row r="65" spans="1:13" x14ac:dyDescent="0.25">
      <c r="C65" t="s">
        <v>14</v>
      </c>
      <c r="D65" t="s">
        <v>226</v>
      </c>
      <c r="E65">
        <v>128024</v>
      </c>
      <c r="F65" t="s">
        <v>227</v>
      </c>
      <c r="G65" s="1">
        <v>7730</v>
      </c>
      <c r="H65" s="1">
        <v>904553.10931853426</v>
      </c>
      <c r="I65" s="1">
        <v>918431.44700000004</v>
      </c>
      <c r="J65" s="1">
        <v>13878.337681465782</v>
      </c>
      <c r="K65" s="1">
        <v>9379.0448116847692</v>
      </c>
      <c r="L65" s="1">
        <v>108.47671232876712</v>
      </c>
      <c r="M65" s="1">
        <v>23365.859205479319</v>
      </c>
    </row>
    <row r="66" spans="1:13" x14ac:dyDescent="0.25">
      <c r="C66" t="s">
        <v>228</v>
      </c>
      <c r="D66" t="s">
        <v>229</v>
      </c>
      <c r="E66">
        <v>123007</v>
      </c>
      <c r="F66" t="s">
        <v>230</v>
      </c>
      <c r="G66" s="1">
        <v>0</v>
      </c>
      <c r="H66" s="1">
        <v>0</v>
      </c>
      <c r="I66" s="1">
        <v>0</v>
      </c>
      <c r="J66" s="1">
        <v>0</v>
      </c>
      <c r="K66" s="1">
        <v>189.6610958904111</v>
      </c>
      <c r="L66" s="1">
        <v>0.82191780821917815</v>
      </c>
      <c r="M66" s="1">
        <v>190.48301369863029</v>
      </c>
    </row>
    <row r="67" spans="1:13" x14ac:dyDescent="0.25">
      <c r="D67" t="s">
        <v>247</v>
      </c>
      <c r="E67">
        <v>123008</v>
      </c>
      <c r="F67" t="s">
        <v>248</v>
      </c>
      <c r="G67" s="1">
        <v>10</v>
      </c>
      <c r="H67" s="1">
        <v>1000</v>
      </c>
      <c r="I67" s="1">
        <v>999.77</v>
      </c>
      <c r="J67" s="1">
        <v>-0.23000000000001819</v>
      </c>
      <c r="K67" s="1">
        <v>0</v>
      </c>
      <c r="L67" s="1">
        <v>0.23013698630136986</v>
      </c>
      <c r="M67" s="1">
        <v>1.3698630135167145E-4</v>
      </c>
    </row>
    <row r="68" spans="1:13" x14ac:dyDescent="0.25">
      <c r="A68" t="s">
        <v>41</v>
      </c>
      <c r="B68" t="s">
        <v>39</v>
      </c>
      <c r="C68" t="s">
        <v>12</v>
      </c>
      <c r="D68" t="s">
        <v>42</v>
      </c>
      <c r="E68">
        <v>1480502</v>
      </c>
      <c r="F68" t="s">
        <v>43</v>
      </c>
      <c r="G68" s="1">
        <v>300000</v>
      </c>
      <c r="H68" s="1">
        <v>24237577.693769418</v>
      </c>
      <c r="I68" s="1">
        <v>24301530</v>
      </c>
      <c r="J68" s="1">
        <v>63952.306230582297</v>
      </c>
      <c r="K68" s="1">
        <v>0</v>
      </c>
      <c r="L68" s="1">
        <v>245569.31506849316</v>
      </c>
      <c r="M68" s="1">
        <v>309521.62129907543</v>
      </c>
    </row>
    <row r="69" spans="1:13" x14ac:dyDescent="0.25">
      <c r="D69" t="s">
        <v>44</v>
      </c>
      <c r="E69">
        <v>1480358</v>
      </c>
      <c r="F69" t="s">
        <v>45</v>
      </c>
      <c r="G69" s="1">
        <v>500000</v>
      </c>
      <c r="H69" s="1">
        <v>40493809.974496409</v>
      </c>
      <c r="I69" s="1">
        <v>40585500</v>
      </c>
      <c r="J69" s="1">
        <v>91690.025503590703</v>
      </c>
      <c r="K69" s="1">
        <v>0</v>
      </c>
      <c r="L69" s="1">
        <v>422213.69863013696</v>
      </c>
      <c r="M69" s="1">
        <v>513903.72413372766</v>
      </c>
    </row>
    <row r="70" spans="1:13" x14ac:dyDescent="0.25">
      <c r="D70" t="s">
        <v>46</v>
      </c>
      <c r="E70">
        <v>1480422</v>
      </c>
      <c r="F70" t="s">
        <v>47</v>
      </c>
      <c r="G70" s="1">
        <v>300000</v>
      </c>
      <c r="H70" s="1">
        <v>24174541.948030431</v>
      </c>
      <c r="I70" s="1">
        <v>24168960</v>
      </c>
      <c r="J70" s="1">
        <v>-5581.9480304308236</v>
      </c>
      <c r="K70" s="1">
        <v>0</v>
      </c>
      <c r="L70" s="1">
        <v>289019.17808219179</v>
      </c>
      <c r="M70" s="1">
        <v>283437.23005176097</v>
      </c>
    </row>
    <row r="71" spans="1:13" x14ac:dyDescent="0.25">
      <c r="C71" t="s">
        <v>13</v>
      </c>
      <c r="D71" t="s">
        <v>48</v>
      </c>
      <c r="E71">
        <v>1280272</v>
      </c>
      <c r="F71" t="s">
        <v>49</v>
      </c>
      <c r="G71" s="1">
        <v>400000</v>
      </c>
      <c r="H71" s="1">
        <v>16211750.087530365</v>
      </c>
      <c r="I71" s="1">
        <v>16220800</v>
      </c>
      <c r="J71" s="1">
        <v>9049.9124696347862</v>
      </c>
      <c r="K71" s="1">
        <v>0</v>
      </c>
      <c r="L71" s="1">
        <v>186213.69863013699</v>
      </c>
      <c r="M71" s="1">
        <v>195263.61109977178</v>
      </c>
    </row>
    <row r="72" spans="1:13" x14ac:dyDescent="0.25">
      <c r="D72" t="s">
        <v>50</v>
      </c>
      <c r="E72">
        <v>1380186</v>
      </c>
      <c r="F72" t="s">
        <v>51</v>
      </c>
      <c r="G72" s="1">
        <v>200000</v>
      </c>
      <c r="H72" s="1">
        <v>12079493.291607818</v>
      </c>
      <c r="I72" s="1">
        <v>12113100</v>
      </c>
      <c r="J72" s="1">
        <v>33606.708392182365</v>
      </c>
      <c r="K72" s="1">
        <v>0</v>
      </c>
      <c r="L72" s="1">
        <v>123172.60273972603</v>
      </c>
      <c r="M72" s="1">
        <v>156779.31113190838</v>
      </c>
    </row>
    <row r="73" spans="1:13" x14ac:dyDescent="0.25">
      <c r="D73" t="s">
        <v>52</v>
      </c>
      <c r="E73">
        <v>1480064</v>
      </c>
      <c r="F73" t="s">
        <v>53</v>
      </c>
      <c r="G73" s="1">
        <v>300000</v>
      </c>
      <c r="H73" s="1">
        <v>24459693.453907084</v>
      </c>
      <c r="I73" s="1">
        <v>24462630</v>
      </c>
      <c r="J73" s="1">
        <v>2936.54609291628</v>
      </c>
      <c r="K73" s="1">
        <v>0</v>
      </c>
      <c r="L73" s="1">
        <v>271561.64383561641</v>
      </c>
      <c r="M73" s="1">
        <v>274498.18992853269</v>
      </c>
    </row>
    <row r="74" spans="1:13" x14ac:dyDescent="0.25">
      <c r="A74" t="s">
        <v>54</v>
      </c>
      <c r="B74" t="s">
        <v>11</v>
      </c>
      <c r="C74" t="s">
        <v>12</v>
      </c>
      <c r="D74" t="s">
        <v>55</v>
      </c>
      <c r="E74">
        <v>101754026</v>
      </c>
      <c r="F74" t="s">
        <v>56</v>
      </c>
      <c r="G74" s="1">
        <v>100000</v>
      </c>
      <c r="H74" s="1">
        <v>9935524.5620205514</v>
      </c>
      <c r="I74" s="1">
        <v>9970640</v>
      </c>
      <c r="J74" s="1">
        <v>35115.437979448587</v>
      </c>
      <c r="K74" s="1">
        <v>0</v>
      </c>
      <c r="L74" s="1">
        <v>96824.65753424658</v>
      </c>
      <c r="M74" s="1">
        <v>131940.09551369515</v>
      </c>
    </row>
    <row r="75" spans="1:13" x14ac:dyDescent="0.25">
      <c r="C75" t="s">
        <v>13</v>
      </c>
      <c r="D75" t="s">
        <v>57</v>
      </c>
      <c r="E75">
        <v>101758025</v>
      </c>
      <c r="F75" t="s">
        <v>58</v>
      </c>
      <c r="G75" s="1">
        <v>500000</v>
      </c>
      <c r="H75" s="1">
        <v>48732223.344884798</v>
      </c>
      <c r="I75" s="1">
        <v>48894100</v>
      </c>
      <c r="J75" s="1">
        <v>161876.65511520207</v>
      </c>
      <c r="K75" s="1">
        <v>0</v>
      </c>
      <c r="L75" s="1">
        <v>424315.0684931507</v>
      </c>
      <c r="M75" s="1">
        <v>586191.72360835271</v>
      </c>
    </row>
    <row r="76" spans="1:13" x14ac:dyDescent="0.25">
      <c r="D76" t="s">
        <v>59</v>
      </c>
      <c r="E76">
        <v>101573009</v>
      </c>
      <c r="F76" t="s">
        <v>60</v>
      </c>
      <c r="G76" s="1">
        <v>300000</v>
      </c>
      <c r="H76" s="1">
        <v>29863192.43828848</v>
      </c>
      <c r="I76" s="1">
        <v>29977290</v>
      </c>
      <c r="J76" s="1">
        <v>114097.56171151996</v>
      </c>
      <c r="K76" s="1">
        <v>0</v>
      </c>
      <c r="L76" s="1">
        <v>245860.27397260274</v>
      </c>
      <c r="M76" s="1">
        <v>359957.83568412269</v>
      </c>
    </row>
    <row r="77" spans="1:13" x14ac:dyDescent="0.25">
      <c r="C77" t="s">
        <v>14</v>
      </c>
      <c r="D77" t="s">
        <v>62</v>
      </c>
      <c r="E77">
        <v>101754059</v>
      </c>
      <c r="F77" t="s">
        <v>63</v>
      </c>
      <c r="G77" s="1">
        <v>600000</v>
      </c>
      <c r="H77" s="1">
        <v>59092153.555512302</v>
      </c>
      <c r="I77" s="1">
        <v>59422440</v>
      </c>
      <c r="J77" s="1">
        <v>330286.44448769838</v>
      </c>
      <c r="K77" s="1">
        <v>0</v>
      </c>
      <c r="L77" s="1">
        <v>474263.01369863015</v>
      </c>
      <c r="M77" s="1">
        <v>804549.45818632853</v>
      </c>
    </row>
    <row r="78" spans="1:13" x14ac:dyDescent="0.25">
      <c r="D78" t="s">
        <v>64</v>
      </c>
      <c r="E78">
        <v>101772009</v>
      </c>
      <c r="F78" t="s">
        <v>65</v>
      </c>
      <c r="G78" s="1">
        <v>600000</v>
      </c>
      <c r="H78" s="1">
        <v>59359620</v>
      </c>
      <c r="I78" s="1">
        <v>59600040</v>
      </c>
      <c r="J78" s="1">
        <v>240420</v>
      </c>
      <c r="K78" s="1">
        <v>0</v>
      </c>
      <c r="L78" s="1">
        <v>449046.57534246577</v>
      </c>
      <c r="M78" s="1">
        <v>689466.57534246577</v>
      </c>
    </row>
    <row r="79" spans="1:13" x14ac:dyDescent="0.25">
      <c r="D79" t="s">
        <v>66</v>
      </c>
      <c r="E79" t="s">
        <v>67</v>
      </c>
      <c r="F79" t="s">
        <v>61</v>
      </c>
      <c r="G79" s="1">
        <v>500000</v>
      </c>
      <c r="H79" s="1">
        <v>47095472.974423707</v>
      </c>
      <c r="I79" s="1">
        <v>47299800</v>
      </c>
      <c r="J79" s="1">
        <v>204327.02557629347</v>
      </c>
      <c r="K79" s="1">
        <v>0</v>
      </c>
      <c r="L79" s="1">
        <v>282876.71232876711</v>
      </c>
      <c r="M79" s="1">
        <v>487203.73790506058</v>
      </c>
    </row>
    <row r="80" spans="1:13" x14ac:dyDescent="0.25">
      <c r="D80" t="s">
        <v>68</v>
      </c>
      <c r="E80">
        <v>101758016</v>
      </c>
      <c r="F80" t="s">
        <v>69</v>
      </c>
      <c r="G80" s="1">
        <v>1000000</v>
      </c>
      <c r="H80" s="1">
        <v>98005074.531441897</v>
      </c>
      <c r="I80" s="1">
        <v>98469600</v>
      </c>
      <c r="J80" s="1">
        <v>464525.46855810285</v>
      </c>
      <c r="K80" s="1">
        <v>0</v>
      </c>
      <c r="L80" s="1">
        <v>751643.8356164383</v>
      </c>
      <c r="M80" s="1">
        <v>1216169.304174541</v>
      </c>
    </row>
    <row r="81" spans="1:195" x14ac:dyDescent="0.25">
      <c r="D81" t="s">
        <v>70</v>
      </c>
      <c r="E81" t="s">
        <v>71</v>
      </c>
      <c r="F81" t="s">
        <v>72</v>
      </c>
      <c r="G81" s="1">
        <v>500000</v>
      </c>
      <c r="H81" s="1">
        <v>49281949.364961699</v>
      </c>
      <c r="I81" s="1">
        <v>49525900</v>
      </c>
      <c r="J81" s="1">
        <v>243950.63503830135</v>
      </c>
      <c r="K81" s="1">
        <v>0</v>
      </c>
      <c r="L81" s="1">
        <v>367739.72602739726</v>
      </c>
      <c r="M81" s="1">
        <v>611690.36106569855</v>
      </c>
    </row>
    <row r="82" spans="1:195" x14ac:dyDescent="0.25">
      <c r="D82" t="s">
        <v>73</v>
      </c>
      <c r="E82">
        <v>101755018</v>
      </c>
      <c r="F82" t="s">
        <v>74</v>
      </c>
      <c r="G82" s="1">
        <v>300000</v>
      </c>
      <c r="H82" s="1">
        <v>29609789.503565174</v>
      </c>
      <c r="I82" s="1">
        <v>29697840</v>
      </c>
      <c r="J82" s="1">
        <v>88050.496434826404</v>
      </c>
      <c r="K82" s="1">
        <v>0</v>
      </c>
      <c r="L82" s="1">
        <v>251194.5205479452</v>
      </c>
      <c r="M82" s="1">
        <v>339245.01698277157</v>
      </c>
    </row>
    <row r="83" spans="1:195" x14ac:dyDescent="0.25">
      <c r="A83" t="s">
        <v>76</v>
      </c>
      <c r="B83" t="s">
        <v>36</v>
      </c>
      <c r="C83" t="s">
        <v>14</v>
      </c>
      <c r="D83" t="s">
        <v>77</v>
      </c>
      <c r="E83">
        <v>118607</v>
      </c>
      <c r="F83" t="s">
        <v>78</v>
      </c>
      <c r="G83" s="1">
        <v>300000</v>
      </c>
      <c r="H83" s="1">
        <v>30114090</v>
      </c>
      <c r="I83" s="1">
        <v>30180750.000000004</v>
      </c>
      <c r="J83" s="1">
        <v>66660.000000003725</v>
      </c>
      <c r="K83" s="1">
        <v>0</v>
      </c>
      <c r="L83" s="1">
        <v>329753.42465753423</v>
      </c>
      <c r="M83" s="1">
        <v>396413.42465753795</v>
      </c>
    </row>
    <row r="84" spans="1:195" x14ac:dyDescent="0.25">
      <c r="A84" t="s">
        <v>79</v>
      </c>
      <c r="B84" t="s">
        <v>39</v>
      </c>
      <c r="C84" t="s">
        <v>14</v>
      </c>
      <c r="D84" t="s">
        <v>104</v>
      </c>
      <c r="E84" t="s">
        <v>105</v>
      </c>
      <c r="F84" t="s">
        <v>106</v>
      </c>
      <c r="G84" s="1">
        <v>800000</v>
      </c>
      <c r="H84" s="1">
        <v>74709674.285714284</v>
      </c>
      <c r="I84" s="1">
        <v>74759120</v>
      </c>
      <c r="J84" s="1">
        <v>49445.714285716414</v>
      </c>
      <c r="K84" s="1">
        <v>-517385.71428571589</v>
      </c>
      <c r="L84" s="1">
        <v>687353.42465753434</v>
      </c>
      <c r="M84" s="1">
        <v>219413.42465753487</v>
      </c>
    </row>
    <row r="85" spans="1:195" x14ac:dyDescent="0.25">
      <c r="D85" t="s">
        <v>107</v>
      </c>
      <c r="E85" t="s">
        <v>108</v>
      </c>
      <c r="F85" t="s">
        <v>109</v>
      </c>
      <c r="G85" s="1">
        <v>400000</v>
      </c>
      <c r="H85" s="1">
        <v>38793991.295605548</v>
      </c>
      <c r="I85" s="1">
        <v>38885840</v>
      </c>
      <c r="J85" s="1">
        <v>91848.704394452274</v>
      </c>
      <c r="K85" s="1">
        <v>0</v>
      </c>
      <c r="L85" s="1">
        <v>259923.28767123283</v>
      </c>
      <c r="M85" s="1">
        <v>351771.9920656851</v>
      </c>
    </row>
    <row r="86" spans="1:195" x14ac:dyDescent="0.25">
      <c r="D86" t="s">
        <v>110</v>
      </c>
      <c r="E86" t="s">
        <v>111</v>
      </c>
      <c r="F86" t="s">
        <v>112</v>
      </c>
      <c r="G86" s="1">
        <v>2400000</v>
      </c>
      <c r="H86" s="1">
        <v>235952310</v>
      </c>
      <c r="I86" s="1">
        <v>236680080</v>
      </c>
      <c r="J86" s="1">
        <v>727770</v>
      </c>
      <c r="K86" s="1">
        <v>0</v>
      </c>
      <c r="L86" s="1">
        <v>782378.08219178091</v>
      </c>
      <c r="M86" s="1">
        <v>1510148.0821917809</v>
      </c>
    </row>
    <row r="87" spans="1:195" x14ac:dyDescent="0.25">
      <c r="D87" t="s">
        <v>113</v>
      </c>
      <c r="E87" t="s">
        <v>114</v>
      </c>
      <c r="F87" t="s">
        <v>115</v>
      </c>
      <c r="G87" s="1">
        <v>3100000</v>
      </c>
      <c r="H87" s="1">
        <v>306180780</v>
      </c>
      <c r="I87" s="1">
        <v>306330840</v>
      </c>
      <c r="J87" s="1">
        <v>150060</v>
      </c>
      <c r="K87" s="1">
        <v>0</v>
      </c>
      <c r="L87" s="1">
        <v>1166005.4794520542</v>
      </c>
      <c r="M87" s="1">
        <v>1316065.4794520542</v>
      </c>
    </row>
    <row r="88" spans="1:195" x14ac:dyDescent="0.25">
      <c r="A88" t="s">
        <v>189</v>
      </c>
      <c r="B88" t="s">
        <v>189</v>
      </c>
      <c r="C88" t="s">
        <v>189</v>
      </c>
      <c r="D88" t="s">
        <v>189</v>
      </c>
      <c r="E88" t="s">
        <v>189</v>
      </c>
      <c r="F88" t="s">
        <v>189</v>
      </c>
      <c r="G88" s="1"/>
      <c r="H88" s="1"/>
      <c r="I88" s="1"/>
      <c r="J88" s="1"/>
      <c r="K88" s="1"/>
      <c r="L88" s="1"/>
      <c r="M88" s="1"/>
    </row>
    <row r="89" spans="1:195" x14ac:dyDescent="0.25">
      <c r="D89" t="s">
        <v>75</v>
      </c>
      <c r="E89" t="s">
        <v>189</v>
      </c>
      <c r="F89" t="s">
        <v>189</v>
      </c>
      <c r="G89" s="1"/>
      <c r="H89" s="1"/>
      <c r="I89" s="1"/>
      <c r="J89" s="1"/>
      <c r="K89" s="1"/>
      <c r="L89" s="1"/>
      <c r="M89" s="1"/>
    </row>
    <row r="90" spans="1:195" x14ac:dyDescent="0.25">
      <c r="A90" t="s">
        <v>249</v>
      </c>
      <c r="B90" t="s">
        <v>25</v>
      </c>
      <c r="C90" t="s">
        <v>12</v>
      </c>
      <c r="D90" t="s">
        <v>255</v>
      </c>
      <c r="E90" t="s">
        <v>256</v>
      </c>
      <c r="F90" t="s">
        <v>257</v>
      </c>
      <c r="G90" s="1">
        <v>5500</v>
      </c>
      <c r="H90" s="1">
        <v>739248.0606849317</v>
      </c>
      <c r="I90" s="1">
        <v>800195</v>
      </c>
      <c r="J90" s="1">
        <v>60946.939315068303</v>
      </c>
      <c r="K90" s="1">
        <v>0</v>
      </c>
      <c r="L90" s="1">
        <v>272.60273972602738</v>
      </c>
      <c r="M90" s="1">
        <v>61219.542054794329</v>
      </c>
    </row>
    <row r="91" spans="1:195" x14ac:dyDescent="0.25">
      <c r="C91" t="s">
        <v>14</v>
      </c>
      <c r="D91" t="s">
        <v>250</v>
      </c>
      <c r="E91">
        <v>132015</v>
      </c>
      <c r="F91" t="s">
        <v>251</v>
      </c>
      <c r="G91" s="1">
        <v>330</v>
      </c>
      <c r="H91" s="1">
        <v>33000</v>
      </c>
      <c r="I91" s="1">
        <v>32564.400000000001</v>
      </c>
      <c r="J91" s="1">
        <v>-435.59999999999854</v>
      </c>
      <c r="K91" s="1">
        <v>0</v>
      </c>
      <c r="L91" s="1">
        <v>35.441095890410956</v>
      </c>
      <c r="M91" s="1">
        <v>-400.15890410958758</v>
      </c>
    </row>
    <row r="92" spans="1:195" x14ac:dyDescent="0.25">
      <c r="D92" t="s">
        <v>258</v>
      </c>
      <c r="E92" t="s">
        <v>259</v>
      </c>
      <c r="F92" t="s">
        <v>260</v>
      </c>
      <c r="G92" s="1">
        <v>13650</v>
      </c>
      <c r="H92" s="1">
        <v>1487410.2086986301</v>
      </c>
      <c r="I92" s="1">
        <v>1482390</v>
      </c>
      <c r="J92" s="1">
        <v>-5020.2086986301001</v>
      </c>
      <c r="K92" s="1">
        <v>0</v>
      </c>
      <c r="L92" s="1">
        <v>417.945205479452</v>
      </c>
      <c r="M92" s="1">
        <v>-4602.2634931506482</v>
      </c>
    </row>
    <row r="93" spans="1:195" x14ac:dyDescent="0.25">
      <c r="A93" t="s">
        <v>80</v>
      </c>
      <c r="G93" s="1">
        <v>30861990</v>
      </c>
      <c r="H93" s="1">
        <v>2946707429.0022416</v>
      </c>
      <c r="I93" s="1">
        <v>2950751253.5417242</v>
      </c>
      <c r="J93" s="1">
        <v>4043824.5394827984</v>
      </c>
      <c r="K93" s="1">
        <v>-161722.48175872822</v>
      </c>
      <c r="L93" s="1">
        <v>16977549.496243089</v>
      </c>
      <c r="M93" s="1">
        <v>20859651.553967167</v>
      </c>
    </row>
    <row r="96" spans="1:195" s="53" customFormat="1" ht="13.2" x14ac:dyDescent="0.25">
      <c r="A96" s="52" t="s">
        <v>286</v>
      </c>
      <c r="B96" s="52" t="s">
        <v>287</v>
      </c>
      <c r="C96" s="52" t="s">
        <v>288</v>
      </c>
      <c r="D96" s="52" t="s">
        <v>289</v>
      </c>
      <c r="E96" s="52" t="s">
        <v>290</v>
      </c>
      <c r="F96" s="52" t="s">
        <v>291</v>
      </c>
      <c r="G96" s="52" t="s">
        <v>292</v>
      </c>
      <c r="H96" s="52" t="s">
        <v>5</v>
      </c>
      <c r="I96" s="52" t="s">
        <v>4</v>
      </c>
      <c r="J96" s="52" t="s">
        <v>293</v>
      </c>
      <c r="K96" s="52" t="s">
        <v>294</v>
      </c>
      <c r="L96" s="52" t="s">
        <v>295</v>
      </c>
      <c r="M96" s="52" t="s">
        <v>296</v>
      </c>
      <c r="N96" s="52" t="s">
        <v>297</v>
      </c>
      <c r="O96" s="52" t="s">
        <v>298</v>
      </c>
      <c r="P96" s="52" t="s">
        <v>299</v>
      </c>
      <c r="Q96" s="52" t="s">
        <v>300</v>
      </c>
      <c r="R96" s="52" t="s">
        <v>301</v>
      </c>
      <c r="S96" s="52" t="s">
        <v>302</v>
      </c>
      <c r="T96" s="52" t="s">
        <v>303</v>
      </c>
      <c r="U96" s="52" t="s">
        <v>304</v>
      </c>
      <c r="V96" s="52" t="s">
        <v>305</v>
      </c>
      <c r="W96" s="52" t="s">
        <v>306</v>
      </c>
      <c r="X96" s="52" t="s">
        <v>307</v>
      </c>
      <c r="Y96" s="52" t="s">
        <v>308</v>
      </c>
      <c r="Z96" s="52" t="s">
        <v>309</v>
      </c>
      <c r="AA96" s="52" t="s">
        <v>92</v>
      </c>
      <c r="AB96" s="52" t="s">
        <v>310</v>
      </c>
      <c r="AC96" s="52" t="s">
        <v>311</v>
      </c>
      <c r="AD96" s="52" t="s">
        <v>312</v>
      </c>
      <c r="AE96" s="52" t="s">
        <v>313</v>
      </c>
      <c r="AF96" s="52" t="s">
        <v>314</v>
      </c>
      <c r="AG96" s="52" t="s">
        <v>315</v>
      </c>
      <c r="AH96" s="52" t="s">
        <v>316</v>
      </c>
      <c r="AI96" s="52" t="s">
        <v>96</v>
      </c>
      <c r="AJ96" s="52" t="s">
        <v>317</v>
      </c>
      <c r="AK96" s="52" t="s">
        <v>318</v>
      </c>
      <c r="AL96" s="52" t="s">
        <v>319</v>
      </c>
      <c r="AM96" s="52" t="s">
        <v>320</v>
      </c>
      <c r="AN96" s="52" t="s">
        <v>321</v>
      </c>
      <c r="AO96" s="52" t="s">
        <v>322</v>
      </c>
      <c r="AP96" s="52" t="s">
        <v>323</v>
      </c>
      <c r="AQ96" s="52" t="s">
        <v>324</v>
      </c>
      <c r="AR96" s="52" t="s">
        <v>325</v>
      </c>
      <c r="AS96" s="52" t="s">
        <v>326</v>
      </c>
      <c r="AT96" s="52" t="s">
        <v>327</v>
      </c>
      <c r="AU96" s="52" t="s">
        <v>328</v>
      </c>
      <c r="AV96" s="52" t="s">
        <v>329</v>
      </c>
      <c r="AW96" s="52" t="s">
        <v>330</v>
      </c>
      <c r="AX96" s="52" t="s">
        <v>331</v>
      </c>
      <c r="AY96" s="52" t="s">
        <v>332</v>
      </c>
      <c r="AZ96" s="52" t="s">
        <v>333</v>
      </c>
      <c r="BA96" s="52" t="s">
        <v>334</v>
      </c>
      <c r="BB96" s="52" t="s">
        <v>335</v>
      </c>
      <c r="BC96" s="52" t="s">
        <v>336</v>
      </c>
      <c r="BD96" s="52" t="s">
        <v>337</v>
      </c>
      <c r="BE96" s="52" t="s">
        <v>338</v>
      </c>
      <c r="BF96" s="52" t="s">
        <v>339</v>
      </c>
      <c r="BG96" s="52" t="s">
        <v>340</v>
      </c>
      <c r="BH96" s="52" t="s">
        <v>341</v>
      </c>
      <c r="BI96" s="52" t="s">
        <v>342</v>
      </c>
      <c r="BJ96" s="52" t="s">
        <v>343</v>
      </c>
      <c r="BK96" s="52" t="s">
        <v>344</v>
      </c>
      <c r="BL96" s="52" t="s">
        <v>345</v>
      </c>
      <c r="BM96" s="52" t="s">
        <v>346</v>
      </c>
      <c r="BN96" s="52" t="s">
        <v>347</v>
      </c>
      <c r="BO96" s="52" t="s">
        <v>348</v>
      </c>
      <c r="BP96" s="52" t="s">
        <v>349</v>
      </c>
      <c r="BQ96" s="52" t="s">
        <v>350</v>
      </c>
      <c r="BR96" s="52" t="s">
        <v>351</v>
      </c>
      <c r="BS96" s="52" t="s">
        <v>352</v>
      </c>
      <c r="BT96" s="52" t="s">
        <v>353</v>
      </c>
      <c r="BU96" s="52" t="s">
        <v>354</v>
      </c>
      <c r="BV96" s="52" t="s">
        <v>355</v>
      </c>
      <c r="BW96" s="52" t="s">
        <v>356</v>
      </c>
      <c r="BX96" s="52" t="s">
        <v>357</v>
      </c>
      <c r="BY96" s="52" t="s">
        <v>358</v>
      </c>
      <c r="BZ96" s="52" t="s">
        <v>359</v>
      </c>
      <c r="CA96" s="52" t="s">
        <v>360</v>
      </c>
      <c r="CB96" s="52" t="s">
        <v>361</v>
      </c>
      <c r="CC96" s="52" t="s">
        <v>362</v>
      </c>
      <c r="CD96" s="52" t="s">
        <v>363</v>
      </c>
      <c r="CE96" s="52" t="s">
        <v>364</v>
      </c>
      <c r="CF96" s="52" t="s">
        <v>365</v>
      </c>
      <c r="CG96" s="52" t="s">
        <v>366</v>
      </c>
      <c r="CH96" s="52" t="s">
        <v>367</v>
      </c>
      <c r="CI96" s="52" t="s">
        <v>368</v>
      </c>
      <c r="CJ96" s="52" t="s">
        <v>369</v>
      </c>
      <c r="CK96" s="52" t="s">
        <v>370</v>
      </c>
      <c r="CL96" s="52" t="s">
        <v>371</v>
      </c>
      <c r="CM96" s="52" t="s">
        <v>372</v>
      </c>
      <c r="CN96" s="52" t="s">
        <v>373</v>
      </c>
      <c r="CO96" s="52" t="s">
        <v>374</v>
      </c>
      <c r="CP96" s="52" t="s">
        <v>375</v>
      </c>
      <c r="CQ96" s="52" t="s">
        <v>376</v>
      </c>
      <c r="CR96" s="52" t="s">
        <v>377</v>
      </c>
      <c r="CS96" s="52" t="s">
        <v>1</v>
      </c>
      <c r="CT96" s="52" t="s">
        <v>378</v>
      </c>
      <c r="CU96" s="52" t="s">
        <v>379</v>
      </c>
      <c r="CV96" s="52" t="s">
        <v>380</v>
      </c>
      <c r="CW96" s="52" t="s">
        <v>381</v>
      </c>
      <c r="CX96" s="52" t="s">
        <v>382</v>
      </c>
      <c r="CY96" s="52" t="s">
        <v>383</v>
      </c>
      <c r="CZ96" s="52" t="s">
        <v>384</v>
      </c>
      <c r="DA96" s="52" t="s">
        <v>385</v>
      </c>
      <c r="DB96" s="52" t="s">
        <v>386</v>
      </c>
      <c r="DC96" s="52" t="s">
        <v>387</v>
      </c>
      <c r="DD96" s="52" t="s">
        <v>388</v>
      </c>
      <c r="DE96" s="52" t="s">
        <v>389</v>
      </c>
      <c r="DF96" s="52" t="s">
        <v>390</v>
      </c>
      <c r="DG96" s="52" t="s">
        <v>391</v>
      </c>
      <c r="DH96" s="52" t="s">
        <v>392</v>
      </c>
      <c r="DI96" s="52" t="s">
        <v>393</v>
      </c>
      <c r="DJ96" s="52" t="s">
        <v>394</v>
      </c>
      <c r="DK96" s="52" t="s">
        <v>395</v>
      </c>
      <c r="DL96" s="52" t="s">
        <v>396</v>
      </c>
      <c r="DM96" s="52" t="s">
        <v>397</v>
      </c>
      <c r="DN96" s="52" t="s">
        <v>398</v>
      </c>
      <c r="DO96" s="52" t="s">
        <v>399</v>
      </c>
      <c r="DP96" s="52" t="s">
        <v>400</v>
      </c>
      <c r="DQ96" s="52" t="s">
        <v>401</v>
      </c>
      <c r="DR96" s="52" t="s">
        <v>402</v>
      </c>
      <c r="DS96" s="52" t="s">
        <v>403</v>
      </c>
      <c r="DT96" s="52" t="s">
        <v>404</v>
      </c>
      <c r="DU96" s="52" t="s">
        <v>405</v>
      </c>
      <c r="DV96" s="52" t="s">
        <v>406</v>
      </c>
      <c r="DW96" s="52" t="s">
        <v>407</v>
      </c>
      <c r="DX96" s="52" t="s">
        <v>408</v>
      </c>
      <c r="DY96" s="52" t="s">
        <v>409</v>
      </c>
      <c r="DZ96" s="52" t="s">
        <v>410</v>
      </c>
      <c r="EA96" s="52" t="s">
        <v>411</v>
      </c>
      <c r="EB96" s="52" t="s">
        <v>412</v>
      </c>
      <c r="EC96" s="52" t="s">
        <v>413</v>
      </c>
      <c r="ED96" s="52" t="s">
        <v>414</v>
      </c>
      <c r="EE96" s="52" t="s">
        <v>415</v>
      </c>
      <c r="EF96" s="52" t="s">
        <v>416</v>
      </c>
      <c r="EG96" s="52" t="s">
        <v>417</v>
      </c>
      <c r="EH96" s="52" t="s">
        <v>418</v>
      </c>
      <c r="EI96" s="52" t="s">
        <v>419</v>
      </c>
      <c r="EJ96" s="52" t="s">
        <v>420</v>
      </c>
      <c r="EK96" s="52" t="s">
        <v>421</v>
      </c>
      <c r="EL96" s="52" t="s">
        <v>422</v>
      </c>
      <c r="EM96" s="52" t="s">
        <v>423</v>
      </c>
      <c r="EN96" s="52" t="s">
        <v>424</v>
      </c>
      <c r="EO96" s="52" t="s">
        <v>425</v>
      </c>
      <c r="EP96" s="52" t="s">
        <v>426</v>
      </c>
      <c r="EQ96" s="52" t="s">
        <v>427</v>
      </c>
      <c r="ER96" s="52" t="s">
        <v>428</v>
      </c>
      <c r="ES96" s="52" t="s">
        <v>429</v>
      </c>
      <c r="ET96" s="52" t="s">
        <v>430</v>
      </c>
      <c r="EU96" s="52" t="s">
        <v>431</v>
      </c>
      <c r="EV96" s="52" t="s">
        <v>432</v>
      </c>
      <c r="EW96" s="52" t="s">
        <v>433</v>
      </c>
      <c r="EX96" s="52" t="s">
        <v>434</v>
      </c>
      <c r="EY96" s="52" t="s">
        <v>435</v>
      </c>
      <c r="EZ96" s="52" t="s">
        <v>436</v>
      </c>
      <c r="FA96" s="52" t="s">
        <v>437</v>
      </c>
      <c r="FB96" s="52" t="s">
        <v>438</v>
      </c>
      <c r="FC96" s="52" t="s">
        <v>439</v>
      </c>
      <c r="FD96" s="52" t="s">
        <v>440</v>
      </c>
      <c r="FE96" s="52" t="s">
        <v>441</v>
      </c>
      <c r="FF96" s="52" t="s">
        <v>442</v>
      </c>
      <c r="FG96" s="52" t="s">
        <v>443</v>
      </c>
      <c r="FH96" s="52" t="s">
        <v>444</v>
      </c>
      <c r="FI96" s="52" t="s">
        <v>445</v>
      </c>
      <c r="FJ96" s="52" t="s">
        <v>446</v>
      </c>
      <c r="FK96" s="52" t="s">
        <v>447</v>
      </c>
      <c r="FL96" s="52" t="s">
        <v>448</v>
      </c>
      <c r="FM96" s="52" t="s">
        <v>449</v>
      </c>
      <c r="FN96" s="52" t="s">
        <v>450</v>
      </c>
      <c r="FO96" s="52" t="s">
        <v>451</v>
      </c>
      <c r="FP96" s="52" t="s">
        <v>452</v>
      </c>
      <c r="FQ96" s="52" t="s">
        <v>453</v>
      </c>
      <c r="FR96" s="52" t="s">
        <v>454</v>
      </c>
      <c r="FS96" s="52" t="s">
        <v>455</v>
      </c>
      <c r="FT96" s="52" t="s">
        <v>456</v>
      </c>
      <c r="FU96" s="52" t="s">
        <v>457</v>
      </c>
      <c r="FV96" s="52" t="s">
        <v>458</v>
      </c>
      <c r="FW96" s="52" t="s">
        <v>459</v>
      </c>
      <c r="FX96" s="52" t="s">
        <v>460</v>
      </c>
      <c r="FY96" s="52" t="s">
        <v>461</v>
      </c>
      <c r="FZ96" s="52" t="s">
        <v>462</v>
      </c>
      <c r="GA96" s="52" t="s">
        <v>463</v>
      </c>
      <c r="GB96" s="52" t="s">
        <v>464</v>
      </c>
      <c r="GC96" s="52" t="s">
        <v>465</v>
      </c>
      <c r="GD96" s="52" t="s">
        <v>466</v>
      </c>
      <c r="GE96" s="52" t="s">
        <v>467</v>
      </c>
      <c r="GF96" s="52" t="s">
        <v>468</v>
      </c>
      <c r="GG96" s="52" t="s">
        <v>469</v>
      </c>
      <c r="GH96" s="52" t="s">
        <v>470</v>
      </c>
      <c r="GI96" s="52" t="s">
        <v>471</v>
      </c>
      <c r="GJ96" s="52" t="s">
        <v>472</v>
      </c>
      <c r="GK96" s="52" t="s">
        <v>473</v>
      </c>
      <c r="GL96" s="52" t="s">
        <v>474</v>
      </c>
      <c r="GM96" s="52" t="s">
        <v>475</v>
      </c>
    </row>
    <row r="97" spans="1:195" s="53" customFormat="1" ht="13.2" x14ac:dyDescent="0.25">
      <c r="A97" s="54" t="s">
        <v>476</v>
      </c>
      <c r="B97" s="54" t="s">
        <v>507</v>
      </c>
      <c r="C97" s="55">
        <v>100</v>
      </c>
      <c r="D97" s="54" t="s">
        <v>477</v>
      </c>
      <c r="E97" s="54" t="s">
        <v>478</v>
      </c>
      <c r="F97" s="54" t="s">
        <v>479</v>
      </c>
      <c r="G97" s="54" t="s">
        <v>480</v>
      </c>
      <c r="H97" s="54" t="s">
        <v>481</v>
      </c>
      <c r="I97" s="54" t="s">
        <v>482</v>
      </c>
      <c r="J97" s="54"/>
      <c r="K97" s="54" t="s">
        <v>483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7">
        <v>0</v>
      </c>
      <c r="U97" s="57">
        <v>0</v>
      </c>
      <c r="V97" s="56">
        <v>0</v>
      </c>
      <c r="W97" s="56">
        <v>19999900</v>
      </c>
      <c r="X97" s="58">
        <v>1.0281</v>
      </c>
      <c r="Y97" s="58">
        <v>1.0281</v>
      </c>
      <c r="Z97" s="55" t="s">
        <v>484</v>
      </c>
      <c r="AA97" s="55" t="s">
        <v>485</v>
      </c>
      <c r="AB97" s="58">
        <v>0.99995499977499891</v>
      </c>
      <c r="AC97" s="55" t="s">
        <v>508</v>
      </c>
      <c r="AD97" s="56">
        <v>562897.19000000134</v>
      </c>
      <c r="AE97" s="56">
        <v>2.7375741878223119</v>
      </c>
      <c r="AF97" s="56">
        <v>2.8146266813340732</v>
      </c>
      <c r="AG97" s="56">
        <v>0</v>
      </c>
      <c r="AH97" s="56">
        <v>0</v>
      </c>
      <c r="AI97" s="56">
        <v>562897.19000000134</v>
      </c>
      <c r="AJ97" s="56">
        <v>19999000</v>
      </c>
      <c r="AK97" s="55" t="s">
        <v>486</v>
      </c>
      <c r="AL97" s="56">
        <v>0</v>
      </c>
      <c r="AM97" s="56">
        <v>0</v>
      </c>
      <c r="AN97" s="56">
        <v>0</v>
      </c>
      <c r="AO97" s="59">
        <v>0</v>
      </c>
      <c r="AP97" s="59">
        <v>0</v>
      </c>
      <c r="AQ97" s="59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205715016</v>
      </c>
      <c r="AY97" s="56">
        <v>0</v>
      </c>
      <c r="AZ97" s="57">
        <v>2.0140089736284534</v>
      </c>
      <c r="BA97" s="57">
        <v>2.0706958075646624</v>
      </c>
      <c r="BB97" s="57">
        <v>9.7221390975173154</v>
      </c>
      <c r="BC97" s="56">
        <v>19999000</v>
      </c>
      <c r="BD97" s="56">
        <v>19999000</v>
      </c>
      <c r="BE97" s="56">
        <v>20561897.190000001</v>
      </c>
      <c r="BF97" s="56">
        <v>20561897.190000001</v>
      </c>
      <c r="BG97" s="56">
        <v>562897.19000000134</v>
      </c>
      <c r="BH97" s="56">
        <v>562897.19000000134</v>
      </c>
      <c r="BI97" s="56">
        <v>205715016</v>
      </c>
      <c r="BJ97" s="60">
        <v>0</v>
      </c>
      <c r="BK97" s="61">
        <v>0</v>
      </c>
      <c r="BL97" s="62">
        <v>0</v>
      </c>
      <c r="BM97" s="57">
        <v>9.7221390975173154</v>
      </c>
      <c r="BN97" s="54" t="s">
        <v>487</v>
      </c>
      <c r="BO97" s="56">
        <v>19999900</v>
      </c>
      <c r="BP97" s="56">
        <v>0</v>
      </c>
      <c r="BQ97" s="56">
        <v>0</v>
      </c>
      <c r="BR97" s="56">
        <v>0</v>
      </c>
      <c r="BS97" s="56">
        <v>0</v>
      </c>
      <c r="BT97" s="56">
        <v>0</v>
      </c>
      <c r="BU97" s="54" t="s">
        <v>488</v>
      </c>
      <c r="BV97" s="56">
        <v>0</v>
      </c>
      <c r="BW97" s="56">
        <v>0</v>
      </c>
      <c r="BX97" s="56">
        <v>0</v>
      </c>
      <c r="BY97" s="56">
        <v>0</v>
      </c>
      <c r="BZ97" s="56">
        <v>19999000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5">
        <v>41</v>
      </c>
      <c r="CI97" s="54" t="s">
        <v>489</v>
      </c>
      <c r="CJ97" s="56">
        <v>0</v>
      </c>
      <c r="CK97" s="54" t="s">
        <v>490</v>
      </c>
      <c r="CL97" s="56">
        <v>0</v>
      </c>
      <c r="CM97" s="56">
        <v>0</v>
      </c>
      <c r="CN97" s="57">
        <v>0</v>
      </c>
      <c r="CO97" s="55" t="s">
        <v>491</v>
      </c>
      <c r="CP97" s="54" t="s">
        <v>492</v>
      </c>
      <c r="CQ97" s="56">
        <v>20561897.190000001</v>
      </c>
      <c r="CR97" s="55" t="s">
        <v>493</v>
      </c>
      <c r="CS97" s="54" t="s">
        <v>494</v>
      </c>
      <c r="CT97" s="55" t="s">
        <v>491</v>
      </c>
      <c r="CU97" s="63">
        <v>2.5034144322892438</v>
      </c>
      <c r="CV97" s="54" t="s">
        <v>495</v>
      </c>
      <c r="CW97" s="63">
        <v>0</v>
      </c>
      <c r="CX97" s="54"/>
      <c r="CY97" s="54"/>
      <c r="CZ97" s="54"/>
      <c r="DA97" s="54"/>
      <c r="DB97" s="54"/>
      <c r="DC97" s="54" t="s">
        <v>496</v>
      </c>
      <c r="DD97" s="55" t="s">
        <v>491</v>
      </c>
      <c r="DE97" s="54" t="s">
        <v>497</v>
      </c>
      <c r="DF97" s="55" t="s">
        <v>493</v>
      </c>
      <c r="DG97" s="54" t="s">
        <v>498</v>
      </c>
      <c r="DH97" s="64">
        <v>0</v>
      </c>
      <c r="DI97" s="65">
        <v>0</v>
      </c>
      <c r="DJ97" s="54" t="s">
        <v>492</v>
      </c>
      <c r="DK97" s="64">
        <v>0</v>
      </c>
      <c r="DL97" s="64">
        <v>19999000</v>
      </c>
      <c r="DM97" s="64">
        <v>19999000</v>
      </c>
      <c r="DN97" s="64">
        <v>562897.19000000134</v>
      </c>
      <c r="DO97" s="64">
        <v>562897.19000000134</v>
      </c>
      <c r="DP97" s="54"/>
      <c r="DQ97" s="54"/>
      <c r="DR97" s="54"/>
      <c r="DS97" s="54"/>
      <c r="DT97" s="54"/>
      <c r="DU97" s="54" t="s">
        <v>75</v>
      </c>
      <c r="DV97" s="54" t="s">
        <v>75</v>
      </c>
      <c r="DW97" s="55" t="s">
        <v>491</v>
      </c>
      <c r="DX97" s="55" t="s">
        <v>491</v>
      </c>
      <c r="DY97" s="54"/>
      <c r="DZ97" s="54"/>
      <c r="EA97" s="54"/>
      <c r="EB97" s="54"/>
      <c r="EC97" s="54"/>
      <c r="ED97" s="54"/>
      <c r="EE97" s="57">
        <v>1.0281</v>
      </c>
      <c r="EF97" s="57">
        <v>1.0281</v>
      </c>
      <c r="EG97" s="62">
        <v>0</v>
      </c>
      <c r="EH97" s="54"/>
      <c r="EI97" s="55" t="s">
        <v>491</v>
      </c>
      <c r="EJ97" s="55" t="s">
        <v>491</v>
      </c>
      <c r="EK97" s="57">
        <v>2.0706958075646624</v>
      </c>
      <c r="EL97" s="56">
        <v>-1000</v>
      </c>
      <c r="EM97" s="56">
        <v>0</v>
      </c>
      <c r="EN97" s="56">
        <v>561897.19000000134</v>
      </c>
      <c r="EO97" s="56">
        <v>-1000</v>
      </c>
      <c r="EP97" s="56">
        <v>-1000</v>
      </c>
      <c r="EQ97" s="64">
        <v>0</v>
      </c>
      <c r="ER97" s="64">
        <v>0</v>
      </c>
      <c r="ES97" s="54" t="s">
        <v>499</v>
      </c>
      <c r="ET97" s="54"/>
      <c r="EU97" s="56">
        <v>19999900</v>
      </c>
      <c r="EV97" s="66">
        <v>0.99995499977499891</v>
      </c>
      <c r="EW97" s="54"/>
      <c r="EX97" s="63">
        <v>0</v>
      </c>
      <c r="EY97" s="63">
        <v>0</v>
      </c>
      <c r="EZ97" s="64">
        <v>19999900</v>
      </c>
      <c r="FA97" s="58">
        <v>1.0281</v>
      </c>
      <c r="FB97" s="58">
        <v>0</v>
      </c>
      <c r="FC97" s="55" t="s">
        <v>500</v>
      </c>
      <c r="FD97" s="57">
        <v>1.000005000025</v>
      </c>
      <c r="FE97" s="58">
        <v>2.4348816049766748</v>
      </c>
      <c r="FF97" s="58">
        <v>0.99995499977499891</v>
      </c>
      <c r="FG97" s="56">
        <v>562897.19000000134</v>
      </c>
      <c r="FH97" s="56">
        <v>0</v>
      </c>
      <c r="FI97" s="56">
        <v>562897.19000000134</v>
      </c>
      <c r="FJ97" s="56">
        <v>561897.19000000134</v>
      </c>
      <c r="FK97" s="56">
        <v>0</v>
      </c>
      <c r="FL97" s="56">
        <v>562897.19000000134</v>
      </c>
      <c r="FM97" s="55" t="s">
        <v>491</v>
      </c>
      <c r="FN97" s="56">
        <v>19999900</v>
      </c>
      <c r="FO97" s="55" t="s">
        <v>491</v>
      </c>
      <c r="FP97" s="55" t="s">
        <v>491</v>
      </c>
      <c r="FQ97" s="54" t="s">
        <v>501</v>
      </c>
      <c r="FR97" s="55" t="s">
        <v>491</v>
      </c>
      <c r="FS97" s="55" t="s">
        <v>491</v>
      </c>
      <c r="FT97" s="64">
        <v>0</v>
      </c>
      <c r="FU97" s="63">
        <v>100</v>
      </c>
      <c r="FV97" s="55" t="s">
        <v>491</v>
      </c>
      <c r="FW97" s="55" t="s">
        <v>491</v>
      </c>
      <c r="FX97" s="56">
        <v>0</v>
      </c>
      <c r="FY97" s="56">
        <v>0</v>
      </c>
      <c r="FZ97" s="54"/>
      <c r="GA97" s="54"/>
      <c r="GB97" s="54"/>
      <c r="GC97" s="55"/>
      <c r="GD97" s="55"/>
      <c r="GE97" s="54"/>
      <c r="GF97" s="55"/>
      <c r="GG97" s="55" t="s">
        <v>491</v>
      </c>
      <c r="GH97" s="63">
        <v>0</v>
      </c>
      <c r="GI97" s="58">
        <v>0</v>
      </c>
      <c r="GJ97" s="54"/>
      <c r="GK97" s="55">
        <v>0</v>
      </c>
      <c r="GL97" s="56">
        <v>0</v>
      </c>
      <c r="GM97" s="56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"/>
  <sheetViews>
    <sheetView workbookViewId="0">
      <selection activeCell="C20" sqref="C20"/>
    </sheetView>
  </sheetViews>
  <sheetFormatPr defaultRowHeight="13.8" x14ac:dyDescent="0.25"/>
  <cols>
    <col min="1" max="1" width="23.109375" bestFit="1" customWidth="1"/>
    <col min="2" max="2" width="16.21875" customWidth="1"/>
    <col min="3" max="3" width="24.6640625" bestFit="1" customWidth="1"/>
    <col min="4" max="4" width="13.33203125" bestFit="1" customWidth="1"/>
    <col min="5" max="5" width="11.77734375" bestFit="1" customWidth="1"/>
    <col min="6" max="7" width="17.21875" bestFit="1" customWidth="1"/>
    <col min="8" max="8" width="24.88671875" bestFit="1" customWidth="1"/>
    <col min="9" max="9" width="30.33203125" bestFit="1" customWidth="1"/>
    <col min="11" max="11" width="14.21875" customWidth="1"/>
  </cols>
  <sheetData>
    <row r="4" spans="1:11" ht="13.8" customHeight="1" x14ac:dyDescent="0.25">
      <c r="K4" s="67" t="s">
        <v>81</v>
      </c>
    </row>
    <row r="5" spans="1:11" x14ac:dyDescent="0.25">
      <c r="A5" s="4" t="s">
        <v>82</v>
      </c>
      <c r="B5" s="4" t="s">
        <v>5</v>
      </c>
      <c r="C5" s="4" t="s">
        <v>4</v>
      </c>
      <c r="D5" s="4" t="s">
        <v>83</v>
      </c>
      <c r="E5" s="4" t="s">
        <v>84</v>
      </c>
      <c r="F5" s="4" t="s">
        <v>7</v>
      </c>
      <c r="G5" s="4" t="s">
        <v>8</v>
      </c>
      <c r="H5" s="4" t="s">
        <v>85</v>
      </c>
      <c r="I5" s="4" t="s">
        <v>86</v>
      </c>
      <c r="J5" s="4"/>
      <c r="K5" s="68"/>
    </row>
    <row r="6" spans="1:11" x14ac:dyDescent="0.25">
      <c r="A6" t="s">
        <v>276</v>
      </c>
      <c r="B6" t="s">
        <v>277</v>
      </c>
      <c r="C6" t="s">
        <v>278</v>
      </c>
      <c r="D6" s="2">
        <v>43161</v>
      </c>
      <c r="E6">
        <v>99.937799999999996</v>
      </c>
      <c r="F6" s="1">
        <v>500000</v>
      </c>
      <c r="G6" s="1">
        <v>49968900</v>
      </c>
      <c r="H6" s="1">
        <v>49990650</v>
      </c>
      <c r="I6" s="1">
        <v>21750</v>
      </c>
      <c r="K6" s="3">
        <f>[2]汇总表!C7</f>
        <v>199.77602188294122</v>
      </c>
    </row>
    <row r="7" spans="1:11" x14ac:dyDescent="0.25">
      <c r="A7" t="s">
        <v>505</v>
      </c>
      <c r="B7">
        <v>160210</v>
      </c>
      <c r="C7" t="s">
        <v>506</v>
      </c>
      <c r="D7" s="2">
        <v>43160</v>
      </c>
      <c r="E7">
        <v>89.696799999999996</v>
      </c>
      <c r="F7" s="1">
        <v>5000000</v>
      </c>
      <c r="G7" s="1">
        <v>448484000</v>
      </c>
      <c r="H7" s="1">
        <v>441396000</v>
      </c>
      <c r="I7" s="1">
        <v>-7088000</v>
      </c>
    </row>
    <row r="8" spans="1:11" x14ac:dyDescent="0.25">
      <c r="A8" t="s">
        <v>264</v>
      </c>
      <c r="B8" t="s">
        <v>265</v>
      </c>
      <c r="C8" t="s">
        <v>266</v>
      </c>
      <c r="D8" s="2">
        <v>43167</v>
      </c>
      <c r="E8">
        <v>95.5</v>
      </c>
      <c r="F8" s="1">
        <v>1000000</v>
      </c>
      <c r="G8" s="1">
        <v>95500000</v>
      </c>
      <c r="H8" s="1">
        <v>96622000</v>
      </c>
      <c r="I8" s="1">
        <v>1122000</v>
      </c>
    </row>
    <row r="9" spans="1:11" x14ac:dyDescent="0.25">
      <c r="D9" s="2">
        <v>43171</v>
      </c>
      <c r="E9">
        <v>95.5</v>
      </c>
      <c r="F9" s="1">
        <v>1000000</v>
      </c>
      <c r="G9" s="1">
        <v>95500000</v>
      </c>
      <c r="H9" s="1">
        <v>96622000</v>
      </c>
      <c r="I9" s="1">
        <v>1122000</v>
      </c>
    </row>
    <row r="10" spans="1:11" x14ac:dyDescent="0.25">
      <c r="A10" t="s">
        <v>80</v>
      </c>
      <c r="F10" s="1">
        <v>7500000</v>
      </c>
      <c r="G10" s="1">
        <v>689452900</v>
      </c>
      <c r="H10" s="1">
        <v>684630650</v>
      </c>
      <c r="I10" s="1">
        <v>-4822250</v>
      </c>
    </row>
  </sheetData>
  <mergeCells count="1">
    <mergeCell ref="K4:K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workbookViewId="0">
      <selection activeCell="G19" sqref="G19"/>
    </sheetView>
  </sheetViews>
  <sheetFormatPr defaultColWidth="9" defaultRowHeight="13.8" x14ac:dyDescent="0.25"/>
  <cols>
    <col min="1" max="1" width="11.6640625" customWidth="1"/>
    <col min="2" max="2" width="5.44140625" customWidth="1"/>
    <col min="3" max="5" width="9.44140625" bestFit="1" customWidth="1"/>
    <col min="7" max="7" width="9" customWidth="1"/>
    <col min="9" max="9" width="11" customWidth="1"/>
    <col min="10" max="10" width="10.21875" bestFit="1" customWidth="1"/>
    <col min="11" max="12" width="5.21875" customWidth="1"/>
    <col min="13" max="14" width="7.109375" customWidth="1"/>
    <col min="18" max="18" width="11" customWidth="1"/>
    <col min="20" max="20" width="5.21875" customWidth="1"/>
    <col min="21" max="21" width="5.44140625" customWidth="1"/>
    <col min="22" max="23" width="8.44140625" customWidth="1"/>
    <col min="27" max="27" width="11" customWidth="1"/>
    <col min="29" max="30" width="5.21875" customWidth="1"/>
    <col min="31" max="32" width="7.109375" customWidth="1"/>
    <col min="36" max="36" width="11" customWidth="1"/>
    <col min="38" max="38" width="5.21875" customWidth="1"/>
    <col min="39" max="39" width="5.44140625" customWidth="1"/>
    <col min="40" max="41" width="8.44140625" customWidth="1"/>
    <col min="45" max="45" width="11" customWidth="1"/>
    <col min="47" max="48" width="5.21875" customWidth="1"/>
    <col min="49" max="50" width="7.109375" customWidth="1"/>
    <col min="54" max="54" width="11" customWidth="1"/>
    <col min="56" max="57" width="5.21875" customWidth="1"/>
    <col min="58" max="59" width="7.109375" customWidth="1"/>
    <col min="63" max="63" width="11" customWidth="1"/>
  </cols>
  <sheetData>
    <row r="1" spans="1:64" ht="14.4" thickBot="1" x14ac:dyDescent="0.3">
      <c r="A1" s="51">
        <v>43159</v>
      </c>
    </row>
    <row r="2" spans="1:64" x14ac:dyDescent="0.25">
      <c r="B2" s="69" t="s">
        <v>130</v>
      </c>
      <c r="C2" s="70"/>
      <c r="D2" s="70"/>
      <c r="E2" s="70"/>
      <c r="F2" s="70"/>
      <c r="G2" s="70"/>
      <c r="H2" s="70"/>
      <c r="I2" s="70"/>
      <c r="J2" s="83"/>
      <c r="K2" s="69" t="s">
        <v>131</v>
      </c>
      <c r="L2" s="70"/>
      <c r="M2" s="70"/>
      <c r="N2" s="70"/>
      <c r="O2" s="70"/>
      <c r="P2" s="70"/>
      <c r="Q2" s="70"/>
      <c r="R2" s="70"/>
      <c r="S2" s="71"/>
      <c r="T2" s="82" t="s">
        <v>132</v>
      </c>
      <c r="U2" s="70"/>
      <c r="V2" s="70"/>
      <c r="W2" s="70"/>
      <c r="X2" s="70"/>
      <c r="Y2" s="70"/>
      <c r="Z2" s="70"/>
      <c r="AA2" s="70"/>
      <c r="AB2" s="71"/>
      <c r="AC2" s="69" t="s">
        <v>133</v>
      </c>
      <c r="AD2" s="70"/>
      <c r="AE2" s="70"/>
      <c r="AF2" s="70"/>
      <c r="AG2" s="70"/>
      <c r="AH2" s="70"/>
      <c r="AI2" s="70"/>
      <c r="AJ2" s="70"/>
      <c r="AK2" s="71"/>
      <c r="AL2" s="82" t="s">
        <v>134</v>
      </c>
      <c r="AM2" s="70"/>
      <c r="AN2" s="70"/>
      <c r="AO2" s="70"/>
      <c r="AP2" s="70"/>
      <c r="AQ2" s="70"/>
      <c r="AR2" s="70"/>
      <c r="AS2" s="70"/>
      <c r="AT2" s="71"/>
      <c r="AU2" s="69" t="s">
        <v>87</v>
      </c>
      <c r="AV2" s="70"/>
      <c r="AW2" s="70"/>
      <c r="AX2" s="70"/>
      <c r="AY2" s="70"/>
      <c r="AZ2" s="70"/>
      <c r="BA2" s="70"/>
      <c r="BB2" s="70"/>
      <c r="BC2" s="71"/>
      <c r="BD2" s="69" t="s">
        <v>88</v>
      </c>
      <c r="BE2" s="70"/>
      <c r="BF2" s="70"/>
      <c r="BG2" s="70"/>
      <c r="BH2" s="70"/>
      <c r="BI2" s="70"/>
      <c r="BJ2" s="70"/>
      <c r="BK2" s="70"/>
      <c r="BL2" s="71"/>
    </row>
    <row r="3" spans="1:64" x14ac:dyDescent="0.25">
      <c r="A3" s="5" t="s">
        <v>89</v>
      </c>
      <c r="B3" s="44" t="s">
        <v>90</v>
      </c>
      <c r="C3" s="6" t="s">
        <v>91</v>
      </c>
      <c r="D3" s="6" t="s">
        <v>92</v>
      </c>
      <c r="E3" s="6" t="s">
        <v>153</v>
      </c>
      <c r="F3" s="6" t="s">
        <v>93</v>
      </c>
      <c r="G3" s="6" t="s">
        <v>154</v>
      </c>
      <c r="H3" s="6" t="s">
        <v>94</v>
      </c>
      <c r="I3" s="6" t="s">
        <v>95</v>
      </c>
      <c r="J3" s="7" t="s">
        <v>96</v>
      </c>
      <c r="K3" s="8" t="s">
        <v>90</v>
      </c>
      <c r="L3" s="9" t="s">
        <v>91</v>
      </c>
      <c r="M3" s="9" t="s">
        <v>92</v>
      </c>
      <c r="N3" s="9" t="s">
        <v>153</v>
      </c>
      <c r="O3" s="9" t="s">
        <v>93</v>
      </c>
      <c r="P3" s="9" t="s">
        <v>154</v>
      </c>
      <c r="Q3" s="9" t="s">
        <v>94</v>
      </c>
      <c r="R3" s="9" t="s">
        <v>95</v>
      </c>
      <c r="S3" s="10" t="s">
        <v>96</v>
      </c>
      <c r="T3" s="11" t="s">
        <v>90</v>
      </c>
      <c r="U3" s="6" t="s">
        <v>91</v>
      </c>
      <c r="V3" s="6" t="s">
        <v>92</v>
      </c>
      <c r="W3" s="6" t="s">
        <v>153</v>
      </c>
      <c r="X3" s="6" t="s">
        <v>93</v>
      </c>
      <c r="Y3" s="6" t="s">
        <v>154</v>
      </c>
      <c r="Z3" s="6" t="s">
        <v>94</v>
      </c>
      <c r="AA3" s="6" t="s">
        <v>95</v>
      </c>
      <c r="AB3" s="12" t="s">
        <v>96</v>
      </c>
      <c r="AC3" s="8" t="s">
        <v>90</v>
      </c>
      <c r="AD3" s="9" t="s">
        <v>91</v>
      </c>
      <c r="AE3" s="9" t="s">
        <v>92</v>
      </c>
      <c r="AF3" s="9" t="s">
        <v>153</v>
      </c>
      <c r="AG3" s="9" t="s">
        <v>93</v>
      </c>
      <c r="AH3" s="9" t="s">
        <v>154</v>
      </c>
      <c r="AI3" s="9" t="s">
        <v>94</v>
      </c>
      <c r="AJ3" s="9" t="s">
        <v>95</v>
      </c>
      <c r="AK3" s="10" t="s">
        <v>96</v>
      </c>
      <c r="AL3" s="11" t="s">
        <v>90</v>
      </c>
      <c r="AM3" s="6" t="s">
        <v>91</v>
      </c>
      <c r="AN3" s="6" t="s">
        <v>92</v>
      </c>
      <c r="AO3" s="6" t="s">
        <v>153</v>
      </c>
      <c r="AP3" s="6" t="s">
        <v>93</v>
      </c>
      <c r="AQ3" s="6" t="s">
        <v>154</v>
      </c>
      <c r="AR3" s="6" t="s">
        <v>94</v>
      </c>
      <c r="AS3" s="6" t="s">
        <v>95</v>
      </c>
      <c r="AT3" s="12" t="s">
        <v>96</v>
      </c>
      <c r="AU3" s="8" t="s">
        <v>90</v>
      </c>
      <c r="AV3" s="9" t="s">
        <v>91</v>
      </c>
      <c r="AW3" s="9" t="s">
        <v>92</v>
      </c>
      <c r="AX3" s="9" t="s">
        <v>153</v>
      </c>
      <c r="AY3" s="9" t="s">
        <v>93</v>
      </c>
      <c r="AZ3" s="9" t="s">
        <v>154</v>
      </c>
      <c r="BA3" s="9" t="s">
        <v>94</v>
      </c>
      <c r="BB3" s="9" t="s">
        <v>95</v>
      </c>
      <c r="BC3" s="10" t="s">
        <v>96</v>
      </c>
      <c r="BD3" s="44" t="s">
        <v>90</v>
      </c>
      <c r="BE3" s="6" t="s">
        <v>91</v>
      </c>
      <c r="BF3" s="6" t="s">
        <v>92</v>
      </c>
      <c r="BG3" s="6" t="s">
        <v>153</v>
      </c>
      <c r="BH3" s="6" t="s">
        <v>93</v>
      </c>
      <c r="BI3" s="6" t="s">
        <v>154</v>
      </c>
      <c r="BJ3" s="6" t="s">
        <v>94</v>
      </c>
      <c r="BK3" s="6" t="s">
        <v>95</v>
      </c>
      <c r="BL3" s="12" t="s">
        <v>96</v>
      </c>
    </row>
    <row r="4" spans="1:64" x14ac:dyDescent="0.25">
      <c r="A4" s="79" t="s">
        <v>190</v>
      </c>
      <c r="B4" s="13" t="s">
        <v>97</v>
      </c>
      <c r="C4" s="47"/>
      <c r="D4" s="47"/>
      <c r="E4" s="42">
        <f>C4*D4*10000</f>
        <v>0</v>
      </c>
      <c r="F4" s="14">
        <f>[1]!s_dq_settle($A4,$A$1)</f>
        <v>96.64</v>
      </c>
      <c r="G4" s="42">
        <f>C4*F4*10000</f>
        <v>0</v>
      </c>
      <c r="H4" s="47">
        <f>(F4-D4)*C4*IF(B4="多",1,-1)*10000</f>
        <v>0</v>
      </c>
      <c r="I4" s="47">
        <f>150+11700+6200</f>
        <v>18050</v>
      </c>
      <c r="J4" s="46">
        <f>H4+I4</f>
        <v>18050</v>
      </c>
      <c r="K4" s="15"/>
      <c r="L4" s="49"/>
      <c r="M4" s="49"/>
      <c r="N4" s="49"/>
      <c r="O4" s="16">
        <f t="shared" ref="O4:O11" si="0">$F4</f>
        <v>96.64</v>
      </c>
      <c r="P4" s="43"/>
      <c r="Q4" s="49"/>
      <c r="R4" s="49"/>
      <c r="S4" s="31"/>
      <c r="T4" s="17"/>
      <c r="U4" s="19"/>
      <c r="V4" s="19"/>
      <c r="W4" s="42"/>
      <c r="X4" s="14">
        <f>$F4</f>
        <v>96.64</v>
      </c>
      <c r="Y4" s="42"/>
      <c r="Z4" s="47"/>
      <c r="AA4" s="47"/>
      <c r="AB4" s="30"/>
      <c r="AC4" s="15"/>
      <c r="AD4" s="49"/>
      <c r="AE4" s="49"/>
      <c r="AF4" s="49"/>
      <c r="AG4" s="16">
        <f>$F4</f>
        <v>96.64</v>
      </c>
      <c r="AH4" s="43"/>
      <c r="AI4" s="49"/>
      <c r="AJ4" s="49"/>
      <c r="AK4" s="31"/>
      <c r="AL4" s="17"/>
      <c r="AM4" s="19"/>
      <c r="AN4" s="19"/>
      <c r="AO4" s="42"/>
      <c r="AP4" s="14">
        <f>$F4</f>
        <v>96.64</v>
      </c>
      <c r="AQ4" s="42"/>
      <c r="AR4" s="47"/>
      <c r="AS4" s="47"/>
      <c r="AT4" s="30"/>
      <c r="AU4" s="15"/>
      <c r="AV4" s="49"/>
      <c r="AW4" s="49"/>
      <c r="AX4" s="49"/>
      <c r="AY4" s="16">
        <f>$F4</f>
        <v>96.64</v>
      </c>
      <c r="AZ4" s="43"/>
      <c r="BA4" s="49"/>
      <c r="BB4" s="49"/>
      <c r="BC4" s="31"/>
      <c r="BD4" s="13"/>
      <c r="BE4" s="47"/>
      <c r="BF4" s="47"/>
      <c r="BG4" s="42"/>
      <c r="BH4" s="14">
        <f t="shared" ref="BH4:BH11" si="1">$F4</f>
        <v>96.64</v>
      </c>
      <c r="BI4" s="42"/>
      <c r="BJ4" s="47"/>
      <c r="BK4" s="47"/>
      <c r="BL4" s="30"/>
    </row>
    <row r="5" spans="1:64" x14ac:dyDescent="0.25">
      <c r="A5" s="80"/>
      <c r="B5" s="13" t="s">
        <v>98</v>
      </c>
      <c r="C5" s="47"/>
      <c r="D5" s="47"/>
      <c r="E5" s="42"/>
      <c r="F5" s="14">
        <f>F4</f>
        <v>96.64</v>
      </c>
      <c r="G5" s="42"/>
      <c r="H5" s="47"/>
      <c r="I5" s="47"/>
      <c r="J5" s="46"/>
      <c r="K5" s="15"/>
      <c r="L5" s="49"/>
      <c r="M5" s="49"/>
      <c r="N5" s="49"/>
      <c r="O5" s="16">
        <f t="shared" si="0"/>
        <v>96.64</v>
      </c>
      <c r="P5" s="43"/>
      <c r="Q5" s="49"/>
      <c r="R5" s="49"/>
      <c r="S5" s="31"/>
      <c r="T5" s="17"/>
      <c r="U5" s="19"/>
      <c r="V5" s="19"/>
      <c r="W5" s="42"/>
      <c r="X5" s="14">
        <f>$F5</f>
        <v>96.64</v>
      </c>
      <c r="Y5" s="42"/>
      <c r="Z5" s="47"/>
      <c r="AA5" s="47"/>
      <c r="AB5" s="30"/>
      <c r="AC5" s="15"/>
      <c r="AD5" s="49"/>
      <c r="AE5" s="49"/>
      <c r="AF5" s="49"/>
      <c r="AG5" s="16">
        <f>$F5</f>
        <v>96.64</v>
      </c>
      <c r="AH5" s="43"/>
      <c r="AI5" s="49"/>
      <c r="AJ5" s="49"/>
      <c r="AK5" s="31"/>
      <c r="AL5" s="17"/>
      <c r="AM5" s="19"/>
      <c r="AN5" s="19"/>
      <c r="AO5" s="42"/>
      <c r="AP5" s="14">
        <f>$F5</f>
        <v>96.64</v>
      </c>
      <c r="AQ5" s="42"/>
      <c r="AR5" s="47"/>
      <c r="AS5" s="47"/>
      <c r="AT5" s="30"/>
      <c r="AU5" s="15"/>
      <c r="AV5" s="49"/>
      <c r="AW5" s="49"/>
      <c r="AX5" s="49"/>
      <c r="AY5" s="16">
        <f>$F5</f>
        <v>96.64</v>
      </c>
      <c r="AZ5" s="43"/>
      <c r="BA5" s="49"/>
      <c r="BB5" s="49"/>
      <c r="BC5" s="31"/>
      <c r="BD5" s="13"/>
      <c r="BE5" s="47"/>
      <c r="BF5" s="47"/>
      <c r="BG5" s="42"/>
      <c r="BH5" s="14">
        <f t="shared" si="1"/>
        <v>96.64</v>
      </c>
      <c r="BI5" s="42"/>
      <c r="BJ5" s="47"/>
      <c r="BK5" s="47"/>
      <c r="BL5" s="30"/>
    </row>
    <row r="6" spans="1:64" x14ac:dyDescent="0.25">
      <c r="A6" s="79" t="s">
        <v>99</v>
      </c>
      <c r="B6" s="13" t="s">
        <v>97</v>
      </c>
      <c r="C6" s="47"/>
      <c r="D6" s="47"/>
      <c r="E6" s="42">
        <f t="shared" ref="E6:E11" si="2">C6*D6*10000</f>
        <v>0</v>
      </c>
      <c r="F6" s="14">
        <f>[1]!s_dq_settle($A6,$A$1)</f>
        <v>92.685000000000002</v>
      </c>
      <c r="G6" s="42">
        <f t="shared" ref="G6:G11" si="3">C6*F6*10000</f>
        <v>0</v>
      </c>
      <c r="H6" s="47">
        <f t="shared" ref="H6:H11" si="4">(F6-D6)*C6*IF(B6="多",1,-1)*10000</f>
        <v>0</v>
      </c>
      <c r="I6" s="47"/>
      <c r="J6" s="46">
        <f t="shared" ref="J6:J11" si="5">H6+I6</f>
        <v>0</v>
      </c>
      <c r="K6" s="15" t="s">
        <v>97</v>
      </c>
      <c r="L6" s="49"/>
      <c r="M6" s="49"/>
      <c r="N6" s="49">
        <f>L6*M6*10000</f>
        <v>0</v>
      </c>
      <c r="O6" s="16">
        <f t="shared" si="0"/>
        <v>92.685000000000002</v>
      </c>
      <c r="P6" s="43">
        <f>L6*O6*10000</f>
        <v>0</v>
      </c>
      <c r="Q6" s="49">
        <f>(O6-M6)*L6*IF(K6="多",1,-1)*10000</f>
        <v>0</v>
      </c>
      <c r="R6" s="49">
        <f>-53697-3997+140+1100+2295+440+13095</f>
        <v>-40624</v>
      </c>
      <c r="S6" s="31">
        <f>Q6+R6</f>
        <v>-40624</v>
      </c>
      <c r="T6" s="17" t="s">
        <v>97</v>
      </c>
      <c r="U6" s="19"/>
      <c r="V6" s="19"/>
      <c r="W6" s="42">
        <f>U6*V6*10000</f>
        <v>0</v>
      </c>
      <c r="X6" s="18">
        <f t="shared" ref="X6:X11" si="6">$F6</f>
        <v>92.685000000000002</v>
      </c>
      <c r="Y6" s="42">
        <f>U6*X6*10000</f>
        <v>0</v>
      </c>
      <c r="Z6" s="47">
        <f>(X6-V6)*U6*IF(T6="多",1,-1)*10000</f>
        <v>0</v>
      </c>
      <c r="AA6" s="47">
        <v>250</v>
      </c>
      <c r="AB6" s="30">
        <f>Z6+AA6</f>
        <v>250</v>
      </c>
      <c r="AC6" s="15" t="s">
        <v>97</v>
      </c>
      <c r="AD6" s="49"/>
      <c r="AE6" s="49"/>
      <c r="AF6" s="49">
        <f>AD6*AE6*10000</f>
        <v>0</v>
      </c>
      <c r="AG6" s="16">
        <f t="shared" ref="AG6:AG11" si="7">$F6</f>
        <v>92.685000000000002</v>
      </c>
      <c r="AH6" s="43">
        <f>AD6*AG6*10000</f>
        <v>0</v>
      </c>
      <c r="AI6" s="49">
        <f>(AG6-AE6)*AD6*IF(AC6="多",1,-1)*10000</f>
        <v>0</v>
      </c>
      <c r="AJ6" s="49"/>
      <c r="AK6" s="31">
        <f>AI6+AJ6</f>
        <v>0</v>
      </c>
      <c r="AL6" s="17" t="s">
        <v>97</v>
      </c>
      <c r="AM6" s="19"/>
      <c r="AN6" s="19"/>
      <c r="AO6" s="42">
        <f>AM6*AN6*10000</f>
        <v>0</v>
      </c>
      <c r="AP6" s="18">
        <f t="shared" ref="AP6:AP11" si="8">$F6</f>
        <v>92.685000000000002</v>
      </c>
      <c r="AQ6" s="42">
        <f>AM6*AP6*10000</f>
        <v>0</v>
      </c>
      <c r="AR6" s="47">
        <f>(AP6-AN6)*AM6*IF(AL6="多",1,-1)*10000</f>
        <v>0</v>
      </c>
      <c r="AS6" s="47"/>
      <c r="AT6" s="30">
        <f>AR6+AS6</f>
        <v>0</v>
      </c>
      <c r="AU6" s="15" t="s">
        <v>97</v>
      </c>
      <c r="AV6" s="49"/>
      <c r="AW6" s="49"/>
      <c r="AX6" s="49">
        <f>AV6*AW6*10000</f>
        <v>0</v>
      </c>
      <c r="AY6" s="16">
        <f t="shared" ref="AY6:AY11" si="9">$F6</f>
        <v>92.685000000000002</v>
      </c>
      <c r="AZ6" s="43">
        <f>AV6*AY6*10000</f>
        <v>0</v>
      </c>
      <c r="BA6" s="49">
        <f>(AY6-AW6)*AV6*IF(AU6="多",1,-1)*10000</f>
        <v>0</v>
      </c>
      <c r="BB6" s="49"/>
      <c r="BC6" s="31">
        <f>BA6+BB6</f>
        <v>0</v>
      </c>
      <c r="BD6" s="13" t="s">
        <v>97</v>
      </c>
      <c r="BE6" s="47"/>
      <c r="BF6" s="47"/>
      <c r="BG6" s="42">
        <f>BE6*BF6*10000</f>
        <v>0</v>
      </c>
      <c r="BH6" s="18">
        <f t="shared" si="1"/>
        <v>92.685000000000002</v>
      </c>
      <c r="BI6" s="42">
        <f>BE6*BH6*10000</f>
        <v>0</v>
      </c>
      <c r="BJ6" s="47">
        <f>(BH6-BF6)*BE6*IF(BD6="多",1,-1)*10000</f>
        <v>0</v>
      </c>
      <c r="BK6" s="47"/>
      <c r="BL6" s="30">
        <f>BJ6+BK6</f>
        <v>0</v>
      </c>
    </row>
    <row r="7" spans="1:64" x14ac:dyDescent="0.25">
      <c r="A7" s="80"/>
      <c r="B7" s="13" t="s">
        <v>98</v>
      </c>
      <c r="C7" s="47"/>
      <c r="D7" s="47"/>
      <c r="E7" s="42">
        <f t="shared" si="2"/>
        <v>0</v>
      </c>
      <c r="F7" s="14">
        <f>F6</f>
        <v>92.685000000000002</v>
      </c>
      <c r="G7" s="42">
        <f t="shared" si="3"/>
        <v>0</v>
      </c>
      <c r="H7" s="47">
        <f t="shared" si="4"/>
        <v>0</v>
      </c>
      <c r="I7" s="47">
        <f>31200+110000+7000-4500</f>
        <v>143700</v>
      </c>
      <c r="J7" s="46">
        <f t="shared" si="5"/>
        <v>143700</v>
      </c>
      <c r="K7" s="15" t="s">
        <v>98</v>
      </c>
      <c r="L7" s="49"/>
      <c r="M7" s="49"/>
      <c r="N7" s="49">
        <f>L7*M7*10000</f>
        <v>0</v>
      </c>
      <c r="O7" s="16">
        <f t="shared" si="0"/>
        <v>92.685000000000002</v>
      </c>
      <c r="P7" s="43">
        <f>L7*O7*10000</f>
        <v>0</v>
      </c>
      <c r="Q7" s="49">
        <f>(O7-M7)*L7*IF(K7="多",1,-1)*10000</f>
        <v>0</v>
      </c>
      <c r="R7" s="49">
        <f>1250+300</f>
        <v>1550</v>
      </c>
      <c r="S7" s="31">
        <f>Q7+R7</f>
        <v>1550</v>
      </c>
      <c r="T7" s="17" t="s">
        <v>98</v>
      </c>
      <c r="U7" s="19"/>
      <c r="V7" s="19"/>
      <c r="W7" s="42">
        <f>U7*V7*10000</f>
        <v>0</v>
      </c>
      <c r="X7" s="18">
        <f t="shared" si="6"/>
        <v>92.685000000000002</v>
      </c>
      <c r="Y7" s="42">
        <f>U7*X7*10000</f>
        <v>0</v>
      </c>
      <c r="Z7" s="47">
        <f>(X7-V7)*U7*IF(T7="多",1,-1)*10000</f>
        <v>0</v>
      </c>
      <c r="AA7" s="47"/>
      <c r="AB7" s="30">
        <f>Z7+AA7</f>
        <v>0</v>
      </c>
      <c r="AC7" s="15" t="s">
        <v>98</v>
      </c>
      <c r="AD7" s="49"/>
      <c r="AE7" s="49"/>
      <c r="AF7" s="49">
        <f>AD7*AE7*10000</f>
        <v>0</v>
      </c>
      <c r="AG7" s="16">
        <f t="shared" si="7"/>
        <v>92.685000000000002</v>
      </c>
      <c r="AH7" s="43">
        <f>AD7*AG7*10000</f>
        <v>0</v>
      </c>
      <c r="AI7" s="49">
        <f>(AG7-AE7)*AD7*IF(AC7="多",1,-1)*10000</f>
        <v>0</v>
      </c>
      <c r="AJ7" s="49"/>
      <c r="AK7" s="31">
        <f>AI7+AJ7</f>
        <v>0</v>
      </c>
      <c r="AL7" s="17" t="s">
        <v>98</v>
      </c>
      <c r="AM7" s="19"/>
      <c r="AN7" s="19"/>
      <c r="AO7" s="42">
        <f>AM7*AN7*10000</f>
        <v>0</v>
      </c>
      <c r="AP7" s="18">
        <f t="shared" si="8"/>
        <v>92.685000000000002</v>
      </c>
      <c r="AQ7" s="42">
        <f>AM7*AP7*10000</f>
        <v>0</v>
      </c>
      <c r="AR7" s="47">
        <f>(AP7-AN7)*AM7*IF(AL7="多",1,-1)*10000</f>
        <v>0</v>
      </c>
      <c r="AS7" s="47"/>
      <c r="AT7" s="30">
        <f>AR7+AS7</f>
        <v>0</v>
      </c>
      <c r="AU7" s="15" t="s">
        <v>98</v>
      </c>
      <c r="AV7" s="49"/>
      <c r="AW7" s="49"/>
      <c r="AX7" s="49">
        <f>AV7*AW7*10000</f>
        <v>0</v>
      </c>
      <c r="AY7" s="16">
        <f t="shared" si="9"/>
        <v>92.685000000000002</v>
      </c>
      <c r="AZ7" s="43">
        <f>AV7*AY7*10000</f>
        <v>0</v>
      </c>
      <c r="BA7" s="49">
        <f>(AY7-AW7)*AV7*IF(AU7="多",1,-1)*10000</f>
        <v>0</v>
      </c>
      <c r="BB7" s="49"/>
      <c r="BC7" s="31">
        <f>BA7+BB7</f>
        <v>0</v>
      </c>
      <c r="BD7" s="13" t="s">
        <v>98</v>
      </c>
      <c r="BE7" s="47"/>
      <c r="BF7" s="47"/>
      <c r="BG7" s="42">
        <f>BE7*BF7*10000</f>
        <v>0</v>
      </c>
      <c r="BH7" s="18">
        <f t="shared" si="1"/>
        <v>92.685000000000002</v>
      </c>
      <c r="BI7" s="42">
        <f>BE7*BH7*10000</f>
        <v>0</v>
      </c>
      <c r="BJ7" s="47">
        <f>(BH7-BF7)*BE7*IF(BD7="多",1,-1)*10000</f>
        <v>0</v>
      </c>
      <c r="BK7" s="47"/>
      <c r="BL7" s="30">
        <f>BJ7+BK7</f>
        <v>0</v>
      </c>
    </row>
    <row r="8" spans="1:64" x14ac:dyDescent="0.25">
      <c r="A8" s="81" t="s">
        <v>279</v>
      </c>
      <c r="B8" s="13" t="s">
        <v>97</v>
      </c>
      <c r="C8" s="47"/>
      <c r="D8" s="47"/>
      <c r="E8" s="42">
        <f t="shared" si="2"/>
        <v>0</v>
      </c>
      <c r="F8" s="14">
        <f>[1]!s_dq_settle($A8,$A$1)</f>
        <v>96.44</v>
      </c>
      <c r="G8" s="42">
        <f t="shared" si="3"/>
        <v>0</v>
      </c>
      <c r="H8" s="47">
        <f t="shared" si="4"/>
        <v>0</v>
      </c>
      <c r="I8" s="47"/>
      <c r="J8" s="46">
        <f t="shared" si="5"/>
        <v>0</v>
      </c>
      <c r="K8" s="15" t="s">
        <v>97</v>
      </c>
      <c r="L8" s="49"/>
      <c r="M8" s="49"/>
      <c r="N8" s="49">
        <f>L8*M8*10000</f>
        <v>0</v>
      </c>
      <c r="O8" s="16">
        <f t="shared" si="0"/>
        <v>96.44</v>
      </c>
      <c r="P8" s="43">
        <f>L8*O8*10000</f>
        <v>0</v>
      </c>
      <c r="Q8" s="49">
        <f>(O8-M8)*L8*IF(K8="多",1,-1)*10000</f>
        <v>0</v>
      </c>
      <c r="R8" s="49"/>
      <c r="S8" s="31">
        <f>Q8+R8</f>
        <v>0</v>
      </c>
      <c r="T8" s="17" t="s">
        <v>97</v>
      </c>
      <c r="U8" s="19"/>
      <c r="V8" s="19"/>
      <c r="W8" s="42">
        <f>U8*V8*10000</f>
        <v>0</v>
      </c>
      <c r="X8" s="18">
        <f t="shared" si="6"/>
        <v>96.44</v>
      </c>
      <c r="Y8" s="42">
        <f>U8*X8*10000</f>
        <v>0</v>
      </c>
      <c r="Z8" s="47">
        <f>(X8-V8)*U8*IF(T8="多",1,-1)*10000</f>
        <v>0</v>
      </c>
      <c r="AA8" s="47"/>
      <c r="AB8" s="30">
        <f>Z8+AA8</f>
        <v>0</v>
      </c>
      <c r="AC8" s="15" t="s">
        <v>97</v>
      </c>
      <c r="AD8" s="49"/>
      <c r="AE8" s="49"/>
      <c r="AF8" s="49">
        <f>AD8*AE8*10000</f>
        <v>0</v>
      </c>
      <c r="AG8" s="16">
        <f t="shared" si="7"/>
        <v>96.44</v>
      </c>
      <c r="AH8" s="43">
        <f>AD8*AG8*10000</f>
        <v>0</v>
      </c>
      <c r="AI8" s="49">
        <f>(AG8-AE8)*AD8*IF(AC8="多",1,-1)*10000</f>
        <v>0</v>
      </c>
      <c r="AJ8" s="49"/>
      <c r="AK8" s="31">
        <f>AI8+AJ8</f>
        <v>0</v>
      </c>
      <c r="AL8" s="17" t="s">
        <v>97</v>
      </c>
      <c r="AM8" s="19"/>
      <c r="AN8" s="19"/>
      <c r="AO8" s="42">
        <f>AM8*AN8*10000</f>
        <v>0</v>
      </c>
      <c r="AP8" s="18">
        <f t="shared" si="8"/>
        <v>96.44</v>
      </c>
      <c r="AQ8" s="42">
        <f>AM8*AP8*10000</f>
        <v>0</v>
      </c>
      <c r="AR8" s="47">
        <f>(AP8-AN8)*AM8*IF(AL8="多",1,-1)*10000</f>
        <v>0</v>
      </c>
      <c r="AS8" s="47"/>
      <c r="AT8" s="30">
        <f>AR8+AS8</f>
        <v>0</v>
      </c>
      <c r="AU8" s="15" t="s">
        <v>97</v>
      </c>
      <c r="AV8" s="49"/>
      <c r="AW8" s="49"/>
      <c r="AX8" s="49">
        <f>AV8*AW8*10000</f>
        <v>0</v>
      </c>
      <c r="AY8" s="16">
        <f t="shared" si="9"/>
        <v>96.44</v>
      </c>
      <c r="AZ8" s="43">
        <f>AV8*AY8*10000</f>
        <v>0</v>
      </c>
      <c r="BA8" s="49">
        <f>(AY8-AW8)*AV8*IF(AU8="多",1,-1)*10000</f>
        <v>0</v>
      </c>
      <c r="BB8" s="49"/>
      <c r="BC8" s="31">
        <f>BA8+BB8</f>
        <v>0</v>
      </c>
      <c r="BD8" s="13" t="s">
        <v>191</v>
      </c>
      <c r="BE8" s="47"/>
      <c r="BF8" s="47"/>
      <c r="BG8" s="42">
        <f>BE8*BF8*10000</f>
        <v>0</v>
      </c>
      <c r="BH8" s="18">
        <f t="shared" si="1"/>
        <v>96.44</v>
      </c>
      <c r="BI8" s="42">
        <f>BE8*BH8*10000</f>
        <v>0</v>
      </c>
      <c r="BJ8" s="47">
        <f>(BH8-BF8)*BE8*IF(BD8="多",1,-1)*10000</f>
        <v>0</v>
      </c>
      <c r="BK8" s="47"/>
      <c r="BL8" s="30">
        <f>BJ8+BK8</f>
        <v>0</v>
      </c>
    </row>
    <row r="9" spans="1:64" x14ac:dyDescent="0.25">
      <c r="A9" s="81"/>
      <c r="B9" s="13" t="s">
        <v>98</v>
      </c>
      <c r="C9" s="47"/>
      <c r="D9" s="47"/>
      <c r="E9" s="42">
        <f t="shared" si="2"/>
        <v>0</v>
      </c>
      <c r="F9" s="14">
        <f>F8</f>
        <v>96.44</v>
      </c>
      <c r="G9" s="42">
        <f t="shared" si="3"/>
        <v>0</v>
      </c>
      <c r="H9" s="47">
        <f t="shared" si="4"/>
        <v>0</v>
      </c>
      <c r="I9" s="47">
        <v>5150</v>
      </c>
      <c r="J9" s="46">
        <f t="shared" si="5"/>
        <v>5150</v>
      </c>
      <c r="K9" s="15" t="s">
        <v>98</v>
      </c>
      <c r="L9" s="49"/>
      <c r="M9" s="49"/>
      <c r="N9" s="49">
        <f>L9*M9*10000</f>
        <v>0</v>
      </c>
      <c r="O9" s="16">
        <f t="shared" si="0"/>
        <v>96.44</v>
      </c>
      <c r="P9" s="43">
        <f>L9*O9*10000</f>
        <v>0</v>
      </c>
      <c r="Q9" s="49">
        <f>(O9-M9)*L9*IF(K9="多",1,-1)*10000</f>
        <v>0</v>
      </c>
      <c r="R9" s="49"/>
      <c r="S9" s="31">
        <f>Q9+R9</f>
        <v>0</v>
      </c>
      <c r="T9" s="17" t="s">
        <v>98</v>
      </c>
      <c r="U9" s="19"/>
      <c r="V9" s="19"/>
      <c r="W9" s="42">
        <f>U9*V9*10000</f>
        <v>0</v>
      </c>
      <c r="X9" s="18">
        <f t="shared" si="6"/>
        <v>96.44</v>
      </c>
      <c r="Y9" s="42">
        <f>U9*X9*10000</f>
        <v>0</v>
      </c>
      <c r="Z9" s="47">
        <f>(X9-V9)*U9*IF(T9="多",1,-1)*10000</f>
        <v>0</v>
      </c>
      <c r="AA9" s="47"/>
      <c r="AB9" s="30">
        <f>Z9+AA9</f>
        <v>0</v>
      </c>
      <c r="AC9" s="15" t="s">
        <v>98</v>
      </c>
      <c r="AD9" s="49"/>
      <c r="AE9" s="49"/>
      <c r="AF9" s="49">
        <f>AD9*AE9*10000</f>
        <v>0</v>
      </c>
      <c r="AG9" s="16">
        <f t="shared" si="7"/>
        <v>96.44</v>
      </c>
      <c r="AH9" s="43">
        <f>AD9*AG9*10000</f>
        <v>0</v>
      </c>
      <c r="AI9" s="49">
        <f>(AG9-AE9)*AD9*IF(AC9="多",1,-1)*10000</f>
        <v>0</v>
      </c>
      <c r="AJ9" s="49"/>
      <c r="AK9" s="31">
        <f>AI9+AJ9</f>
        <v>0</v>
      </c>
      <c r="AL9" s="17" t="s">
        <v>98</v>
      </c>
      <c r="AM9" s="19"/>
      <c r="AN9" s="19"/>
      <c r="AO9" s="42">
        <f>AM9*AN9*10000</f>
        <v>0</v>
      </c>
      <c r="AP9" s="18">
        <f t="shared" si="8"/>
        <v>96.44</v>
      </c>
      <c r="AQ9" s="42">
        <f>AM9*AP9*10000</f>
        <v>0</v>
      </c>
      <c r="AR9" s="47">
        <f>(AP9-AN9)*AM9*IF(AL9="多",1,-1)*10000</f>
        <v>0</v>
      </c>
      <c r="AS9" s="47"/>
      <c r="AT9" s="30">
        <f>AR9+AS9</f>
        <v>0</v>
      </c>
      <c r="AU9" s="15" t="s">
        <v>98</v>
      </c>
      <c r="AV9" s="49"/>
      <c r="AW9" s="49"/>
      <c r="AX9" s="49">
        <f>AV9*AW9*10000</f>
        <v>0</v>
      </c>
      <c r="AY9" s="16">
        <f t="shared" si="9"/>
        <v>96.44</v>
      </c>
      <c r="AZ9" s="43">
        <f>AV9*AY9*10000</f>
        <v>0</v>
      </c>
      <c r="BA9" s="49">
        <f>(AY9-AW9)*AV9*IF(AU9="多",1,-1)*10000</f>
        <v>0</v>
      </c>
      <c r="BB9" s="49"/>
      <c r="BC9" s="31">
        <f>BA9+BB9</f>
        <v>0</v>
      </c>
      <c r="BD9" s="13" t="s">
        <v>98</v>
      </c>
      <c r="BE9" s="47"/>
      <c r="BF9" s="47"/>
      <c r="BG9" s="42">
        <f>BE9*BF9*10000</f>
        <v>0</v>
      </c>
      <c r="BH9" s="18">
        <f t="shared" si="1"/>
        <v>96.44</v>
      </c>
      <c r="BI9" s="42">
        <f>BE9*BH9*10000</f>
        <v>0</v>
      </c>
      <c r="BJ9" s="47">
        <f>(BH9-BF9)*BE9*IF(BD9="多",1,-1)*10000</f>
        <v>0</v>
      </c>
      <c r="BK9" s="47"/>
      <c r="BL9" s="30">
        <f>BJ9+BK9</f>
        <v>0</v>
      </c>
    </row>
    <row r="10" spans="1:64" x14ac:dyDescent="0.25">
      <c r="A10" s="81" t="s">
        <v>280</v>
      </c>
      <c r="B10" s="13" t="s">
        <v>97</v>
      </c>
      <c r="C10" s="47"/>
      <c r="D10" s="47"/>
      <c r="E10" s="42">
        <f t="shared" si="2"/>
        <v>0</v>
      </c>
      <c r="F10" s="14">
        <f>[1]!s_dq_settle($A10,$A$1)</f>
        <v>92.69</v>
      </c>
      <c r="G10" s="42">
        <f t="shared" si="3"/>
        <v>0</v>
      </c>
      <c r="H10" s="47">
        <f t="shared" si="4"/>
        <v>0</v>
      </c>
      <c r="I10" s="47">
        <f>216+22540+15890+3500</f>
        <v>42146</v>
      </c>
      <c r="J10" s="46">
        <f t="shared" si="5"/>
        <v>42146</v>
      </c>
      <c r="K10" s="15" t="s">
        <v>97</v>
      </c>
      <c r="L10" s="49"/>
      <c r="M10" s="49"/>
      <c r="N10" s="49"/>
      <c r="O10" s="16">
        <f t="shared" si="0"/>
        <v>92.69</v>
      </c>
      <c r="P10" s="43"/>
      <c r="Q10" s="49"/>
      <c r="R10" s="49"/>
      <c r="S10" s="31"/>
      <c r="T10" s="17" t="s">
        <v>97</v>
      </c>
      <c r="U10" s="19"/>
      <c r="V10" s="19"/>
      <c r="W10" s="42"/>
      <c r="X10" s="18">
        <f t="shared" si="6"/>
        <v>92.69</v>
      </c>
      <c r="Y10" s="42"/>
      <c r="Z10" s="47"/>
      <c r="AA10" s="47"/>
      <c r="AB10" s="30"/>
      <c r="AC10" s="15"/>
      <c r="AD10" s="49"/>
      <c r="AE10" s="49"/>
      <c r="AF10" s="49"/>
      <c r="AG10" s="16">
        <f t="shared" si="7"/>
        <v>92.69</v>
      </c>
      <c r="AH10" s="43"/>
      <c r="AI10" s="49"/>
      <c r="AJ10" s="49"/>
      <c r="AK10" s="31"/>
      <c r="AL10" s="17"/>
      <c r="AM10" s="19"/>
      <c r="AN10" s="19"/>
      <c r="AO10" s="42"/>
      <c r="AP10" s="18">
        <f t="shared" si="8"/>
        <v>92.69</v>
      </c>
      <c r="AQ10" s="42"/>
      <c r="AR10" s="47"/>
      <c r="AS10" s="47"/>
      <c r="AT10" s="30"/>
      <c r="AU10" s="15"/>
      <c r="AV10" s="49"/>
      <c r="AW10" s="49"/>
      <c r="AX10" s="49"/>
      <c r="AY10" s="16">
        <f t="shared" si="9"/>
        <v>92.69</v>
      </c>
      <c r="AZ10" s="43"/>
      <c r="BA10" s="49"/>
      <c r="BB10" s="49"/>
      <c r="BC10" s="31"/>
      <c r="BD10" s="13" t="s">
        <v>191</v>
      </c>
      <c r="BE10" s="47"/>
      <c r="BF10" s="47"/>
      <c r="BG10" s="42"/>
      <c r="BH10" s="18">
        <f t="shared" si="1"/>
        <v>92.69</v>
      </c>
      <c r="BI10" s="42"/>
      <c r="BJ10" s="47"/>
      <c r="BK10" s="47"/>
      <c r="BL10" s="30"/>
    </row>
    <row r="11" spans="1:64" x14ac:dyDescent="0.25">
      <c r="A11" s="81"/>
      <c r="B11" s="13" t="s">
        <v>98</v>
      </c>
      <c r="C11" s="47"/>
      <c r="D11" s="47"/>
      <c r="E11" s="42">
        <f t="shared" si="2"/>
        <v>0</v>
      </c>
      <c r="F11" s="14">
        <f>F10</f>
        <v>92.69</v>
      </c>
      <c r="G11" s="42">
        <f t="shared" si="3"/>
        <v>0</v>
      </c>
      <c r="H11" s="47">
        <f t="shared" si="4"/>
        <v>0</v>
      </c>
      <c r="I11" s="47">
        <f>-9000-12500</f>
        <v>-21500</v>
      </c>
      <c r="J11" s="46">
        <f t="shared" si="5"/>
        <v>-21500</v>
      </c>
      <c r="K11" s="15" t="s">
        <v>98</v>
      </c>
      <c r="L11" s="49"/>
      <c r="M11" s="49"/>
      <c r="N11" s="49"/>
      <c r="O11" s="16">
        <f t="shared" si="0"/>
        <v>92.69</v>
      </c>
      <c r="P11" s="43"/>
      <c r="Q11" s="49"/>
      <c r="R11" s="49"/>
      <c r="S11" s="31"/>
      <c r="T11" s="17" t="s">
        <v>98</v>
      </c>
      <c r="U11" s="19"/>
      <c r="V11" s="19"/>
      <c r="W11" s="42"/>
      <c r="X11" s="18">
        <f t="shared" si="6"/>
        <v>92.69</v>
      </c>
      <c r="Y11" s="42"/>
      <c r="Z11" s="47"/>
      <c r="AA11" s="47"/>
      <c r="AB11" s="30"/>
      <c r="AC11" s="15"/>
      <c r="AD11" s="49"/>
      <c r="AE11" s="49"/>
      <c r="AF11" s="49"/>
      <c r="AG11" s="16">
        <f t="shared" si="7"/>
        <v>92.69</v>
      </c>
      <c r="AH11" s="43"/>
      <c r="AI11" s="49"/>
      <c r="AJ11" s="49"/>
      <c r="AK11" s="31"/>
      <c r="AL11" s="17"/>
      <c r="AM11" s="19"/>
      <c r="AN11" s="19"/>
      <c r="AO11" s="42"/>
      <c r="AP11" s="18">
        <f t="shared" si="8"/>
        <v>92.69</v>
      </c>
      <c r="AQ11" s="42"/>
      <c r="AR11" s="47"/>
      <c r="AS11" s="47"/>
      <c r="AT11" s="30"/>
      <c r="AU11" s="15"/>
      <c r="AV11" s="49"/>
      <c r="AW11" s="49"/>
      <c r="AX11" s="49"/>
      <c r="AY11" s="16">
        <f t="shared" si="9"/>
        <v>92.69</v>
      </c>
      <c r="AZ11" s="43"/>
      <c r="BA11" s="49"/>
      <c r="BB11" s="49"/>
      <c r="BC11" s="31"/>
      <c r="BD11" s="13" t="s">
        <v>192</v>
      </c>
      <c r="BE11" s="47"/>
      <c r="BF11" s="47"/>
      <c r="BG11" s="42"/>
      <c r="BH11" s="18">
        <f t="shared" si="1"/>
        <v>92.69</v>
      </c>
      <c r="BI11" s="42"/>
      <c r="BJ11" s="47"/>
      <c r="BK11" s="47"/>
      <c r="BL11" s="30"/>
    </row>
    <row r="12" spans="1:64" x14ac:dyDescent="0.25">
      <c r="A12" s="84" t="s">
        <v>100</v>
      </c>
      <c r="B12" s="13" t="s">
        <v>97</v>
      </c>
      <c r="C12" s="85">
        <f>C4+C6+C8+C10</f>
        <v>0</v>
      </c>
      <c r="D12" s="86"/>
      <c r="E12" s="47">
        <f>E4+E6+E8+E10</f>
        <v>0</v>
      </c>
      <c r="F12" s="87" t="s">
        <v>101</v>
      </c>
      <c r="G12" s="47">
        <f>G4+G6+G8+G10</f>
        <v>0</v>
      </c>
      <c r="H12" s="47">
        <f>H4+H6+H8+H10</f>
        <v>0</v>
      </c>
      <c r="I12" s="47">
        <f t="shared" ref="H12:J13" si="10">I4+I6+I8+I10</f>
        <v>60196</v>
      </c>
      <c r="J12" s="47">
        <f t="shared" si="10"/>
        <v>60196</v>
      </c>
      <c r="K12" s="15" t="s">
        <v>97</v>
      </c>
      <c r="L12" s="89">
        <f>L4+L6+L8+L10</f>
        <v>0</v>
      </c>
      <c r="M12" s="89"/>
      <c r="N12" s="49">
        <f>N4+N6+N8+N10</f>
        <v>0</v>
      </c>
      <c r="O12" s="89" t="s">
        <v>101</v>
      </c>
      <c r="P12" s="49">
        <f>P4+P6+P8+P10</f>
        <v>0</v>
      </c>
      <c r="Q12" s="32">
        <f t="shared" ref="Q12:S13" si="11">Q4+Q6+Q8+Q10</f>
        <v>0</v>
      </c>
      <c r="R12" s="32">
        <f t="shared" si="11"/>
        <v>-40624</v>
      </c>
      <c r="S12" s="33">
        <f t="shared" si="11"/>
        <v>-40624</v>
      </c>
      <c r="T12" s="17" t="s">
        <v>97</v>
      </c>
      <c r="U12" s="47">
        <f t="shared" ref="U12:AB13" si="12">U4+U6+U8+U10</f>
        <v>0</v>
      </c>
      <c r="V12" s="47">
        <f t="shared" si="12"/>
        <v>0</v>
      </c>
      <c r="W12" s="47">
        <f t="shared" si="12"/>
        <v>0</v>
      </c>
      <c r="X12" s="47">
        <f t="shared" si="12"/>
        <v>378.45499999999998</v>
      </c>
      <c r="Y12" s="47">
        <f t="shared" si="12"/>
        <v>0</v>
      </c>
      <c r="Z12" s="47">
        <f t="shared" si="12"/>
        <v>0</v>
      </c>
      <c r="AA12" s="47">
        <f t="shared" si="12"/>
        <v>250</v>
      </c>
      <c r="AB12" s="47">
        <f t="shared" si="12"/>
        <v>250</v>
      </c>
      <c r="AC12" s="15" t="s">
        <v>97</v>
      </c>
      <c r="AD12" s="89">
        <f>AD4+AD6+AD8+AD10</f>
        <v>0</v>
      </c>
      <c r="AE12" s="89"/>
      <c r="AF12" s="49">
        <f>AF4+AF6+AF8+AF10</f>
        <v>0</v>
      </c>
      <c r="AG12" s="89" t="s">
        <v>101</v>
      </c>
      <c r="AH12" s="49">
        <f t="shared" ref="AH12:AK13" si="13">AH4+AH6+AH8+AH10</f>
        <v>0</v>
      </c>
      <c r="AI12" s="32">
        <f t="shared" si="13"/>
        <v>0</v>
      </c>
      <c r="AJ12" s="32">
        <f t="shared" si="13"/>
        <v>0</v>
      </c>
      <c r="AK12" s="33">
        <f t="shared" si="13"/>
        <v>0</v>
      </c>
      <c r="AL12" s="17" t="s">
        <v>97</v>
      </c>
      <c r="AM12" s="85">
        <f>AM4+AM6+AM8+AM10</f>
        <v>0</v>
      </c>
      <c r="AN12" s="86"/>
      <c r="AO12" s="47">
        <f>AO4+AO6+AO8+AO10</f>
        <v>0</v>
      </c>
      <c r="AP12" s="87" t="s">
        <v>101</v>
      </c>
      <c r="AQ12" s="47">
        <f t="shared" ref="AQ12:AT13" si="14">AQ4+AQ6+AQ8+AQ10</f>
        <v>0</v>
      </c>
      <c r="AR12" s="47">
        <f t="shared" si="14"/>
        <v>0</v>
      </c>
      <c r="AS12" s="47">
        <f t="shared" si="14"/>
        <v>0</v>
      </c>
      <c r="AT12" s="47">
        <f t="shared" si="14"/>
        <v>0</v>
      </c>
      <c r="AU12" s="15" t="s">
        <v>97</v>
      </c>
      <c r="AV12" s="89">
        <f>AV4+AV6+AV8+AV10</f>
        <v>0</v>
      </c>
      <c r="AW12" s="89"/>
      <c r="AX12" s="49">
        <f>AX4+AX6+AX8+AX10</f>
        <v>0</v>
      </c>
      <c r="AY12" s="89" t="s">
        <v>101</v>
      </c>
      <c r="AZ12" s="49">
        <f t="shared" ref="AZ12:BC13" si="15">AZ4+AZ6+AZ8+AZ10</f>
        <v>0</v>
      </c>
      <c r="BA12" s="32">
        <f t="shared" si="15"/>
        <v>0</v>
      </c>
      <c r="BB12" s="32">
        <f t="shared" si="15"/>
        <v>0</v>
      </c>
      <c r="BC12" s="33">
        <f t="shared" si="15"/>
        <v>0</v>
      </c>
      <c r="BD12" s="13" t="s">
        <v>97</v>
      </c>
      <c r="BE12" s="85">
        <f>BE4+BE6+BE8+BE10</f>
        <v>0</v>
      </c>
      <c r="BF12" s="86"/>
      <c r="BG12" s="47">
        <f>BG4+BG6+BG8+BG10</f>
        <v>0</v>
      </c>
      <c r="BH12" s="87" t="s">
        <v>101</v>
      </c>
      <c r="BI12" s="47">
        <f t="shared" ref="BI12:BL13" si="16">BI4+BI6+BI8+BI10</f>
        <v>0</v>
      </c>
      <c r="BJ12" s="47">
        <f t="shared" si="16"/>
        <v>0</v>
      </c>
      <c r="BK12" s="47">
        <f t="shared" si="16"/>
        <v>0</v>
      </c>
      <c r="BL12" s="47">
        <f t="shared" si="16"/>
        <v>0</v>
      </c>
    </row>
    <row r="13" spans="1:64" ht="14.4" thickBot="1" x14ac:dyDescent="0.3">
      <c r="A13" s="84"/>
      <c r="B13" s="20" t="s">
        <v>98</v>
      </c>
      <c r="C13" s="90">
        <f>C5+C7+C9+C11</f>
        <v>0</v>
      </c>
      <c r="D13" s="91"/>
      <c r="E13" s="48">
        <f>E5+E7+E9+E11</f>
        <v>0</v>
      </c>
      <c r="F13" s="88"/>
      <c r="G13" s="48">
        <f>G5+G7+G9+G11</f>
        <v>0</v>
      </c>
      <c r="H13" s="48">
        <f t="shared" si="10"/>
        <v>0</v>
      </c>
      <c r="I13" s="48">
        <f t="shared" si="10"/>
        <v>127350</v>
      </c>
      <c r="J13" s="48">
        <f t="shared" si="10"/>
        <v>127350</v>
      </c>
      <c r="K13" s="21" t="s">
        <v>98</v>
      </c>
      <c r="L13" s="92">
        <f>L5+L7+L9+L11</f>
        <v>0</v>
      </c>
      <c r="M13" s="92"/>
      <c r="N13" s="50">
        <f>N5+N7+N9+N11</f>
        <v>0</v>
      </c>
      <c r="O13" s="92"/>
      <c r="P13" s="50">
        <f>P5+P7+P9+P11</f>
        <v>0</v>
      </c>
      <c r="Q13" s="35">
        <f t="shared" si="11"/>
        <v>0</v>
      </c>
      <c r="R13" s="35">
        <f t="shared" si="11"/>
        <v>1550</v>
      </c>
      <c r="S13" s="36">
        <f t="shared" si="11"/>
        <v>1550</v>
      </c>
      <c r="T13" s="22" t="s">
        <v>98</v>
      </c>
      <c r="U13" s="48">
        <f t="shared" si="12"/>
        <v>0</v>
      </c>
      <c r="V13" s="48">
        <f t="shared" si="12"/>
        <v>0</v>
      </c>
      <c r="W13" s="48">
        <f t="shared" si="12"/>
        <v>0</v>
      </c>
      <c r="X13" s="48">
        <f t="shared" si="12"/>
        <v>378.45499999999998</v>
      </c>
      <c r="Y13" s="48">
        <f t="shared" si="12"/>
        <v>0</v>
      </c>
      <c r="Z13" s="48">
        <f t="shared" si="12"/>
        <v>0</v>
      </c>
      <c r="AA13" s="48">
        <f t="shared" si="12"/>
        <v>0</v>
      </c>
      <c r="AB13" s="48">
        <f t="shared" si="12"/>
        <v>0</v>
      </c>
      <c r="AC13" s="21" t="s">
        <v>98</v>
      </c>
      <c r="AD13" s="92">
        <f>AD5+AD7+AD9+AD11</f>
        <v>0</v>
      </c>
      <c r="AE13" s="92"/>
      <c r="AF13" s="50">
        <f>AF5+AF7+AF9+AF11</f>
        <v>0</v>
      </c>
      <c r="AG13" s="92"/>
      <c r="AH13" s="50">
        <f t="shared" si="13"/>
        <v>0</v>
      </c>
      <c r="AI13" s="35">
        <f t="shared" si="13"/>
        <v>0</v>
      </c>
      <c r="AJ13" s="35">
        <f t="shared" si="13"/>
        <v>0</v>
      </c>
      <c r="AK13" s="36">
        <f t="shared" si="13"/>
        <v>0</v>
      </c>
      <c r="AL13" s="22" t="s">
        <v>98</v>
      </c>
      <c r="AM13" s="90">
        <f>AM5+AM7+AM9+AM11</f>
        <v>0</v>
      </c>
      <c r="AN13" s="91"/>
      <c r="AO13" s="48">
        <f>AO5+AO7+AO9+AO11</f>
        <v>0</v>
      </c>
      <c r="AP13" s="88"/>
      <c r="AQ13" s="48">
        <f t="shared" si="14"/>
        <v>0</v>
      </c>
      <c r="AR13" s="48">
        <f t="shared" si="14"/>
        <v>0</v>
      </c>
      <c r="AS13" s="48">
        <f t="shared" si="14"/>
        <v>0</v>
      </c>
      <c r="AT13" s="48">
        <f t="shared" si="14"/>
        <v>0</v>
      </c>
      <c r="AU13" s="21" t="s">
        <v>98</v>
      </c>
      <c r="AV13" s="92">
        <f>AV5+AV7+AV9+AV11</f>
        <v>0</v>
      </c>
      <c r="AW13" s="92"/>
      <c r="AX13" s="50">
        <f>AX5+AX7+AX9+AX11</f>
        <v>0</v>
      </c>
      <c r="AY13" s="92"/>
      <c r="AZ13" s="50">
        <f t="shared" si="15"/>
        <v>0</v>
      </c>
      <c r="BA13" s="35">
        <f t="shared" si="15"/>
        <v>0</v>
      </c>
      <c r="BB13" s="35">
        <f t="shared" si="15"/>
        <v>0</v>
      </c>
      <c r="BC13" s="36">
        <f t="shared" si="15"/>
        <v>0</v>
      </c>
      <c r="BD13" s="20" t="s">
        <v>98</v>
      </c>
      <c r="BE13" s="90">
        <f>BE5+BE7+BE9+BE11</f>
        <v>0</v>
      </c>
      <c r="BF13" s="91"/>
      <c r="BG13" s="48">
        <f>BG5+BG7+BG9+BG11</f>
        <v>0</v>
      </c>
      <c r="BH13" s="88"/>
      <c r="BI13" s="48">
        <f t="shared" si="16"/>
        <v>0</v>
      </c>
      <c r="BJ13" s="48">
        <f t="shared" si="16"/>
        <v>0</v>
      </c>
      <c r="BK13" s="48">
        <f t="shared" si="16"/>
        <v>0</v>
      </c>
      <c r="BL13" s="48">
        <f t="shared" si="16"/>
        <v>0</v>
      </c>
    </row>
    <row r="14" spans="1:64" ht="14.4" thickBot="1" x14ac:dyDescent="0.3"/>
    <row r="15" spans="1:64" x14ac:dyDescent="0.25">
      <c r="A15" s="76" t="s">
        <v>102</v>
      </c>
      <c r="B15" s="23" t="s">
        <v>97</v>
      </c>
      <c r="C15" s="45">
        <f>C12+L12+U12+AD12+AM12+AV12+BE12</f>
        <v>0</v>
      </c>
      <c r="F15" s="37"/>
      <c r="P15" s="37"/>
    </row>
    <row r="16" spans="1:64" ht="14.4" thickBot="1" x14ac:dyDescent="0.3">
      <c r="A16" s="77"/>
      <c r="B16" s="38" t="s">
        <v>98</v>
      </c>
      <c r="C16" s="34">
        <f>C13+L13+U13+AD13+AM13+AV13+BE13</f>
        <v>0</v>
      </c>
      <c r="D16" s="28"/>
      <c r="E16" s="28"/>
      <c r="H16" s="24"/>
      <c r="I16" s="24"/>
      <c r="J16" s="25"/>
      <c r="K16" s="24"/>
      <c r="L16" s="24"/>
      <c r="AC16" s="24"/>
      <c r="AD16" s="24"/>
    </row>
    <row r="17" spans="1:52" x14ac:dyDescent="0.25">
      <c r="A17" s="72" t="s">
        <v>153</v>
      </c>
      <c r="B17" s="38" t="s">
        <v>97</v>
      </c>
      <c r="C17" s="47">
        <f>E12+N12+W12+AF12+AO12+AX12+BG12</f>
        <v>0</v>
      </c>
      <c r="D17" s="78">
        <f>C17+C18</f>
        <v>0</v>
      </c>
      <c r="H17" s="24"/>
      <c r="I17" s="24"/>
      <c r="J17" s="25"/>
      <c r="K17" s="24"/>
      <c r="L17" s="24"/>
      <c r="AC17" s="24"/>
      <c r="AD17" s="24"/>
    </row>
    <row r="18" spans="1:52" x14ac:dyDescent="0.25">
      <c r="A18" s="73"/>
      <c r="B18" s="38" t="s">
        <v>98</v>
      </c>
      <c r="C18" s="39">
        <f>E13+N13+W13+AF13+AO13+AX13+BG13</f>
        <v>0</v>
      </c>
      <c r="D18" s="75"/>
      <c r="G18" s="37"/>
      <c r="H18" s="24"/>
      <c r="I18" s="24"/>
      <c r="J18" s="41"/>
      <c r="K18" s="24"/>
      <c r="L18" s="24"/>
      <c r="AC18" s="24"/>
      <c r="AD18" s="24"/>
    </row>
    <row r="19" spans="1:52" x14ac:dyDescent="0.25">
      <c r="A19" s="72" t="s">
        <v>154</v>
      </c>
      <c r="B19" s="38" t="s">
        <v>97</v>
      </c>
      <c r="C19" s="39">
        <f>G12+P12+Y12+AH12+AQ12+AZ12+BI12</f>
        <v>0</v>
      </c>
      <c r="D19" s="74">
        <f>C19+C20</f>
        <v>0</v>
      </c>
      <c r="E19" s="37"/>
      <c r="H19" s="24"/>
      <c r="I19" s="24"/>
      <c r="J19" s="25"/>
      <c r="K19" s="24"/>
      <c r="L19" s="24"/>
      <c r="AC19" s="24"/>
      <c r="AD19" s="24"/>
    </row>
    <row r="20" spans="1:52" x14ac:dyDescent="0.25">
      <c r="A20" s="73"/>
      <c r="B20" s="38" t="s">
        <v>98</v>
      </c>
      <c r="C20" s="47">
        <f>G13+P13+Y13+AH13+AQ13+AZ13+BI13</f>
        <v>0</v>
      </c>
      <c r="D20" s="75"/>
      <c r="H20" s="24"/>
      <c r="I20" s="24"/>
      <c r="J20" s="25"/>
      <c r="K20" s="24"/>
      <c r="L20" s="24"/>
      <c r="AC20" s="24"/>
      <c r="AD20" s="24"/>
    </row>
    <row r="21" spans="1:52" x14ac:dyDescent="0.25">
      <c r="A21" s="72" t="s">
        <v>155</v>
      </c>
      <c r="B21" s="38" t="s">
        <v>97</v>
      </c>
      <c r="C21" s="47">
        <f>H12+Q12+Z12+AI12+AR12+BA12+BJ12</f>
        <v>0</v>
      </c>
      <c r="D21" s="74">
        <f>C21+C22</f>
        <v>0</v>
      </c>
      <c r="H21" s="24"/>
      <c r="I21" s="24"/>
      <c r="J21" s="25"/>
      <c r="K21" s="24"/>
      <c r="L21" s="24"/>
      <c r="AC21" s="24"/>
      <c r="AD21" s="24"/>
    </row>
    <row r="22" spans="1:52" x14ac:dyDescent="0.25">
      <c r="A22" s="73"/>
      <c r="B22" s="38" t="s">
        <v>98</v>
      </c>
      <c r="C22" s="47">
        <f>H13+Q13+Z13+AI13+AR13+BA13+BJ13</f>
        <v>0</v>
      </c>
      <c r="D22" s="75"/>
      <c r="H22" s="24"/>
      <c r="I22" s="24"/>
      <c r="J22" s="25"/>
      <c r="K22" s="24"/>
      <c r="L22" s="24"/>
      <c r="AC22" s="24"/>
      <c r="AD22" s="24"/>
    </row>
    <row r="23" spans="1:52" x14ac:dyDescent="0.25">
      <c r="A23" s="72" t="s">
        <v>156</v>
      </c>
      <c r="B23" s="38" t="s">
        <v>97</v>
      </c>
      <c r="C23" s="47">
        <f>I12+R12+AA12+AJ12+AS12+BB12+BK12</f>
        <v>19822</v>
      </c>
      <c r="D23" s="74">
        <f>C23+C24</f>
        <v>148722</v>
      </c>
      <c r="E23" s="37"/>
      <c r="H23" s="24"/>
      <c r="I23" s="24"/>
      <c r="J23" s="25"/>
      <c r="K23" s="24"/>
      <c r="L23" s="24"/>
      <c r="AC23" s="24"/>
      <c r="AD23" s="24"/>
    </row>
    <row r="24" spans="1:52" x14ac:dyDescent="0.25">
      <c r="A24" s="73" t="s">
        <v>94</v>
      </c>
      <c r="B24" s="38" t="s">
        <v>98</v>
      </c>
      <c r="C24" s="47">
        <f>I13+R13+AA13+AJ13+AS13+BB13+BK13</f>
        <v>128900</v>
      </c>
      <c r="D24" s="75"/>
      <c r="H24" s="24" t="s">
        <v>157</v>
      </c>
      <c r="I24" s="24"/>
      <c r="J24" s="25"/>
      <c r="K24" s="24"/>
      <c r="L24" s="24"/>
      <c r="P24" s="26" t="s">
        <v>157</v>
      </c>
      <c r="AC24" s="24"/>
      <c r="AD24" s="24"/>
    </row>
    <row r="25" spans="1:52" x14ac:dyDescent="0.25">
      <c r="A25" s="72" t="s">
        <v>158</v>
      </c>
      <c r="B25" s="38" t="s">
        <v>97</v>
      </c>
      <c r="C25" s="47">
        <f>J12+S12+AB12+AK12+AT12+BC12+BL12</f>
        <v>19822</v>
      </c>
      <c r="D25" s="94">
        <f>C25+C26</f>
        <v>148722</v>
      </c>
      <c r="H25" s="24"/>
      <c r="I25" s="24"/>
      <c r="J25" s="25" t="s">
        <v>157</v>
      </c>
      <c r="K25" s="24"/>
      <c r="L25" s="24"/>
      <c r="AC25" s="24"/>
      <c r="AD25" s="24"/>
    </row>
    <row r="26" spans="1:52" ht="14.4" thickBot="1" x14ac:dyDescent="0.3">
      <c r="A26" s="93" t="s">
        <v>96</v>
      </c>
      <c r="B26" s="40" t="s">
        <v>98</v>
      </c>
      <c r="C26" s="48">
        <f>J13+S13+AB13+AK13+AT13+BC13+BL13</f>
        <v>128900</v>
      </c>
      <c r="D26" s="95"/>
      <c r="H26" s="24"/>
      <c r="I26" s="24"/>
      <c r="J26" s="25"/>
      <c r="K26" s="24"/>
      <c r="L26" s="24"/>
      <c r="N26" s="26" t="s">
        <v>157</v>
      </c>
      <c r="AC26" s="24"/>
      <c r="AD26" s="24"/>
      <c r="AY26" s="26" t="s">
        <v>75</v>
      </c>
      <c r="AZ26" s="26"/>
    </row>
    <row r="27" spans="1:52" x14ac:dyDescent="0.25">
      <c r="H27" s="24"/>
      <c r="I27" s="25"/>
      <c r="J27" s="27"/>
      <c r="K27" s="24"/>
      <c r="L27" s="24"/>
      <c r="M27" s="28"/>
      <c r="N27" s="28"/>
      <c r="O27" s="29"/>
      <c r="P27" s="29"/>
      <c r="AC27" s="24"/>
      <c r="AD27" s="24"/>
      <c r="AE27" s="28"/>
      <c r="AF27" s="28"/>
      <c r="AG27" s="29"/>
      <c r="AH27" s="29"/>
    </row>
  </sheetData>
  <mergeCells count="41">
    <mergeCell ref="D23:D24"/>
    <mergeCell ref="A25:A26"/>
    <mergeCell ref="D25:D26"/>
    <mergeCell ref="AV12:AW12"/>
    <mergeCell ref="AY12:AY13"/>
    <mergeCell ref="A23:A24"/>
    <mergeCell ref="BE12:BF12"/>
    <mergeCell ref="BH12:BH13"/>
    <mergeCell ref="C13:D13"/>
    <mergeCell ref="L13:M13"/>
    <mergeCell ref="AD13:AE13"/>
    <mergeCell ref="AM13:AN13"/>
    <mergeCell ref="AV13:AW13"/>
    <mergeCell ref="BE13:BF13"/>
    <mergeCell ref="O12:O13"/>
    <mergeCell ref="AD12:AE12"/>
    <mergeCell ref="AG12:AG13"/>
    <mergeCell ref="AM12:AN12"/>
    <mergeCell ref="AP12:AP13"/>
    <mergeCell ref="AC2:AK2"/>
    <mergeCell ref="A10:A11"/>
    <mergeCell ref="A12:A13"/>
    <mergeCell ref="C12:D12"/>
    <mergeCell ref="F12:F13"/>
    <mergeCell ref="L12:M12"/>
    <mergeCell ref="BD2:BL2"/>
    <mergeCell ref="A19:A20"/>
    <mergeCell ref="D19:D20"/>
    <mergeCell ref="A21:A22"/>
    <mergeCell ref="D21:D22"/>
    <mergeCell ref="A15:A16"/>
    <mergeCell ref="A17:A18"/>
    <mergeCell ref="D17:D18"/>
    <mergeCell ref="A4:A5"/>
    <mergeCell ref="A6:A7"/>
    <mergeCell ref="A8:A9"/>
    <mergeCell ref="AL2:AT2"/>
    <mergeCell ref="AU2:BC2"/>
    <mergeCell ref="B2:J2"/>
    <mergeCell ref="K2:S2"/>
    <mergeCell ref="T2:A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自营现券持仓</vt:lpstr>
      <vt:lpstr>中间业务现券持仓</vt:lpstr>
      <vt:lpstr>期货持仓和盈亏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李孟霜</dc:creator>
  <cp:lastModifiedBy>李孟霜</cp:lastModifiedBy>
  <dcterms:created xsi:type="dcterms:W3CDTF">2017-12-25T14:31:56Z</dcterms:created>
  <dcterms:modified xsi:type="dcterms:W3CDTF">2018-02-28T16:36:44Z</dcterms:modified>
</cp:coreProperties>
</file>