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j1\Documents\sentencesurprisal\"/>
    </mc:Choice>
  </mc:AlternateContent>
  <xr:revisionPtr revIDLastSave="0" documentId="13_ncr:1_{495230CB-5B36-4FDE-85CB-125890F0C27C}" xr6:coauthVersionLast="47" xr6:coauthVersionMax="47" xr10:uidLastSave="{00000000-0000-0000-0000-000000000000}"/>
  <bookViews>
    <workbookView xWindow="-108" yWindow="-108" windowWidth="23256" windowHeight="14016" firstSheet="2" activeTab="7" xr2:uid="{1269AEE0-FD6D-4A79-A876-C8912B7DDE08}"/>
  </bookViews>
  <sheets>
    <sheet name="Pizza Dataset" sheetId="1" r:id="rId1"/>
    <sheet name="Sheet1" sheetId="7" r:id="rId2"/>
    <sheet name="Staff Dataset" sheetId="2" r:id="rId3"/>
    <sheet name="&quot;Good&quot; in valid.txt" sheetId="3" r:id="rId4"/>
    <sheet name="&quot;food&quot; in train.txt" sheetId="4" r:id="rId5"/>
    <sheet name="Entire train.txt" sheetId="5" r:id="rId6"/>
    <sheet name="Manual Dataset" sheetId="6" r:id="rId7"/>
    <sheet name="Sheet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8" l="1"/>
  <c r="C9" i="8"/>
  <c r="D9" i="8"/>
  <c r="E9" i="8"/>
  <c r="F9" i="8"/>
  <c r="G9" i="8"/>
  <c r="H9" i="8"/>
  <c r="I9" i="8"/>
  <c r="B10" i="8"/>
  <c r="C10" i="8"/>
  <c r="D10" i="8"/>
  <c r="E10" i="8"/>
  <c r="F10" i="8"/>
  <c r="G10" i="8"/>
  <c r="H10" i="8"/>
  <c r="I10" i="8"/>
  <c r="C8" i="8"/>
  <c r="D8" i="8"/>
  <c r="E8" i="8"/>
  <c r="F8" i="8"/>
  <c r="G8" i="8"/>
  <c r="H8" i="8"/>
  <c r="I8" i="8"/>
  <c r="B8" i="8"/>
  <c r="J21" i="7"/>
  <c r="J22" i="7"/>
  <c r="J23" i="7"/>
  <c r="J24" i="7"/>
  <c r="I24" i="7"/>
  <c r="I23" i="7"/>
  <c r="I22" i="7"/>
  <c r="I21" i="7"/>
  <c r="J20" i="7"/>
  <c r="I20" i="7"/>
  <c r="M12" i="6"/>
  <c r="I12" i="6"/>
  <c r="J12" i="6"/>
  <c r="K12" i="6"/>
  <c r="L12" i="6"/>
  <c r="H12" i="6"/>
  <c r="C27" i="4"/>
  <c r="D27" i="4"/>
  <c r="E27" i="4"/>
  <c r="F27" i="4"/>
  <c r="G27" i="4"/>
  <c r="B27" i="4"/>
  <c r="C26" i="3"/>
  <c r="D26" i="3"/>
  <c r="E26" i="3"/>
  <c r="F26" i="3"/>
  <c r="G26" i="3"/>
  <c r="B26" i="3"/>
  <c r="C26" i="2"/>
  <c r="D26" i="2"/>
  <c r="E26" i="2"/>
  <c r="F26" i="2"/>
  <c r="G26" i="2"/>
  <c r="B26" i="2"/>
  <c r="C23" i="1"/>
  <c r="D23" i="1"/>
  <c r="E23" i="1"/>
  <c r="F23" i="1"/>
  <c r="G23" i="1"/>
  <c r="B23" i="1"/>
  <c r="O8" i="5"/>
  <c r="P8" i="5"/>
  <c r="Q8" i="5"/>
  <c r="R8" i="5"/>
  <c r="S8" i="5"/>
  <c r="N8" i="5"/>
  <c r="N19" i="5"/>
  <c r="M22" i="4"/>
  <c r="L22" i="3"/>
  <c r="N22" i="2"/>
  <c r="K18" i="1"/>
  <c r="O10" i="4"/>
  <c r="P10" i="4"/>
  <c r="Q10" i="4"/>
  <c r="R10" i="4"/>
  <c r="S10" i="4"/>
  <c r="N10" i="4"/>
  <c r="N9" i="3"/>
  <c r="O9" i="3"/>
  <c r="P9" i="3"/>
  <c r="Q9" i="3"/>
  <c r="R9" i="3"/>
  <c r="M9" i="3"/>
  <c r="O9" i="2"/>
  <c r="P9" i="2"/>
  <c r="Q9" i="2"/>
  <c r="R9" i="2"/>
  <c r="S9" i="2"/>
  <c r="N9" i="2"/>
  <c r="L8" i="1"/>
  <c r="M8" i="1"/>
  <c r="N8" i="1"/>
  <c r="O8" i="1"/>
  <c r="P8" i="1"/>
  <c r="K8" i="1"/>
</calcChain>
</file>

<file path=xl/sharedStrings.xml><?xml version="1.0" encoding="utf-8"?>
<sst xmlns="http://schemas.openxmlformats.org/spreadsheetml/2006/main" count="270" uniqueCount="56">
  <si>
    <t>PCA</t>
  </si>
  <si>
    <t>ICA</t>
  </si>
  <si>
    <t>Poly KPCA</t>
  </si>
  <si>
    <t>RBF KPCA</t>
  </si>
  <si>
    <t>Sig KPCA</t>
  </si>
  <si>
    <t>Cos KPCA</t>
  </si>
  <si>
    <t>Weird Sentence Rank</t>
  </si>
  <si>
    <t>Timing</t>
  </si>
  <si>
    <t>Mean:</t>
  </si>
  <si>
    <t>Min_Comps Req for Best</t>
  </si>
  <si>
    <t>Each value is the mean of 5 trials</t>
  </si>
  <si>
    <t>(80% variance captured in PCA) = ~75 components</t>
  </si>
  <si>
    <t>RBF acting very odd</t>
  </si>
  <si>
    <t>ICA (did not converge)</t>
  </si>
  <si>
    <t>Poly</t>
  </si>
  <si>
    <t>RBF</t>
  </si>
  <si>
    <t>Sigmoid</t>
  </si>
  <si>
    <t>Cosine</t>
  </si>
  <si>
    <t>Means:</t>
  </si>
  <si>
    <t>For sig KPCA, if the num_comps &gt;= 165 then the dimensionally</t>
  </si>
  <si>
    <t>reduced column for those features would be</t>
  </si>
  <si>
    <t>Very close to 0 so python approximates to 0 and messes up program</t>
  </si>
  <si>
    <t>With 75 components</t>
  </si>
  <si>
    <t>Size of dataset: 10929</t>
  </si>
  <si>
    <t>Size of dataset: 579</t>
  </si>
  <si>
    <t>Size of dataset: 3529</t>
  </si>
  <si>
    <t>Size of dataset: 2146</t>
  </si>
  <si>
    <t>IDF</t>
  </si>
  <si>
    <t>Comp to GPT-2</t>
  </si>
  <si>
    <t>Comp to IDF</t>
  </si>
  <si>
    <t>Comp to IDF with Min_Comps</t>
  </si>
  <si>
    <t>Comp to GPT with Min_Comps</t>
  </si>
  <si>
    <t>75 components</t>
  </si>
  <si>
    <t>Comp to GPT-2 with Min_Comps</t>
  </si>
  <si>
    <t>Sig</t>
  </si>
  <si>
    <t>Cos</t>
  </si>
  <si>
    <t>RUNNING INTO ERRORS FOR GPT-2</t>
  </si>
  <si>
    <t>GPT-2</t>
  </si>
  <si>
    <t>Size = 40</t>
  </si>
  <si>
    <t>Comp with GPT-2</t>
  </si>
  <si>
    <t>Comp to manual ranking</t>
  </si>
  <si>
    <t>Comparison of each to manual rankings</t>
  </si>
  <si>
    <t>Pizza</t>
  </si>
  <si>
    <t>Staff</t>
  </si>
  <si>
    <t>Good</t>
  </si>
  <si>
    <t>Food</t>
  </si>
  <si>
    <t>Manual</t>
  </si>
  <si>
    <t>TF-IDF</t>
  </si>
  <si>
    <t>Num_comps = 8</t>
  </si>
  <si>
    <t>Comp to PCA</t>
  </si>
  <si>
    <t>Also include a group of sentences of a foreign language and see how they rank</t>
  </si>
  <si>
    <t>English weird</t>
  </si>
  <si>
    <t>Spanish</t>
  </si>
  <si>
    <t>French</t>
  </si>
  <si>
    <t>Sentence Rank</t>
  </si>
  <si>
    <t>Pre-ranked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</si>
</sst>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Sheet1!$B$2:$B$6</c:f>
              <c:strCache>
                <c:ptCount val="5"/>
                <c:pt idx="0">
                  <c:v>Pizza</c:v>
                </c:pt>
                <c:pt idx="1">
                  <c:v>Staff</c:v>
                </c:pt>
                <c:pt idx="2">
                  <c:v>Good</c:v>
                </c:pt>
                <c:pt idx="3">
                  <c:v>Food</c:v>
                </c:pt>
                <c:pt idx="4">
                  <c:v>Manual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1</c:v>
                </c:pt>
                <c:pt idx="1">
                  <c:v>21</c:v>
                </c:pt>
                <c:pt idx="2">
                  <c:v>1</c:v>
                </c:pt>
                <c:pt idx="3">
                  <c:v>203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17-427F-BA2C-A1FFA76F981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ICA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Sheet1!$B$2:$B$6</c:f>
              <c:strCache>
                <c:ptCount val="5"/>
                <c:pt idx="0">
                  <c:v>Pizza</c:v>
                </c:pt>
                <c:pt idx="1">
                  <c:v>Staff</c:v>
                </c:pt>
                <c:pt idx="2">
                  <c:v>Good</c:v>
                </c:pt>
                <c:pt idx="3">
                  <c:v>Food</c:v>
                </c:pt>
                <c:pt idx="4">
                  <c:v>Manual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228</c:v>
                </c:pt>
                <c:pt idx="3">
                  <c:v>75</c:v>
                </c:pt>
                <c:pt idx="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17-427F-BA2C-A1FFA76F9815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Poly KPCA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Sheet1!$B$2:$B$6</c:f>
              <c:strCache>
                <c:ptCount val="5"/>
                <c:pt idx="0">
                  <c:v>Pizza</c:v>
                </c:pt>
                <c:pt idx="1">
                  <c:v>Staff</c:v>
                </c:pt>
                <c:pt idx="2">
                  <c:v>Good</c:v>
                </c:pt>
                <c:pt idx="3">
                  <c:v>Food</c:v>
                </c:pt>
                <c:pt idx="4">
                  <c:v>Manual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9</c:v>
                </c:pt>
                <c:pt idx="3">
                  <c:v>1176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17-427F-BA2C-A1FFA76F9815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RBF KPCA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Sheet1!$B$2:$B$6</c:f>
              <c:strCache>
                <c:ptCount val="5"/>
                <c:pt idx="0">
                  <c:v>Pizza</c:v>
                </c:pt>
                <c:pt idx="1">
                  <c:v>Staff</c:v>
                </c:pt>
                <c:pt idx="2">
                  <c:v>Good</c:v>
                </c:pt>
                <c:pt idx="3">
                  <c:v>Food</c:v>
                </c:pt>
                <c:pt idx="4">
                  <c:v>Manual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1</c:v>
                </c:pt>
                <c:pt idx="1">
                  <c:v>45</c:v>
                </c:pt>
                <c:pt idx="2">
                  <c:v>8</c:v>
                </c:pt>
                <c:pt idx="3">
                  <c:v>1</c:v>
                </c:pt>
                <c:pt idx="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17-427F-BA2C-A1FFA76F9815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Sig KPCA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Sheet1!$B$2:$B$6</c:f>
              <c:strCache>
                <c:ptCount val="5"/>
                <c:pt idx="0">
                  <c:v>Pizza</c:v>
                </c:pt>
                <c:pt idx="1">
                  <c:v>Staff</c:v>
                </c:pt>
                <c:pt idx="2">
                  <c:v>Good</c:v>
                </c:pt>
                <c:pt idx="3">
                  <c:v>Food</c:v>
                </c:pt>
                <c:pt idx="4">
                  <c:v>Manual</c:v>
                </c:pt>
              </c:strCache>
            </c:strRef>
          </c:cat>
          <c:val>
            <c:numRef>
              <c:f>Sheet1!$G$2:$G$6</c:f>
              <c:numCache>
                <c:formatCode>General</c:formatCode>
                <c:ptCount val="5"/>
                <c:pt idx="0">
                  <c:v>1</c:v>
                </c:pt>
                <c:pt idx="1">
                  <c:v>28</c:v>
                </c:pt>
                <c:pt idx="2">
                  <c:v>1</c:v>
                </c:pt>
                <c:pt idx="3">
                  <c:v>54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17-427F-BA2C-A1FFA76F9815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Cos KPCA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Sheet1!$B$2:$B$6</c:f>
              <c:strCache>
                <c:ptCount val="5"/>
                <c:pt idx="0">
                  <c:v>Pizza</c:v>
                </c:pt>
                <c:pt idx="1">
                  <c:v>Staff</c:v>
                </c:pt>
                <c:pt idx="2">
                  <c:v>Good</c:v>
                </c:pt>
                <c:pt idx="3">
                  <c:v>Food</c:v>
                </c:pt>
                <c:pt idx="4">
                  <c:v>Manual</c:v>
                </c:pt>
              </c:strCache>
            </c:strRef>
          </c:cat>
          <c:val>
            <c:numRef>
              <c:f>Sheet1!$H$2:$H$6</c:f>
              <c:numCache>
                <c:formatCode>General</c:formatCode>
                <c:ptCount val="5"/>
                <c:pt idx="0">
                  <c:v>995</c:v>
                </c:pt>
                <c:pt idx="1">
                  <c:v>1598</c:v>
                </c:pt>
                <c:pt idx="2">
                  <c:v>31</c:v>
                </c:pt>
                <c:pt idx="3">
                  <c:v>7361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17-427F-BA2C-A1FFA76F9815}"/>
            </c:ext>
          </c:extLst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TF-IDF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Sheet1!$B$2:$B$6</c:f>
              <c:strCache>
                <c:ptCount val="5"/>
                <c:pt idx="0">
                  <c:v>Pizza</c:v>
                </c:pt>
                <c:pt idx="1">
                  <c:v>Staff</c:v>
                </c:pt>
                <c:pt idx="2">
                  <c:v>Good</c:v>
                </c:pt>
                <c:pt idx="3">
                  <c:v>Food</c:v>
                </c:pt>
                <c:pt idx="4">
                  <c:v>Manual</c:v>
                </c:pt>
              </c:strCache>
            </c:strRef>
          </c:cat>
          <c:val>
            <c:numRef>
              <c:f>Sheet1!$I$2:$I$6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17-427F-BA2C-A1FFA76F9815}"/>
            </c:ext>
          </c:extLst>
        </c:ser>
        <c:ser>
          <c:idx val="7"/>
          <c:order val="7"/>
          <c:tx>
            <c:strRef>
              <c:f>Sheet1!$J$1</c:f>
              <c:strCache>
                <c:ptCount val="1"/>
                <c:pt idx="0">
                  <c:v>GPT-2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Sheet1!$B$2:$B$6</c:f>
              <c:strCache>
                <c:ptCount val="5"/>
                <c:pt idx="0">
                  <c:v>Pizza</c:v>
                </c:pt>
                <c:pt idx="1">
                  <c:v>Staff</c:v>
                </c:pt>
                <c:pt idx="2">
                  <c:v>Good</c:v>
                </c:pt>
                <c:pt idx="3">
                  <c:v>Food</c:v>
                </c:pt>
                <c:pt idx="4">
                  <c:v>Manual</c:v>
                </c:pt>
              </c:strCache>
            </c:strRef>
          </c:cat>
          <c:val>
            <c:numRef>
              <c:f>Sheet1!$J$2:$J$6</c:f>
              <c:numCache>
                <c:formatCode>General</c:formatCode>
                <c:ptCount val="5"/>
                <c:pt idx="0">
                  <c:v>24</c:v>
                </c:pt>
                <c:pt idx="1">
                  <c:v>28</c:v>
                </c:pt>
                <c:pt idx="2">
                  <c:v>11</c:v>
                </c:pt>
                <c:pt idx="3">
                  <c:v>91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117-427F-BA2C-A1FFA76F9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989336"/>
        <c:axId val="720991304"/>
      </c:lineChart>
      <c:catAx>
        <c:axId val="72098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91304"/>
        <c:crosses val="autoZero"/>
        <c:auto val="1"/>
        <c:lblAlgn val="ctr"/>
        <c:lblOffset val="100"/>
        <c:noMultiLvlLbl val="0"/>
      </c:catAx>
      <c:valAx>
        <c:axId val="720991304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8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</xdr:colOff>
      <xdr:row>13</xdr:row>
      <xdr:rowOff>0</xdr:rowOff>
    </xdr:from>
    <xdr:to>
      <xdr:col>18</xdr:col>
      <xdr:colOff>306705</xdr:colOff>
      <xdr:row>28</xdr:row>
      <xdr:rowOff>36195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DBFE79-59B9-A266-765F-EE2297478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0D706-AA86-47A0-975E-D7C2E3123F20}">
  <dimension ref="A1:P30"/>
  <sheetViews>
    <sheetView workbookViewId="0">
      <selection activeCell="H29" sqref="H29"/>
    </sheetView>
  </sheetViews>
  <sheetFormatPr defaultRowHeight="14.4" x14ac:dyDescent="0.3"/>
  <cols>
    <col min="1" max="1" width="25.44140625" customWidth="1"/>
    <col min="8" max="8" width="27.5546875" customWidth="1"/>
  </cols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6" x14ac:dyDescent="0.3">
      <c r="A2" t="s">
        <v>6</v>
      </c>
      <c r="B2">
        <v>1</v>
      </c>
      <c r="C2">
        <v>1</v>
      </c>
      <c r="D2">
        <v>2</v>
      </c>
      <c r="E2">
        <v>1</v>
      </c>
      <c r="F2">
        <v>1</v>
      </c>
      <c r="G2">
        <v>995</v>
      </c>
      <c r="H2" t="s">
        <v>11</v>
      </c>
    </row>
    <row r="3" spans="1:16" x14ac:dyDescent="0.3">
      <c r="A3" t="s">
        <v>7</v>
      </c>
      <c r="B3">
        <v>7.6582384109496998E-2</v>
      </c>
      <c r="C3">
        <v>0.24267363548278759</v>
      </c>
      <c r="D3">
        <v>0.24392356872558557</v>
      </c>
      <c r="E3">
        <v>0.21560440063476519</v>
      </c>
      <c r="F3">
        <v>0.18244066238403281</v>
      </c>
      <c r="G3">
        <v>0.15827417373657182</v>
      </c>
      <c r="H3" t="s">
        <v>10</v>
      </c>
      <c r="K3">
        <v>8.0787181854248005E-2</v>
      </c>
      <c r="L3">
        <v>0.26412725448608398</v>
      </c>
      <c r="M3">
        <v>0.24412226676940901</v>
      </c>
      <c r="N3">
        <v>0.21825385093688901</v>
      </c>
      <c r="O3">
        <v>0.18203234672546301</v>
      </c>
      <c r="P3">
        <v>0.163114309310913</v>
      </c>
    </row>
    <row r="4" spans="1:16" x14ac:dyDescent="0.3">
      <c r="A4" t="s">
        <v>9</v>
      </c>
      <c r="B4">
        <v>50</v>
      </c>
      <c r="C4">
        <v>41</v>
      </c>
      <c r="D4">
        <v>51</v>
      </c>
      <c r="E4">
        <v>51</v>
      </c>
      <c r="F4">
        <v>91</v>
      </c>
      <c r="G4">
        <v>303</v>
      </c>
      <c r="K4">
        <v>8.9443922042846596E-2</v>
      </c>
      <c r="L4">
        <v>0.222944021224975</v>
      </c>
      <c r="M4">
        <v>0.23990106582641599</v>
      </c>
      <c r="N4">
        <v>0.214166164398193</v>
      </c>
      <c r="O4">
        <v>0.18184757232665999</v>
      </c>
      <c r="P4">
        <v>0.16060328483581501</v>
      </c>
    </row>
    <row r="5" spans="1:16" x14ac:dyDescent="0.3">
      <c r="A5" t="s">
        <v>28</v>
      </c>
      <c r="B5">
        <v>0.13545027201458501</v>
      </c>
      <c r="C5">
        <v>0.281155022461135</v>
      </c>
      <c r="D5">
        <v>-4.9614365394165798E-2</v>
      </c>
      <c r="E5">
        <v>0.157877951676514</v>
      </c>
      <c r="F5">
        <v>0.18403706054795699</v>
      </c>
      <c r="G5">
        <v>0.22037113556150201</v>
      </c>
      <c r="H5" t="s">
        <v>32</v>
      </c>
      <c r="K5">
        <v>6.1684370040893499E-2</v>
      </c>
      <c r="L5">
        <v>0.232901811599731</v>
      </c>
      <c r="M5">
        <v>0.243309020996093</v>
      </c>
      <c r="N5">
        <v>0.22111701965332001</v>
      </c>
      <c r="O5">
        <v>0.18308234214782701</v>
      </c>
      <c r="P5">
        <v>0.153964757919311</v>
      </c>
    </row>
    <row r="6" spans="1:16" x14ac:dyDescent="0.3">
      <c r="A6" t="s">
        <v>29</v>
      </c>
      <c r="B6">
        <v>0.24619742249832799</v>
      </c>
      <c r="C6">
        <v>0.37116119661216801</v>
      </c>
      <c r="D6">
        <v>7.7109975924721394E-2</v>
      </c>
      <c r="E6">
        <v>0.23130559614447899</v>
      </c>
      <c r="F6">
        <v>0.28846320123430802</v>
      </c>
      <c r="G6">
        <v>0.21518328451800101</v>
      </c>
      <c r="H6" t="s">
        <v>32</v>
      </c>
      <c r="K6">
        <v>6.3335895538329995E-2</v>
      </c>
      <c r="L6">
        <v>0.263900756835937</v>
      </c>
      <c r="M6">
        <v>0.23953890800475999</v>
      </c>
      <c r="N6">
        <v>0.21478796005249001</v>
      </c>
      <c r="O6">
        <v>0.187195539474487</v>
      </c>
      <c r="P6">
        <v>0.157345056533813</v>
      </c>
    </row>
    <row r="7" spans="1:16" x14ac:dyDescent="0.3">
      <c r="A7" t="s">
        <v>31</v>
      </c>
      <c r="B7">
        <v>6.1675032836837701E-2</v>
      </c>
      <c r="C7">
        <v>0.17901953091224901</v>
      </c>
      <c r="D7">
        <v>-8.4859599979318107E-2</v>
      </c>
      <c r="E7">
        <v>0.19791825528311299</v>
      </c>
      <c r="F7">
        <v>0.22301633130294499</v>
      </c>
      <c r="G7">
        <v>0.36522254099553703</v>
      </c>
      <c r="K7">
        <v>8.7660551071166895E-2</v>
      </c>
      <c r="L7">
        <v>0.229494333267211</v>
      </c>
      <c r="M7">
        <v>0.25274658203125</v>
      </c>
      <c r="N7">
        <v>0.20969700813293399</v>
      </c>
      <c r="O7">
        <v>0.17804551124572701</v>
      </c>
      <c r="P7">
        <v>0.15634346008300701</v>
      </c>
    </row>
    <row r="8" spans="1:16" x14ac:dyDescent="0.3">
      <c r="A8" t="s">
        <v>30</v>
      </c>
      <c r="B8">
        <v>0.177634365993766</v>
      </c>
      <c r="C8">
        <v>0.28224125592920501</v>
      </c>
      <c r="D8">
        <v>3.0500132303236401E-2</v>
      </c>
      <c r="E8">
        <v>0.279964510580131</v>
      </c>
      <c r="F8">
        <v>0.319324397542331</v>
      </c>
      <c r="G8">
        <v>0.366272277019079</v>
      </c>
      <c r="J8" t="s">
        <v>8</v>
      </c>
      <c r="K8">
        <f t="shared" ref="K8:P8" si="0">AVERAGE(K3:K7)</f>
        <v>7.6582384109496998E-2</v>
      </c>
      <c r="L8">
        <f t="shared" si="0"/>
        <v>0.24267363548278759</v>
      </c>
      <c r="M8">
        <f t="shared" si="0"/>
        <v>0.24392356872558557</v>
      </c>
      <c r="N8">
        <f t="shared" si="0"/>
        <v>0.21560440063476519</v>
      </c>
      <c r="O8">
        <f t="shared" si="0"/>
        <v>0.18244066238403281</v>
      </c>
      <c r="P8">
        <f t="shared" si="0"/>
        <v>0.15827417373657182</v>
      </c>
    </row>
    <row r="9" spans="1:16" x14ac:dyDescent="0.3">
      <c r="B9" t="s">
        <v>26</v>
      </c>
    </row>
    <row r="13" spans="1:16" x14ac:dyDescent="0.3">
      <c r="B13" t="s">
        <v>27</v>
      </c>
      <c r="K13">
        <v>1.89592838287353E-2</v>
      </c>
    </row>
    <row r="14" spans="1:16" x14ac:dyDescent="0.3">
      <c r="A14" t="s">
        <v>6</v>
      </c>
      <c r="B14">
        <v>2</v>
      </c>
      <c r="K14">
        <v>2.0147562026977501E-2</v>
      </c>
    </row>
    <row r="15" spans="1:16" x14ac:dyDescent="0.3">
      <c r="A15" t="s">
        <v>7</v>
      </c>
      <c r="B15">
        <v>1.9777011871337839E-2</v>
      </c>
      <c r="K15">
        <v>1.9740343093872001E-2</v>
      </c>
    </row>
    <row r="16" spans="1:16" x14ac:dyDescent="0.3">
      <c r="A16" t="s">
        <v>28</v>
      </c>
      <c r="B16">
        <v>0.50712460531706904</v>
      </c>
      <c r="K16">
        <v>2.00138092041015E-2</v>
      </c>
    </row>
    <row r="17" spans="1:12" x14ac:dyDescent="0.3">
      <c r="K17">
        <v>2.0024061203002898E-2</v>
      </c>
    </row>
    <row r="18" spans="1:12" x14ac:dyDescent="0.3">
      <c r="J18" t="s">
        <v>8</v>
      </c>
      <c r="K18">
        <f>AVERAGE(K13:K17)</f>
        <v>1.9777011871337839E-2</v>
      </c>
    </row>
    <row r="19" spans="1:12" x14ac:dyDescent="0.3">
      <c r="B19" t="s">
        <v>37</v>
      </c>
    </row>
    <row r="20" spans="1:12" x14ac:dyDescent="0.3">
      <c r="A20" t="s">
        <v>6</v>
      </c>
      <c r="B20">
        <v>24</v>
      </c>
    </row>
    <row r="23" spans="1:12" x14ac:dyDescent="0.3">
      <c r="B23">
        <f>B2/2146</f>
        <v>4.6598322460391424E-4</v>
      </c>
      <c r="C23">
        <f t="shared" ref="C23:G23" si="1">C2/2146</f>
        <v>4.6598322460391424E-4</v>
      </c>
      <c r="D23">
        <f t="shared" si="1"/>
        <v>9.3196644920782849E-4</v>
      </c>
      <c r="E23">
        <f t="shared" si="1"/>
        <v>4.6598322460391424E-4</v>
      </c>
      <c r="F23">
        <f t="shared" si="1"/>
        <v>4.6598322460391424E-4</v>
      </c>
      <c r="G23">
        <f t="shared" si="1"/>
        <v>0.4636533084808947</v>
      </c>
    </row>
    <row r="27" spans="1:12" x14ac:dyDescent="0.3"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47</v>
      </c>
      <c r="H27" t="s">
        <v>37</v>
      </c>
    </row>
    <row r="28" spans="1:12" x14ac:dyDescent="0.3">
      <c r="A28" t="s">
        <v>49</v>
      </c>
      <c r="B28">
        <v>0.53686133273894598</v>
      </c>
      <c r="C28" s="1">
        <v>0.61533952834004801</v>
      </c>
      <c r="D28">
        <v>0.191532000281814</v>
      </c>
      <c r="E28">
        <v>0.80682337105170399</v>
      </c>
      <c r="F28">
        <v>0.41789764745892999</v>
      </c>
      <c r="G28">
        <v>0.24619742249832799</v>
      </c>
      <c r="H28">
        <v>0.13545027201458501</v>
      </c>
    </row>
    <row r="30" spans="1:12" x14ac:dyDescent="0.3">
      <c r="L30" t="s"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1BD99-93D9-4075-B6D5-9ACDCD80E14D}">
  <dimension ref="B1:J24"/>
  <sheetViews>
    <sheetView workbookViewId="0">
      <selection activeCell="J23" sqref="J23"/>
    </sheetView>
  </sheetViews>
  <sheetFormatPr defaultRowHeight="14.4" x14ac:dyDescent="0.3"/>
  <cols>
    <col min="9" max="9" width="12" bestFit="1" customWidth="1"/>
  </cols>
  <sheetData>
    <row r="1" spans="2:10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47</v>
      </c>
      <c r="J1" t="s">
        <v>37</v>
      </c>
    </row>
    <row r="2" spans="2:10" x14ac:dyDescent="0.3">
      <c r="B2" t="s">
        <v>42</v>
      </c>
      <c r="C2">
        <v>1</v>
      </c>
      <c r="D2">
        <v>1</v>
      </c>
      <c r="E2">
        <v>2</v>
      </c>
      <c r="F2">
        <v>1</v>
      </c>
      <c r="G2">
        <v>1</v>
      </c>
      <c r="H2">
        <v>995</v>
      </c>
      <c r="I2">
        <v>2</v>
      </c>
      <c r="J2">
        <v>24</v>
      </c>
    </row>
    <row r="3" spans="2:10" x14ac:dyDescent="0.3">
      <c r="B3" t="s">
        <v>43</v>
      </c>
      <c r="C3">
        <v>21</v>
      </c>
      <c r="D3">
        <v>4</v>
      </c>
      <c r="E3">
        <v>1</v>
      </c>
      <c r="F3">
        <v>45</v>
      </c>
      <c r="G3">
        <v>28</v>
      </c>
      <c r="H3">
        <v>1598</v>
      </c>
      <c r="I3">
        <v>1</v>
      </c>
      <c r="J3">
        <v>28</v>
      </c>
    </row>
    <row r="4" spans="2:10" x14ac:dyDescent="0.3">
      <c r="B4" t="s">
        <v>44</v>
      </c>
      <c r="C4">
        <v>1</v>
      </c>
      <c r="D4">
        <v>228</v>
      </c>
      <c r="E4">
        <v>9</v>
      </c>
      <c r="F4">
        <v>8</v>
      </c>
      <c r="G4">
        <v>1</v>
      </c>
      <c r="H4">
        <v>31</v>
      </c>
      <c r="I4">
        <v>1</v>
      </c>
      <c r="J4">
        <v>11</v>
      </c>
    </row>
    <row r="5" spans="2:10" x14ac:dyDescent="0.3">
      <c r="B5" t="s">
        <v>45</v>
      </c>
      <c r="C5">
        <v>203</v>
      </c>
      <c r="D5">
        <v>75</v>
      </c>
      <c r="E5">
        <v>1176</v>
      </c>
      <c r="F5">
        <v>1</v>
      </c>
      <c r="G5">
        <v>54</v>
      </c>
      <c r="H5">
        <v>7361</v>
      </c>
      <c r="I5">
        <v>1</v>
      </c>
      <c r="J5">
        <v>91</v>
      </c>
    </row>
    <row r="6" spans="2:10" x14ac:dyDescent="0.3">
      <c r="B6" t="s">
        <v>46</v>
      </c>
      <c r="C6">
        <v>3</v>
      </c>
      <c r="D6">
        <v>37</v>
      </c>
      <c r="E6">
        <v>8</v>
      </c>
      <c r="F6">
        <v>38</v>
      </c>
      <c r="G6">
        <v>2</v>
      </c>
      <c r="H6">
        <v>40</v>
      </c>
      <c r="I6">
        <v>1</v>
      </c>
      <c r="J6">
        <v>1</v>
      </c>
    </row>
    <row r="19" spans="2:10" x14ac:dyDescent="0.3">
      <c r="C19" t="s">
        <v>0</v>
      </c>
      <c r="D19" t="s">
        <v>1</v>
      </c>
      <c r="E19" t="s">
        <v>2</v>
      </c>
      <c r="F19" t="s">
        <v>3</v>
      </c>
      <c r="G19" t="s">
        <v>4</v>
      </c>
      <c r="H19" t="s">
        <v>5</v>
      </c>
      <c r="I19" t="s">
        <v>47</v>
      </c>
      <c r="J19" t="s">
        <v>37</v>
      </c>
    </row>
    <row r="20" spans="2:10" x14ac:dyDescent="0.3">
      <c r="B20" t="s">
        <v>42</v>
      </c>
      <c r="C20">
        <v>4.6598322460391424E-4</v>
      </c>
      <c r="D20">
        <v>4.6598322460391424E-4</v>
      </c>
      <c r="E20">
        <v>9.3196644920782849E-4</v>
      </c>
      <c r="F20">
        <v>4.6598322460391424E-4</v>
      </c>
      <c r="G20">
        <v>4.6598322460391424E-4</v>
      </c>
      <c r="H20">
        <v>0.4636533084808947</v>
      </c>
      <c r="I20">
        <f>I2/2146</f>
        <v>9.3196644920782849E-4</v>
      </c>
      <c r="J20">
        <f>J2/2146</f>
        <v>1.1183597390493943E-2</v>
      </c>
    </row>
    <row r="21" spans="2:10" x14ac:dyDescent="0.3">
      <c r="B21" t="s">
        <v>43</v>
      </c>
      <c r="C21">
        <v>5.950694247662227E-3</v>
      </c>
      <c r="D21">
        <v>1.1334655709832814E-3</v>
      </c>
      <c r="E21">
        <v>2.8336639274582036E-4</v>
      </c>
      <c r="F21">
        <v>1.2751487673561915E-2</v>
      </c>
      <c r="G21">
        <v>7.9342589968829699E-3</v>
      </c>
      <c r="H21">
        <v>0.45281949560782092</v>
      </c>
      <c r="I21">
        <f>I3/3529</f>
        <v>2.8336639274582036E-4</v>
      </c>
      <c r="J21">
        <f>J3/3529</f>
        <v>7.9342589968829699E-3</v>
      </c>
    </row>
    <row r="22" spans="2:10" x14ac:dyDescent="0.3">
      <c r="B22" t="s">
        <v>44</v>
      </c>
      <c r="C22">
        <v>1.7271157167530224E-3</v>
      </c>
      <c r="D22">
        <v>0.39378238341968913</v>
      </c>
      <c r="E22">
        <v>1.5544041450777202E-2</v>
      </c>
      <c r="F22">
        <v>1.3816925734024179E-2</v>
      </c>
      <c r="G22">
        <v>1.7271157167530224E-3</v>
      </c>
      <c r="H22">
        <v>5.3540587219343697E-2</v>
      </c>
      <c r="I22">
        <f>I4/579</f>
        <v>1.7271157167530224E-3</v>
      </c>
      <c r="J22">
        <f>J4/579</f>
        <v>1.8998272884283247E-2</v>
      </c>
    </row>
    <row r="23" spans="2:10" x14ac:dyDescent="0.3">
      <c r="B23" t="s">
        <v>45</v>
      </c>
      <c r="C23">
        <v>1.8574434989477535E-2</v>
      </c>
      <c r="D23">
        <v>6.862475981334065E-3</v>
      </c>
      <c r="E23">
        <v>0.10760362338731815</v>
      </c>
      <c r="F23">
        <v>9.1499679751120869E-5</v>
      </c>
      <c r="G23">
        <v>4.9409827065605271E-3</v>
      </c>
      <c r="H23">
        <v>0.67352914264800068</v>
      </c>
      <c r="I23">
        <f>I5/10929</f>
        <v>9.1499679751120869E-5</v>
      </c>
      <c r="J23">
        <f>J5/10929</f>
        <v>8.3264708573519992E-3</v>
      </c>
    </row>
    <row r="24" spans="2:10" x14ac:dyDescent="0.3">
      <c r="B24" t="s">
        <v>46</v>
      </c>
      <c r="C24">
        <v>7.4999999999999997E-2</v>
      </c>
      <c r="D24">
        <v>0.92500000000000004</v>
      </c>
      <c r="E24">
        <v>0.2</v>
      </c>
      <c r="F24">
        <v>0.95</v>
      </c>
      <c r="G24">
        <v>0.05</v>
      </c>
      <c r="H24">
        <v>1</v>
      </c>
      <c r="I24">
        <f>I6/40</f>
        <v>2.5000000000000001E-2</v>
      </c>
      <c r="J24">
        <f>J6/40</f>
        <v>2.5000000000000001E-2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1FD18-B379-487C-9DEA-96FB13B2C96B}">
  <dimension ref="A1:S30"/>
  <sheetViews>
    <sheetView workbookViewId="0">
      <selection activeCell="G32" sqref="G32"/>
    </sheetView>
  </sheetViews>
  <sheetFormatPr defaultRowHeight="14.4" x14ac:dyDescent="0.3"/>
  <cols>
    <col min="1" max="1" width="27" customWidth="1"/>
    <col min="15" max="15" width="18.33203125" customWidth="1"/>
  </cols>
  <sheetData>
    <row r="1" spans="1:1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9" x14ac:dyDescent="0.3">
      <c r="A2" t="s">
        <v>6</v>
      </c>
      <c r="B2">
        <v>21</v>
      </c>
      <c r="C2">
        <v>4</v>
      </c>
      <c r="D2">
        <v>1</v>
      </c>
      <c r="E2">
        <v>45</v>
      </c>
      <c r="F2">
        <v>28</v>
      </c>
      <c r="G2">
        <v>1598</v>
      </c>
      <c r="J2" t="s">
        <v>12</v>
      </c>
    </row>
    <row r="3" spans="1:19" x14ac:dyDescent="0.3">
      <c r="A3" t="s">
        <v>7</v>
      </c>
      <c r="B3">
        <v>0.10946593284606898</v>
      </c>
      <c r="C3">
        <v>1.2284034252166698</v>
      </c>
      <c r="D3">
        <v>0.66253547668456969</v>
      </c>
      <c r="E3">
        <v>0.53945865631103451</v>
      </c>
      <c r="F3">
        <v>0.51436886787414526</v>
      </c>
      <c r="G3">
        <v>0.39428491592407183</v>
      </c>
      <c r="N3" t="s">
        <v>0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</row>
    <row r="4" spans="1:19" x14ac:dyDescent="0.3">
      <c r="A4" t="s">
        <v>9</v>
      </c>
      <c r="B4">
        <v>219</v>
      </c>
      <c r="C4">
        <v>53</v>
      </c>
      <c r="D4">
        <v>65</v>
      </c>
      <c r="E4">
        <v>40</v>
      </c>
      <c r="F4">
        <v>208</v>
      </c>
      <c r="G4">
        <v>224</v>
      </c>
      <c r="N4">
        <v>0.104543924331665</v>
      </c>
      <c r="O4">
        <v>1.22190141677856</v>
      </c>
      <c r="P4">
        <v>0.65321350097656194</v>
      </c>
      <c r="Q4">
        <v>0.54997515678405695</v>
      </c>
      <c r="R4">
        <v>0.52002286911010698</v>
      </c>
      <c r="S4">
        <v>0.41258406639099099</v>
      </c>
    </row>
    <row r="5" spans="1:19" x14ac:dyDescent="0.3">
      <c r="A5" t="s">
        <v>28</v>
      </c>
      <c r="B5">
        <v>0.39417636025407898</v>
      </c>
      <c r="C5">
        <v>0.49752581752136998</v>
      </c>
      <c r="D5">
        <v>0.17054490499004299</v>
      </c>
      <c r="E5">
        <v>0.206851552586058</v>
      </c>
      <c r="F5">
        <v>0.43953589034739399</v>
      </c>
      <c r="G5">
        <v>0.421038086567947</v>
      </c>
      <c r="N5">
        <v>0.119940042495727</v>
      </c>
      <c r="O5">
        <v>1.2226200103759699</v>
      </c>
      <c r="P5">
        <v>0.67032718658447199</v>
      </c>
      <c r="Q5">
        <v>0.53440809249877896</v>
      </c>
      <c r="R5">
        <v>0.514054775238037</v>
      </c>
      <c r="S5">
        <v>0.377033710479736</v>
      </c>
    </row>
    <row r="6" spans="1:19" x14ac:dyDescent="0.3">
      <c r="A6" t="s">
        <v>29</v>
      </c>
      <c r="B6">
        <v>0.23537012478080299</v>
      </c>
      <c r="C6">
        <v>0.26735438410224799</v>
      </c>
      <c r="D6">
        <v>0.14940598090514001</v>
      </c>
      <c r="E6">
        <v>0.10605227547986899</v>
      </c>
      <c r="F6">
        <v>0.23672233724525901</v>
      </c>
      <c r="G6">
        <v>0.185235433750747</v>
      </c>
      <c r="N6">
        <v>0.117932796478271</v>
      </c>
      <c r="O6">
        <v>1.21810722351074</v>
      </c>
      <c r="P6">
        <v>0.65907239913940396</v>
      </c>
      <c r="Q6">
        <v>0.54431796073913497</v>
      </c>
      <c r="R6">
        <v>0.52163743972778298</v>
      </c>
      <c r="S6">
        <v>0.39930343627929599</v>
      </c>
    </row>
    <row r="7" spans="1:19" x14ac:dyDescent="0.3">
      <c r="A7" t="s">
        <v>33</v>
      </c>
      <c r="B7">
        <v>0.47641967044962602</v>
      </c>
      <c r="C7">
        <v>0.471673751750115</v>
      </c>
      <c r="D7">
        <v>0.15243367715991599</v>
      </c>
      <c r="E7">
        <v>0.30404310884185598</v>
      </c>
      <c r="F7">
        <v>0.50844024156015999</v>
      </c>
      <c r="G7">
        <v>0.52504083469556095</v>
      </c>
      <c r="N7">
        <v>0.113914251327514</v>
      </c>
      <c r="O7">
        <v>1.23834824562072</v>
      </c>
      <c r="P7">
        <v>0.66268539428710904</v>
      </c>
      <c r="Q7">
        <v>0.54058218002319303</v>
      </c>
      <c r="R7">
        <v>0.505956411361694</v>
      </c>
      <c r="S7">
        <v>0.39975714683532698</v>
      </c>
    </row>
    <row r="8" spans="1:19" x14ac:dyDescent="0.3">
      <c r="A8" t="s">
        <v>30</v>
      </c>
      <c r="B8">
        <v>0.27262602038537398</v>
      </c>
      <c r="C8">
        <v>0.257489788514356</v>
      </c>
      <c r="D8">
        <v>0.141422850141246</v>
      </c>
      <c r="E8">
        <v>0.16124555220751499</v>
      </c>
      <c r="F8">
        <v>0.27218192399139102</v>
      </c>
      <c r="G8">
        <v>0.24074105613320501</v>
      </c>
      <c r="N8">
        <v>9.0998649597167899E-2</v>
      </c>
      <c r="O8">
        <v>1.24104022979736</v>
      </c>
      <c r="P8">
        <v>0.66737890243530196</v>
      </c>
      <c r="Q8">
        <v>0.52800989151000899</v>
      </c>
      <c r="R8">
        <v>0.51017284393310502</v>
      </c>
      <c r="S8">
        <v>0.38274621963500899</v>
      </c>
    </row>
    <row r="9" spans="1:19" x14ac:dyDescent="0.3">
      <c r="M9" t="s">
        <v>18</v>
      </c>
      <c r="N9">
        <f t="shared" ref="N9:S9" si="0">AVERAGE(N4:N8)</f>
        <v>0.10946593284606898</v>
      </c>
      <c r="O9">
        <f t="shared" si="0"/>
        <v>1.2284034252166698</v>
      </c>
      <c r="P9">
        <f t="shared" si="0"/>
        <v>0.66253547668456969</v>
      </c>
      <c r="Q9">
        <f t="shared" si="0"/>
        <v>0.53945865631103451</v>
      </c>
      <c r="R9">
        <f t="shared" si="0"/>
        <v>0.51436886787414526</v>
      </c>
      <c r="S9">
        <f t="shared" si="0"/>
        <v>0.39428491592407183</v>
      </c>
    </row>
    <row r="14" spans="1:19" x14ac:dyDescent="0.3">
      <c r="B14" t="s">
        <v>25</v>
      </c>
    </row>
    <row r="16" spans="1:19" x14ac:dyDescent="0.3">
      <c r="B16" t="s">
        <v>27</v>
      </c>
    </row>
    <row r="17" spans="1:14" x14ac:dyDescent="0.3">
      <c r="A17" t="s">
        <v>6</v>
      </c>
      <c r="B17">
        <v>1</v>
      </c>
      <c r="N17">
        <v>3.7070512771606397E-2</v>
      </c>
    </row>
    <row r="18" spans="1:14" x14ac:dyDescent="0.3">
      <c r="A18" t="s">
        <v>7</v>
      </c>
      <c r="B18">
        <v>3.1088447570800721E-2</v>
      </c>
      <c r="N18">
        <v>3.02608013153076E-2</v>
      </c>
    </row>
    <row r="19" spans="1:14" x14ac:dyDescent="0.3">
      <c r="A19" t="s">
        <v>28</v>
      </c>
      <c r="B19">
        <v>0.30001314293959003</v>
      </c>
      <c r="N19">
        <v>2.58147716522216E-2</v>
      </c>
    </row>
    <row r="20" spans="1:14" x14ac:dyDescent="0.3">
      <c r="N20">
        <v>3.2253265380859299E-2</v>
      </c>
    </row>
    <row r="21" spans="1:14" x14ac:dyDescent="0.3">
      <c r="N21">
        <v>3.0042886734008699E-2</v>
      </c>
    </row>
    <row r="22" spans="1:14" x14ac:dyDescent="0.3">
      <c r="B22" t="s">
        <v>37</v>
      </c>
      <c r="N22">
        <f>AVERAGE(N17:N21)</f>
        <v>3.1088447570800721E-2</v>
      </c>
    </row>
    <row r="23" spans="1:14" x14ac:dyDescent="0.3">
      <c r="A23" t="s">
        <v>6</v>
      </c>
      <c r="B23">
        <v>28</v>
      </c>
    </row>
    <row r="26" spans="1:14" x14ac:dyDescent="0.3">
      <c r="B26">
        <f>B2/3529</f>
        <v>5.950694247662227E-3</v>
      </c>
      <c r="C26">
        <f t="shared" ref="C26:G26" si="1">C2/3529</f>
        <v>1.1334655709832814E-3</v>
      </c>
      <c r="D26">
        <f t="shared" si="1"/>
        <v>2.8336639274582036E-4</v>
      </c>
      <c r="E26">
        <f t="shared" si="1"/>
        <v>1.2751487673561915E-2</v>
      </c>
      <c r="F26">
        <f t="shared" si="1"/>
        <v>7.9342589968829699E-3</v>
      </c>
      <c r="G26">
        <f t="shared" si="1"/>
        <v>0.45281949560782092</v>
      </c>
    </row>
    <row r="29" spans="1:14" x14ac:dyDescent="0.3"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47</v>
      </c>
      <c r="H29" t="s">
        <v>37</v>
      </c>
    </row>
    <row r="30" spans="1:14" x14ac:dyDescent="0.3">
      <c r="A30" t="s">
        <v>49</v>
      </c>
      <c r="B30">
        <v>0.69670594231181404</v>
      </c>
      <c r="C30" s="1">
        <v>0.58404652793420897</v>
      </c>
      <c r="D30">
        <v>0.19721125459802</v>
      </c>
      <c r="E30">
        <v>0.82407002455383904</v>
      </c>
      <c r="F30">
        <v>0.53358181736969601</v>
      </c>
      <c r="G30">
        <v>0.235413184778483</v>
      </c>
      <c r="H30">
        <v>0.39417636025407898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D78B5-EA9A-4FCC-BDB3-00E9D091D16E}">
  <dimension ref="A1:T30"/>
  <sheetViews>
    <sheetView workbookViewId="0">
      <selection activeCell="A32" sqref="A32"/>
    </sheetView>
  </sheetViews>
  <sheetFormatPr defaultRowHeight="14.4" x14ac:dyDescent="0.3"/>
  <cols>
    <col min="1" max="1" width="26.88671875" customWidth="1"/>
  </cols>
  <sheetData>
    <row r="1" spans="1:2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20" x14ac:dyDescent="0.3">
      <c r="A2" t="s">
        <v>6</v>
      </c>
      <c r="B2">
        <v>1</v>
      </c>
      <c r="C2">
        <v>228</v>
      </c>
      <c r="D2">
        <v>9</v>
      </c>
      <c r="E2">
        <v>8</v>
      </c>
      <c r="F2">
        <v>1</v>
      </c>
      <c r="G2">
        <v>31</v>
      </c>
      <c r="H2" t="s">
        <v>22</v>
      </c>
    </row>
    <row r="3" spans="1:20" x14ac:dyDescent="0.3">
      <c r="A3" t="s">
        <v>7</v>
      </c>
      <c r="B3">
        <v>2.8448820114135704E-2</v>
      </c>
      <c r="C3">
        <v>0.23422746658325141</v>
      </c>
      <c r="D3">
        <v>8.5367679595947196E-2</v>
      </c>
      <c r="E3">
        <v>8.7488651275634738E-2</v>
      </c>
      <c r="F3">
        <v>7.8206920623779264E-2</v>
      </c>
      <c r="G3">
        <v>6.1551332473754813E-2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T3">
        <v>8.5139036178588798E-2</v>
      </c>
    </row>
    <row r="4" spans="1:20" x14ac:dyDescent="0.3">
      <c r="A4" t="s">
        <v>9</v>
      </c>
      <c r="B4">
        <v>51</v>
      </c>
      <c r="C4">
        <v>62</v>
      </c>
      <c r="D4">
        <v>52</v>
      </c>
      <c r="E4">
        <v>150</v>
      </c>
      <c r="F4">
        <v>57</v>
      </c>
      <c r="G4">
        <v>96</v>
      </c>
      <c r="M4">
        <v>2.86839008331298E-2</v>
      </c>
      <c r="N4">
        <v>0.24105572700500399</v>
      </c>
      <c r="O4">
        <v>8.7910413742065402E-2</v>
      </c>
      <c r="P4">
        <v>9.0100049972534096E-2</v>
      </c>
      <c r="Q4">
        <v>7.8944921493530204E-2</v>
      </c>
      <c r="R4">
        <v>6.0999631881713798E-2</v>
      </c>
    </row>
    <row r="5" spans="1:20" x14ac:dyDescent="0.3">
      <c r="A5" t="s">
        <v>28</v>
      </c>
      <c r="B5">
        <v>0.21676139929353899</v>
      </c>
      <c r="C5">
        <v>0.34801240788223198</v>
      </c>
      <c r="D5">
        <v>-9.1266070179842496E-3</v>
      </c>
      <c r="E5">
        <v>4.6529558372630897E-2</v>
      </c>
      <c r="F5">
        <v>0.30451309820515998</v>
      </c>
      <c r="G5">
        <v>0.31112346320967199</v>
      </c>
      <c r="M5">
        <v>2.7100801467895501E-2</v>
      </c>
      <c r="N5">
        <v>0.22939682006835899</v>
      </c>
      <c r="O5">
        <v>8.5139036178588798E-2</v>
      </c>
      <c r="P5">
        <v>8.4892034530639607E-2</v>
      </c>
      <c r="Q5">
        <v>7.8644037246704102E-2</v>
      </c>
      <c r="R5">
        <v>6.1574935913085903E-2</v>
      </c>
    </row>
    <row r="6" spans="1:20" x14ac:dyDescent="0.3">
      <c r="A6" t="s">
        <v>29</v>
      </c>
      <c r="B6">
        <v>0.33379952544034203</v>
      </c>
      <c r="C6">
        <v>0.39811012892004799</v>
      </c>
      <c r="D6">
        <v>0.11427085761417199</v>
      </c>
      <c r="E6">
        <v>1.77571378195358E-2</v>
      </c>
      <c r="F6">
        <v>0.395014135183757</v>
      </c>
      <c r="G6">
        <v>0.35981065428269099</v>
      </c>
      <c r="M6">
        <v>2.9000282287597601E-2</v>
      </c>
      <c r="N6">
        <v>0.23212552070617601</v>
      </c>
      <c r="O6">
        <v>8.4618806838989202E-2</v>
      </c>
      <c r="P6">
        <v>8.7386131286621094E-2</v>
      </c>
      <c r="Q6">
        <v>8.0023765563964802E-2</v>
      </c>
      <c r="R6">
        <v>6.2024116516113198E-2</v>
      </c>
    </row>
    <row r="7" spans="1:20" x14ac:dyDescent="0.3">
      <c r="A7" t="s">
        <v>33</v>
      </c>
      <c r="B7">
        <v>0.138345496165868</v>
      </c>
      <c r="C7">
        <v>0.32808568371853902</v>
      </c>
      <c r="D7">
        <v>-4.5549359583535003E-2</v>
      </c>
      <c r="E7">
        <v>-0.16591059869824801</v>
      </c>
      <c r="F7">
        <v>0.25261037695815602</v>
      </c>
      <c r="G7">
        <v>0.34821561982631299</v>
      </c>
      <c r="M7">
        <v>2.9627084732055602E-2</v>
      </c>
      <c r="N7">
        <v>0.22544670104980399</v>
      </c>
      <c r="O7">
        <v>8.45921039581298E-2</v>
      </c>
      <c r="P7">
        <v>8.6446046829223605E-2</v>
      </c>
      <c r="Q7">
        <v>7.8388929367065402E-2</v>
      </c>
      <c r="R7">
        <v>5.9703588485717697E-2</v>
      </c>
    </row>
    <row r="8" spans="1:20" x14ac:dyDescent="0.3">
      <c r="A8" t="s">
        <v>30</v>
      </c>
      <c r="B8">
        <v>0.26026070897061099</v>
      </c>
      <c r="C8">
        <v>0.41091248139714098</v>
      </c>
      <c r="D8">
        <v>7.0652011499405296E-2</v>
      </c>
      <c r="E8">
        <v>-0.27771302887402599</v>
      </c>
      <c r="F8">
        <v>0.36403029053331099</v>
      </c>
      <c r="G8">
        <v>0.40873691823109898</v>
      </c>
      <c r="M8">
        <v>2.783203125E-2</v>
      </c>
      <c r="N8">
        <v>0.24311256408691401</v>
      </c>
      <c r="O8">
        <v>8.4578037261962793E-2</v>
      </c>
      <c r="P8">
        <v>8.8618993759155204E-2</v>
      </c>
      <c r="Q8">
        <v>7.5032949447631794E-2</v>
      </c>
      <c r="R8">
        <v>6.3454389572143499E-2</v>
      </c>
    </row>
    <row r="9" spans="1:20" x14ac:dyDescent="0.3">
      <c r="L9" t="s">
        <v>8</v>
      </c>
      <c r="M9">
        <f t="shared" ref="M9:R9" si="0">AVERAGE(M4:M8)</f>
        <v>2.8448820114135704E-2</v>
      </c>
      <c r="N9">
        <f t="shared" si="0"/>
        <v>0.23422746658325141</v>
      </c>
      <c r="O9">
        <f t="shared" si="0"/>
        <v>8.5367679595947196E-2</v>
      </c>
      <c r="P9">
        <f t="shared" si="0"/>
        <v>8.7488651275634738E-2</v>
      </c>
      <c r="Q9">
        <f t="shared" si="0"/>
        <v>7.8206920623779264E-2</v>
      </c>
      <c r="R9">
        <f t="shared" si="0"/>
        <v>6.1551332473754813E-2</v>
      </c>
    </row>
    <row r="12" spans="1:20" x14ac:dyDescent="0.3">
      <c r="M12" t="s">
        <v>19</v>
      </c>
    </row>
    <row r="13" spans="1:20" x14ac:dyDescent="0.3">
      <c r="M13" t="s">
        <v>20</v>
      </c>
    </row>
    <row r="14" spans="1:20" x14ac:dyDescent="0.3">
      <c r="M14" t="s">
        <v>21</v>
      </c>
    </row>
    <row r="15" spans="1:20" x14ac:dyDescent="0.3">
      <c r="C15" t="s">
        <v>24</v>
      </c>
    </row>
    <row r="17" spans="1:12" x14ac:dyDescent="0.3">
      <c r="B17" t="s">
        <v>27</v>
      </c>
      <c r="L17">
        <v>1.3062477111816399E-2</v>
      </c>
    </row>
    <row r="18" spans="1:12" x14ac:dyDescent="0.3">
      <c r="A18" t="s">
        <v>6</v>
      </c>
      <c r="B18">
        <v>1</v>
      </c>
      <c r="L18">
        <v>9.2797279357910104E-3</v>
      </c>
    </row>
    <row r="19" spans="1:12" x14ac:dyDescent="0.3">
      <c r="A19" t="s">
        <v>7</v>
      </c>
      <c r="B19">
        <v>8.2553863525390587E-3</v>
      </c>
      <c r="L19">
        <v>7.1642398834228498E-3</v>
      </c>
    </row>
    <row r="20" spans="1:12" x14ac:dyDescent="0.3">
      <c r="A20" t="s">
        <v>28</v>
      </c>
      <c r="B20">
        <v>0.54790123899517595</v>
      </c>
      <c r="L20">
        <v>6.9425106048583898E-3</v>
      </c>
    </row>
    <row r="21" spans="1:12" x14ac:dyDescent="0.3">
      <c r="L21">
        <v>4.8279762268066398E-3</v>
      </c>
    </row>
    <row r="22" spans="1:12" x14ac:dyDescent="0.3">
      <c r="B22" t="s">
        <v>37</v>
      </c>
      <c r="L22">
        <f>AVERAGE(L17:L21)</f>
        <v>8.2553863525390587E-3</v>
      </c>
    </row>
    <row r="23" spans="1:12" x14ac:dyDescent="0.3">
      <c r="A23" t="s">
        <v>6</v>
      </c>
      <c r="B23">
        <v>11</v>
      </c>
    </row>
    <row r="26" spans="1:12" x14ac:dyDescent="0.3">
      <c r="B26">
        <f>B2/579</f>
        <v>1.7271157167530224E-3</v>
      </c>
      <c r="C26">
        <f t="shared" ref="C26:G26" si="1">C2/579</f>
        <v>0.39378238341968913</v>
      </c>
      <c r="D26">
        <f t="shared" si="1"/>
        <v>1.5544041450777202E-2</v>
      </c>
      <c r="E26">
        <f t="shared" si="1"/>
        <v>1.3816925734024179E-2</v>
      </c>
      <c r="F26">
        <f t="shared" si="1"/>
        <v>1.7271157167530224E-3</v>
      </c>
      <c r="G26">
        <f t="shared" si="1"/>
        <v>5.3540587219343697E-2</v>
      </c>
    </row>
    <row r="29" spans="1:12" x14ac:dyDescent="0.3"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47</v>
      </c>
      <c r="H29" t="s">
        <v>37</v>
      </c>
    </row>
    <row r="30" spans="1:12" x14ac:dyDescent="0.3">
      <c r="A30" t="s">
        <v>49</v>
      </c>
      <c r="B30">
        <v>0.479060204526844</v>
      </c>
      <c r="C30" s="1">
        <v>0.57205955305325895</v>
      </c>
      <c r="D30">
        <v>-0.200791331217538</v>
      </c>
      <c r="E30">
        <v>0.75179454077089003</v>
      </c>
      <c r="F30">
        <v>0.53794385373521403</v>
      </c>
      <c r="G30">
        <v>0.33379952544034203</v>
      </c>
      <c r="H30">
        <v>0.21676139929353899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A401-4F06-42A5-8E5F-3F6C55170EED}">
  <dimension ref="A1:S31"/>
  <sheetViews>
    <sheetView workbookViewId="0">
      <selection activeCell="A30" sqref="A30:H31"/>
    </sheetView>
  </sheetViews>
  <sheetFormatPr defaultRowHeight="14.4" x14ac:dyDescent="0.3"/>
  <cols>
    <col min="1" max="1" width="27" customWidth="1"/>
  </cols>
  <sheetData>
    <row r="1" spans="1:1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9" x14ac:dyDescent="0.3">
      <c r="A2" t="s">
        <v>6</v>
      </c>
      <c r="B2">
        <v>203</v>
      </c>
      <c r="C2">
        <v>75</v>
      </c>
      <c r="D2">
        <v>1176</v>
      </c>
      <c r="E2">
        <v>1</v>
      </c>
      <c r="F2">
        <v>54</v>
      </c>
      <c r="G2">
        <v>7361</v>
      </c>
    </row>
    <row r="3" spans="1:19" x14ac:dyDescent="0.3">
      <c r="A3" t="s">
        <v>7</v>
      </c>
      <c r="B3">
        <v>0.16355471611022901</v>
      </c>
      <c r="C3">
        <v>0.54029068946838343</v>
      </c>
      <c r="D3">
        <v>5.441105937957758</v>
      </c>
      <c r="E3">
        <v>4.6455999851226775</v>
      </c>
      <c r="F3">
        <v>3.8807791709899839</v>
      </c>
      <c r="G3">
        <v>3.198433065414426</v>
      </c>
    </row>
    <row r="4" spans="1:19" x14ac:dyDescent="0.3">
      <c r="A4" t="s">
        <v>9</v>
      </c>
      <c r="B4">
        <v>142</v>
      </c>
      <c r="C4">
        <v>115</v>
      </c>
      <c r="D4">
        <v>385</v>
      </c>
      <c r="E4">
        <v>54</v>
      </c>
      <c r="F4">
        <v>120</v>
      </c>
      <c r="G4">
        <v>10</v>
      </c>
      <c r="N4" t="s">
        <v>0</v>
      </c>
      <c r="O4" t="s">
        <v>1</v>
      </c>
      <c r="P4" t="s">
        <v>2</v>
      </c>
      <c r="Q4" t="s">
        <v>3</v>
      </c>
      <c r="R4" t="s">
        <v>4</v>
      </c>
      <c r="S4" t="s">
        <v>5</v>
      </c>
    </row>
    <row r="5" spans="1:19" x14ac:dyDescent="0.3">
      <c r="A5" t="s">
        <v>28</v>
      </c>
      <c r="B5">
        <v>0.201630520646644</v>
      </c>
      <c r="C5">
        <v>0.36614455221640702</v>
      </c>
      <c r="D5">
        <v>-5.8796531512070399E-2</v>
      </c>
      <c r="E5">
        <v>0.25523284776275201</v>
      </c>
      <c r="F5">
        <v>0.276589541930992</v>
      </c>
      <c r="G5">
        <v>0.30729811507788601</v>
      </c>
      <c r="N5">
        <v>0.15594458580017001</v>
      </c>
      <c r="O5">
        <v>0.54498052597045898</v>
      </c>
      <c r="P5">
        <v>5.3695929050445503</v>
      </c>
      <c r="Q5">
        <v>4.58477783203125</v>
      </c>
      <c r="R5">
        <v>3.9093847274780198</v>
      </c>
      <c r="S5">
        <v>3.1556229591369598</v>
      </c>
    </row>
    <row r="6" spans="1:19" x14ac:dyDescent="0.3">
      <c r="A6" t="s">
        <v>29</v>
      </c>
      <c r="B6">
        <v>0.14990508050330101</v>
      </c>
      <c r="C6">
        <v>0.18679461620781301</v>
      </c>
      <c r="D6">
        <v>3.1770491191606597E-2</v>
      </c>
      <c r="E6">
        <v>0.115976556145353</v>
      </c>
      <c r="F6">
        <v>0.17315524103027499</v>
      </c>
      <c r="G6">
        <v>0.16329201359590001</v>
      </c>
      <c r="N6">
        <v>0.16554427146911599</v>
      </c>
      <c r="O6">
        <v>0.53789234161376898</v>
      </c>
      <c r="P6">
        <v>5.4233169555664</v>
      </c>
      <c r="Q6">
        <v>4.6903779506683296</v>
      </c>
      <c r="R6">
        <v>3.8651084899902299</v>
      </c>
      <c r="S6">
        <v>3.1663048267364502</v>
      </c>
    </row>
    <row r="7" spans="1:19" x14ac:dyDescent="0.3">
      <c r="A7" t="s">
        <v>33</v>
      </c>
      <c r="B7">
        <v>0.29944732365671001</v>
      </c>
      <c r="C7">
        <v>0.40901489207338798</v>
      </c>
      <c r="D7">
        <v>6.1418820979240098E-2</v>
      </c>
      <c r="E7">
        <v>0.28556213814862103</v>
      </c>
      <c r="F7">
        <v>0.35171006988026898</v>
      </c>
      <c r="G7">
        <v>-0.27289491787560199</v>
      </c>
      <c r="N7">
        <v>0.19504117965698201</v>
      </c>
      <c r="O7">
        <v>0.53346991539001398</v>
      </c>
      <c r="P7">
        <v>5.4059650897979701</v>
      </c>
      <c r="Q7">
        <v>4.6621937751770002</v>
      </c>
      <c r="R7">
        <v>3.8709335327148402</v>
      </c>
      <c r="S7">
        <v>3.15307569503784</v>
      </c>
    </row>
    <row r="8" spans="1:19" x14ac:dyDescent="0.3">
      <c r="A8" t="s">
        <v>30</v>
      </c>
      <c r="B8">
        <v>0.181140074274979</v>
      </c>
      <c r="C8">
        <v>0.19603687027682101</v>
      </c>
      <c r="D8">
        <v>8.3655796808136604E-2</v>
      </c>
      <c r="E8">
        <v>0.143181486365732</v>
      </c>
      <c r="F8">
        <v>0.19448132194846399</v>
      </c>
      <c r="G8">
        <v>-0.12725539519177001</v>
      </c>
      <c r="N8">
        <v>0.14731717109680101</v>
      </c>
      <c r="O8">
        <v>0.54262828826904297</v>
      </c>
      <c r="P8">
        <v>5.4877593517303396</v>
      </c>
      <c r="Q8">
        <v>4.6456139087677002</v>
      </c>
      <c r="R8">
        <v>3.8967878818511901</v>
      </c>
      <c r="S8">
        <v>3.1818895339965798</v>
      </c>
    </row>
    <row r="9" spans="1:19" x14ac:dyDescent="0.3">
      <c r="N9">
        <v>0.15392637252807601</v>
      </c>
      <c r="O9">
        <v>0.54248237609863204</v>
      </c>
      <c r="P9">
        <v>5.5188953876495299</v>
      </c>
      <c r="Q9">
        <v>4.64503645896911</v>
      </c>
      <c r="R9">
        <v>3.8616812229156401</v>
      </c>
      <c r="S9">
        <v>3.3352723121643</v>
      </c>
    </row>
    <row r="10" spans="1:19" x14ac:dyDescent="0.3">
      <c r="M10" t="s">
        <v>8</v>
      </c>
      <c r="N10">
        <f t="shared" ref="N10:S10" si="0">AVERAGE(N5:N9)</f>
        <v>0.16355471611022901</v>
      </c>
      <c r="O10">
        <f t="shared" si="0"/>
        <v>0.54029068946838343</v>
      </c>
      <c r="P10">
        <f t="shared" si="0"/>
        <v>5.441105937957758</v>
      </c>
      <c r="Q10">
        <f t="shared" si="0"/>
        <v>4.6455999851226775</v>
      </c>
      <c r="R10">
        <f t="shared" si="0"/>
        <v>3.8807791709899839</v>
      </c>
      <c r="S10">
        <f t="shared" si="0"/>
        <v>3.198433065414426</v>
      </c>
    </row>
    <row r="16" spans="1:19" x14ac:dyDescent="0.3">
      <c r="C16" t="s">
        <v>23</v>
      </c>
    </row>
    <row r="17" spans="1:13" x14ac:dyDescent="0.3">
      <c r="M17">
        <v>9.7646474838256794E-2</v>
      </c>
    </row>
    <row r="18" spans="1:13" x14ac:dyDescent="0.3">
      <c r="B18" t="s">
        <v>27</v>
      </c>
      <c r="M18">
        <v>0.132890224456787</v>
      </c>
    </row>
    <row r="19" spans="1:13" x14ac:dyDescent="0.3">
      <c r="A19" t="s">
        <v>6</v>
      </c>
      <c r="B19">
        <v>1</v>
      </c>
      <c r="M19">
        <v>8.7344884872436496E-2</v>
      </c>
    </row>
    <row r="20" spans="1:13" x14ac:dyDescent="0.3">
      <c r="A20" t="s">
        <v>7</v>
      </c>
      <c r="B20">
        <v>9.8217105865478452E-2</v>
      </c>
      <c r="M20">
        <v>9.0206861495971596E-2</v>
      </c>
    </row>
    <row r="21" spans="1:13" x14ac:dyDescent="0.3">
      <c r="A21" t="s">
        <v>28</v>
      </c>
      <c r="B21">
        <v>0.23124572515604899</v>
      </c>
      <c r="M21">
        <v>8.2997083663940402E-2</v>
      </c>
    </row>
    <row r="22" spans="1:13" x14ac:dyDescent="0.3">
      <c r="M22">
        <f>AVERAGE(M17:M21)</f>
        <v>9.8217105865478452E-2</v>
      </c>
    </row>
    <row r="24" spans="1:13" x14ac:dyDescent="0.3">
      <c r="B24" t="s">
        <v>37</v>
      </c>
    </row>
    <row r="25" spans="1:13" x14ac:dyDescent="0.3">
      <c r="A25" t="s">
        <v>6</v>
      </c>
      <c r="B25">
        <v>91</v>
      </c>
    </row>
    <row r="27" spans="1:13" x14ac:dyDescent="0.3">
      <c r="B27">
        <f>B2/10929</f>
        <v>1.8574434989477535E-2</v>
      </c>
      <c r="C27">
        <f t="shared" ref="C27:G27" si="1">C2/10929</f>
        <v>6.862475981334065E-3</v>
      </c>
      <c r="D27">
        <f t="shared" si="1"/>
        <v>0.10760362338731815</v>
      </c>
      <c r="E27">
        <f t="shared" si="1"/>
        <v>9.1499679751120869E-5</v>
      </c>
      <c r="F27">
        <f t="shared" si="1"/>
        <v>4.9409827065605271E-3</v>
      </c>
      <c r="G27">
        <f t="shared" si="1"/>
        <v>0.67352914264800068</v>
      </c>
    </row>
    <row r="30" spans="1:13" x14ac:dyDescent="0.3"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47</v>
      </c>
      <c r="H30" t="s">
        <v>37</v>
      </c>
    </row>
    <row r="31" spans="1:13" x14ac:dyDescent="0.3">
      <c r="A31" t="s">
        <v>49</v>
      </c>
      <c r="B31">
        <v>0.59042663382228899</v>
      </c>
      <c r="C31" s="1">
        <v>0.53902832673501599</v>
      </c>
      <c r="D31">
        <v>0.240035713672061</v>
      </c>
      <c r="E31">
        <v>0.81965764539292496</v>
      </c>
      <c r="F31">
        <v>0.50047803896209198</v>
      </c>
      <c r="G31">
        <v>0.14990508050330101</v>
      </c>
      <c r="H31">
        <v>0.201630520646644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DEF51-BCE5-4E99-95EC-DBC0F1CDDC9D}">
  <dimension ref="A1:S19"/>
  <sheetViews>
    <sheetView workbookViewId="0">
      <selection activeCell="I11" sqref="I11"/>
    </sheetView>
  </sheetViews>
  <sheetFormatPr defaultRowHeight="14.4" x14ac:dyDescent="0.3"/>
  <cols>
    <col min="1" max="1" width="27.88671875" customWidth="1"/>
  </cols>
  <sheetData>
    <row r="1" spans="1:1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9" x14ac:dyDescent="0.3">
      <c r="A2" t="s">
        <v>6</v>
      </c>
      <c r="N2" t="s">
        <v>0</v>
      </c>
      <c r="O2" t="s">
        <v>1</v>
      </c>
      <c r="P2" t="s">
        <v>14</v>
      </c>
      <c r="Q2" t="s">
        <v>15</v>
      </c>
      <c r="R2" t="s">
        <v>34</v>
      </c>
      <c r="S2" t="s">
        <v>35</v>
      </c>
    </row>
    <row r="3" spans="1:19" x14ac:dyDescent="0.3">
      <c r="A3" t="s">
        <v>7</v>
      </c>
      <c r="N3">
        <v>2.0197343826293901</v>
      </c>
    </row>
    <row r="4" spans="1:19" x14ac:dyDescent="0.3">
      <c r="A4" t="s">
        <v>9</v>
      </c>
      <c r="N4">
        <v>2.0293445587158199</v>
      </c>
    </row>
    <row r="5" spans="1:19" x14ac:dyDescent="0.3">
      <c r="A5" t="s">
        <v>28</v>
      </c>
      <c r="N5">
        <v>2.0482985973358101</v>
      </c>
    </row>
    <row r="6" spans="1:19" x14ac:dyDescent="0.3">
      <c r="A6" t="s">
        <v>29</v>
      </c>
      <c r="N6">
        <v>2.0706882476806601</v>
      </c>
    </row>
    <row r="7" spans="1:19" x14ac:dyDescent="0.3">
      <c r="A7" t="s">
        <v>33</v>
      </c>
      <c r="N7">
        <v>2.01557064056396</v>
      </c>
    </row>
    <row r="8" spans="1:19" x14ac:dyDescent="0.3">
      <c r="A8" t="s">
        <v>30</v>
      </c>
      <c r="I8" t="s">
        <v>36</v>
      </c>
      <c r="N8">
        <f t="shared" ref="N8:S8" si="0">AVERAGE(N3:N7)</f>
        <v>2.0367272853851279</v>
      </c>
      <c r="O8" t="e">
        <f t="shared" si="0"/>
        <v>#DIV/0!</v>
      </c>
      <c r="P8" t="e">
        <f t="shared" si="0"/>
        <v>#DIV/0!</v>
      </c>
      <c r="Q8" t="e">
        <f t="shared" si="0"/>
        <v>#DIV/0!</v>
      </c>
      <c r="R8" t="e">
        <f t="shared" si="0"/>
        <v>#DIV/0!</v>
      </c>
      <c r="S8" t="e">
        <f t="shared" si="0"/>
        <v>#DIV/0!</v>
      </c>
    </row>
    <row r="14" spans="1:19" x14ac:dyDescent="0.3">
      <c r="B14" t="s">
        <v>27</v>
      </c>
      <c r="N14">
        <v>0.85205769538879395</v>
      </c>
    </row>
    <row r="15" spans="1:19" x14ac:dyDescent="0.3">
      <c r="A15" t="s">
        <v>6</v>
      </c>
      <c r="B15">
        <v>179135</v>
      </c>
      <c r="N15">
        <v>1.1645145416259699</v>
      </c>
    </row>
    <row r="16" spans="1:19" x14ac:dyDescent="0.3">
      <c r="A16" t="s">
        <v>7</v>
      </c>
      <c r="B16">
        <v>1.0273069858550978</v>
      </c>
      <c r="N16">
        <v>1.13200139999389</v>
      </c>
    </row>
    <row r="17" spans="1:14" x14ac:dyDescent="0.3">
      <c r="A17" t="s">
        <v>28</v>
      </c>
      <c r="N17">
        <v>1.10901427268981</v>
      </c>
    </row>
    <row r="18" spans="1:14" x14ac:dyDescent="0.3">
      <c r="N18">
        <v>0.87894701957702603</v>
      </c>
    </row>
    <row r="19" spans="1:14" x14ac:dyDescent="0.3">
      <c r="N19">
        <f>AVERAGE(N14:N18)</f>
        <v>1.0273069858550978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9C8BB-25B7-4E13-963C-C020A7BF33EA}">
  <dimension ref="A1:M35"/>
  <sheetViews>
    <sheetView topLeftCell="A11" workbookViewId="0">
      <selection activeCell="C39" sqref="C39"/>
    </sheetView>
  </sheetViews>
  <sheetFormatPr defaultRowHeight="14.4" x14ac:dyDescent="0.3"/>
  <cols>
    <col min="1" max="1" width="28.109375" customWidth="1"/>
  </cols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3" x14ac:dyDescent="0.3">
      <c r="A2" t="s">
        <v>6</v>
      </c>
      <c r="B2">
        <v>3</v>
      </c>
      <c r="C2">
        <v>37</v>
      </c>
      <c r="D2">
        <v>8</v>
      </c>
      <c r="E2">
        <v>38</v>
      </c>
      <c r="F2">
        <v>2</v>
      </c>
      <c r="G2">
        <v>40</v>
      </c>
    </row>
    <row r="3" spans="1:13" x14ac:dyDescent="0.3">
      <c r="A3" t="s">
        <v>7</v>
      </c>
      <c r="B3">
        <v>8.9979171752929601E-3</v>
      </c>
      <c r="C3">
        <v>5.3557634353637598E-2</v>
      </c>
      <c r="D3">
        <v>3.9992332458495998E-3</v>
      </c>
      <c r="E3">
        <v>3.99374961853027E-3</v>
      </c>
      <c r="F3">
        <v>2.0005702972412101E-3</v>
      </c>
      <c r="G3">
        <v>4.9629211425781198E-3</v>
      </c>
      <c r="L3" t="s">
        <v>48</v>
      </c>
    </row>
    <row r="4" spans="1:13" x14ac:dyDescent="0.3">
      <c r="A4" t="s">
        <v>9</v>
      </c>
      <c r="B4">
        <v>1</v>
      </c>
      <c r="C4">
        <v>1</v>
      </c>
      <c r="D4">
        <v>1</v>
      </c>
      <c r="E4">
        <v>40</v>
      </c>
      <c r="F4">
        <v>7</v>
      </c>
      <c r="G4">
        <v>16</v>
      </c>
    </row>
    <row r="5" spans="1:13" x14ac:dyDescent="0.3">
      <c r="A5" t="s">
        <v>28</v>
      </c>
      <c r="B5">
        <v>5.3846153846153801E-2</v>
      </c>
      <c r="C5">
        <v>0.17948717948717899</v>
      </c>
      <c r="D5">
        <v>-3.0769230769230702E-2</v>
      </c>
      <c r="E5">
        <v>4.3589743589743497E-2</v>
      </c>
      <c r="F5">
        <v>-4.3589743589743497E-2</v>
      </c>
      <c r="G5">
        <v>-0.133333333333333</v>
      </c>
      <c r="I5" t="s">
        <v>38</v>
      </c>
    </row>
    <row r="6" spans="1:13" x14ac:dyDescent="0.3">
      <c r="A6" t="s">
        <v>29</v>
      </c>
      <c r="B6">
        <v>-7.6923076923076901E-3</v>
      </c>
      <c r="C6">
        <v>0.20512820512820501</v>
      </c>
      <c r="D6">
        <v>-6.6666666666666596E-2</v>
      </c>
      <c r="E6">
        <v>7.6923076923076901E-3</v>
      </c>
      <c r="F6">
        <v>-9.4871794871794798E-2</v>
      </c>
      <c r="G6">
        <v>-0.251282051282051</v>
      </c>
    </row>
    <row r="7" spans="1:13" x14ac:dyDescent="0.3">
      <c r="A7" t="s">
        <v>33</v>
      </c>
      <c r="B7">
        <v>-0.115384615384615</v>
      </c>
      <c r="C7">
        <v>-5.3846153846153801E-2</v>
      </c>
      <c r="D7">
        <v>-5.1282051282051197E-2</v>
      </c>
      <c r="E7">
        <v>6.6666666666666596E-2</v>
      </c>
      <c r="F7">
        <v>-8.4615384615384606E-2</v>
      </c>
      <c r="G7">
        <v>0.17948717948717899</v>
      </c>
    </row>
    <row r="8" spans="1:13" x14ac:dyDescent="0.3">
      <c r="A8" t="s">
        <v>30</v>
      </c>
      <c r="B8">
        <v>-0.146153846153846</v>
      </c>
      <c r="C8">
        <v>-0.11025641025641</v>
      </c>
      <c r="D8">
        <v>-5.1282051282051197E-2</v>
      </c>
      <c r="E8">
        <v>-6.6666666666666596E-2</v>
      </c>
      <c r="F8">
        <v>-0.115384615384615</v>
      </c>
      <c r="G8">
        <v>0.133333333333333</v>
      </c>
    </row>
    <row r="9" spans="1:13" x14ac:dyDescent="0.3">
      <c r="A9" t="s">
        <v>40</v>
      </c>
    </row>
    <row r="12" spans="1:13" x14ac:dyDescent="0.3">
      <c r="H12">
        <f>B2/40</f>
        <v>7.4999999999999997E-2</v>
      </c>
      <c r="I12">
        <f t="shared" ref="I12:L12" si="0">C2/40</f>
        <v>0.92500000000000004</v>
      </c>
      <c r="J12">
        <f t="shared" si="0"/>
        <v>0.2</v>
      </c>
      <c r="K12">
        <f t="shared" si="0"/>
        <v>0.95</v>
      </c>
      <c r="L12">
        <f t="shared" si="0"/>
        <v>0.05</v>
      </c>
      <c r="M12">
        <f>G2/40</f>
        <v>1</v>
      </c>
    </row>
    <row r="14" spans="1:13" x14ac:dyDescent="0.3">
      <c r="B14" t="s">
        <v>27</v>
      </c>
    </row>
    <row r="15" spans="1:13" x14ac:dyDescent="0.3">
      <c r="A15" t="s">
        <v>6</v>
      </c>
      <c r="B15">
        <v>1</v>
      </c>
    </row>
    <row r="16" spans="1:13" x14ac:dyDescent="0.3">
      <c r="A16" t="s">
        <v>7</v>
      </c>
      <c r="B16">
        <v>1.9979476928710898E-3</v>
      </c>
    </row>
    <row r="17" spans="1:2" x14ac:dyDescent="0.3">
      <c r="A17" t="s">
        <v>39</v>
      </c>
      <c r="B17">
        <v>0.56410256410256399</v>
      </c>
    </row>
    <row r="19" spans="1:2" x14ac:dyDescent="0.3">
      <c r="B19" t="s">
        <v>37</v>
      </c>
    </row>
    <row r="20" spans="1:2" x14ac:dyDescent="0.3">
      <c r="A20" t="s">
        <v>6</v>
      </c>
      <c r="B20">
        <v>1</v>
      </c>
    </row>
    <row r="23" spans="1:2" x14ac:dyDescent="0.3">
      <c r="B23" t="s">
        <v>41</v>
      </c>
    </row>
    <row r="24" spans="1:2" x14ac:dyDescent="0.3">
      <c r="A24" t="s">
        <v>0</v>
      </c>
      <c r="B24">
        <v>0.21025641025641001</v>
      </c>
    </row>
    <row r="25" spans="1:2" x14ac:dyDescent="0.3">
      <c r="A25" t="s">
        <v>1</v>
      </c>
      <c r="B25">
        <v>0.141025641025641</v>
      </c>
    </row>
    <row r="26" spans="1:2" x14ac:dyDescent="0.3">
      <c r="A26" t="s">
        <v>2</v>
      </c>
      <c r="B26">
        <v>0.16153846153846099</v>
      </c>
    </row>
    <row r="27" spans="1:2" x14ac:dyDescent="0.3">
      <c r="A27" t="s">
        <v>3</v>
      </c>
      <c r="B27">
        <v>-5.6410256410256397E-2</v>
      </c>
    </row>
    <row r="28" spans="1:2" x14ac:dyDescent="0.3">
      <c r="A28" t="s">
        <v>4</v>
      </c>
      <c r="B28">
        <v>0.123076923076923</v>
      </c>
    </row>
    <row r="29" spans="1:2" x14ac:dyDescent="0.3">
      <c r="A29" t="s">
        <v>5</v>
      </c>
      <c r="B29">
        <v>-7.4358974358974303E-2</v>
      </c>
    </row>
    <row r="30" spans="1:2" x14ac:dyDescent="0.3">
      <c r="A30" t="s">
        <v>27</v>
      </c>
      <c r="B30">
        <v>0.38717948717948703</v>
      </c>
    </row>
    <row r="31" spans="1:2" x14ac:dyDescent="0.3">
      <c r="A31" t="s">
        <v>37</v>
      </c>
      <c r="B31">
        <v>0.55128205128205099</v>
      </c>
    </row>
    <row r="34" spans="1:8" x14ac:dyDescent="0.3"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47</v>
      </c>
      <c r="H34" t="s">
        <v>37</v>
      </c>
    </row>
    <row r="35" spans="1:8" x14ac:dyDescent="0.3">
      <c r="A35" t="s">
        <v>49</v>
      </c>
      <c r="B35">
        <v>0.3</v>
      </c>
      <c r="C35" s="1">
        <v>0.59743589743589698</v>
      </c>
      <c r="D35">
        <v>-0.271794871794871</v>
      </c>
      <c r="E35">
        <v>0.47179487179487101</v>
      </c>
      <c r="F35">
        <v>6.9230769230769207E-2</v>
      </c>
      <c r="G35">
        <v>-7.6923076923076901E-3</v>
      </c>
      <c r="H35">
        <v>5.3846153846153801E-2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7EF66-13B2-4260-A68E-F5CA7CFA2702}">
  <dimension ref="A1:I22"/>
  <sheetViews>
    <sheetView tabSelected="1" workbookViewId="0">
      <selection activeCell="O17" sqref="O17"/>
    </sheetView>
  </sheetViews>
  <sheetFormatPr defaultRowHeight="14.4" x14ac:dyDescent="0.3"/>
  <cols>
    <col min="1" max="1" width="12.88671875" bestFit="1" customWidth="1"/>
  </cols>
  <sheetData>
    <row r="1" spans="1:9" x14ac:dyDescent="0.3">
      <c r="A1" t="s">
        <v>54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47</v>
      </c>
      <c r="I1" t="s">
        <v>37</v>
      </c>
    </row>
    <row r="2" spans="1:9" x14ac:dyDescent="0.3">
      <c r="A2" t="s">
        <v>51</v>
      </c>
      <c r="B2">
        <v>1</v>
      </c>
      <c r="C2">
        <v>1</v>
      </c>
      <c r="D2">
        <v>2</v>
      </c>
      <c r="E2">
        <v>1</v>
      </c>
      <c r="F2">
        <v>1</v>
      </c>
      <c r="G2">
        <v>1171</v>
      </c>
      <c r="H2">
        <v>2</v>
      </c>
      <c r="I2">
        <v>25</v>
      </c>
    </row>
    <row r="3" spans="1:9" x14ac:dyDescent="0.3">
      <c r="A3" t="s">
        <v>52</v>
      </c>
      <c r="B3">
        <v>1133</v>
      </c>
      <c r="C3">
        <v>414</v>
      </c>
      <c r="D3">
        <v>1429</v>
      </c>
      <c r="E3">
        <v>322</v>
      </c>
      <c r="F3">
        <v>870</v>
      </c>
      <c r="G3">
        <v>998</v>
      </c>
      <c r="H3">
        <v>3</v>
      </c>
      <c r="I3">
        <v>2</v>
      </c>
    </row>
    <row r="4" spans="1:9" x14ac:dyDescent="0.3">
      <c r="A4" t="s">
        <v>53</v>
      </c>
      <c r="B4">
        <v>954</v>
      </c>
      <c r="C4">
        <v>339</v>
      </c>
      <c r="D4">
        <v>1424</v>
      </c>
      <c r="E4">
        <v>203</v>
      </c>
      <c r="F4">
        <v>881</v>
      </c>
      <c r="G4">
        <v>995</v>
      </c>
      <c r="H4">
        <v>4</v>
      </c>
      <c r="I4">
        <v>1</v>
      </c>
    </row>
    <row r="7" spans="1:9" x14ac:dyDescent="0.3"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47</v>
      </c>
      <c r="I7" t="s">
        <v>37</v>
      </c>
    </row>
    <row r="8" spans="1:9" x14ac:dyDescent="0.3">
      <c r="A8" t="s">
        <v>51</v>
      </c>
      <c r="B8">
        <f>B2/2147</f>
        <v>4.657661853749418E-4</v>
      </c>
      <c r="C8">
        <f t="shared" ref="C8:I8" si="0">C2/2147</f>
        <v>4.657661853749418E-4</v>
      </c>
      <c r="D8">
        <f t="shared" si="0"/>
        <v>9.3153237074988359E-4</v>
      </c>
      <c r="E8">
        <f t="shared" si="0"/>
        <v>4.657661853749418E-4</v>
      </c>
      <c r="F8">
        <f t="shared" si="0"/>
        <v>4.657661853749418E-4</v>
      </c>
      <c r="G8">
        <f t="shared" si="0"/>
        <v>0.5454122030740568</v>
      </c>
      <c r="H8">
        <f t="shared" si="0"/>
        <v>9.3153237074988359E-4</v>
      </c>
      <c r="I8">
        <f t="shared" si="0"/>
        <v>1.1644154634373545E-2</v>
      </c>
    </row>
    <row r="9" spans="1:9" x14ac:dyDescent="0.3">
      <c r="A9" t="s">
        <v>52</v>
      </c>
      <c r="B9">
        <f t="shared" ref="B9:I9" si="1">B3/2147</f>
        <v>0.52771308802980899</v>
      </c>
      <c r="C9">
        <f t="shared" si="1"/>
        <v>0.19282720074522589</v>
      </c>
      <c r="D9">
        <f t="shared" si="1"/>
        <v>0.66557987890079184</v>
      </c>
      <c r="E9">
        <f t="shared" si="1"/>
        <v>0.14997671169073126</v>
      </c>
      <c r="F9">
        <f t="shared" si="1"/>
        <v>0.40521658127619936</v>
      </c>
      <c r="G9">
        <f t="shared" si="1"/>
        <v>0.46483465300419191</v>
      </c>
      <c r="H9">
        <f t="shared" si="1"/>
        <v>1.3972985561248254E-3</v>
      </c>
      <c r="I9">
        <f t="shared" si="1"/>
        <v>9.3153237074988359E-4</v>
      </c>
    </row>
    <row r="10" spans="1:9" x14ac:dyDescent="0.3">
      <c r="A10" t="s">
        <v>53</v>
      </c>
      <c r="B10">
        <f t="shared" ref="B10:I10" si="2">B4/2147</f>
        <v>0.44434094084769443</v>
      </c>
      <c r="C10">
        <f t="shared" si="2"/>
        <v>0.15789473684210525</v>
      </c>
      <c r="D10">
        <f t="shared" si="2"/>
        <v>0.6632510479739171</v>
      </c>
      <c r="E10">
        <f t="shared" si="2"/>
        <v>9.4550535631113181E-2</v>
      </c>
      <c r="F10">
        <f t="shared" si="2"/>
        <v>0.41034000931532372</v>
      </c>
      <c r="G10">
        <f t="shared" si="2"/>
        <v>0.46343735444806705</v>
      </c>
      <c r="H10">
        <f t="shared" si="2"/>
        <v>1.8630647414997672E-3</v>
      </c>
      <c r="I10">
        <f t="shared" si="2"/>
        <v>4.657661853749418E-4</v>
      </c>
    </row>
    <row r="17" spans="1:9" x14ac:dyDescent="0.3"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47</v>
      </c>
      <c r="I17" t="s">
        <v>37</v>
      </c>
    </row>
    <row r="18" spans="1:9" x14ac:dyDescent="0.3">
      <c r="A18" t="s">
        <v>55</v>
      </c>
    </row>
    <row r="19" spans="1:9" x14ac:dyDescent="0.3">
      <c r="A19" t="s">
        <v>44</v>
      </c>
    </row>
    <row r="20" spans="1:9" x14ac:dyDescent="0.3">
      <c r="A20" t="s">
        <v>42</v>
      </c>
      <c r="B20">
        <v>4.6554934823091251E-3</v>
      </c>
      <c r="C20">
        <v>3.2588454376163874E-3</v>
      </c>
      <c r="D20">
        <v>4.6554934823091251E-3</v>
      </c>
      <c r="E20">
        <v>3.2588454376163874E-3</v>
      </c>
      <c r="F20">
        <v>1.3966480446927375E-3</v>
      </c>
      <c r="G20">
        <v>0.4995344506517691</v>
      </c>
      <c r="H20">
        <v>2.7932960893854749E-3</v>
      </c>
      <c r="I20">
        <v>0.3957169459962756</v>
      </c>
    </row>
    <row r="21" spans="1:9" x14ac:dyDescent="0.3">
      <c r="A21" t="s">
        <v>43</v>
      </c>
      <c r="B21">
        <v>5.9190031152647975E-2</v>
      </c>
      <c r="C21">
        <v>1.5576323987538941E-2</v>
      </c>
      <c r="D21">
        <v>0.21467006513735487</v>
      </c>
      <c r="E21">
        <v>3.1152647975077882E-2</v>
      </c>
      <c r="F21">
        <v>3.56839422259983E-2</v>
      </c>
      <c r="G21">
        <v>0.34324553950722175</v>
      </c>
      <c r="H21">
        <v>0.53355989804587933</v>
      </c>
      <c r="I21">
        <v>0.28773718493344663</v>
      </c>
    </row>
    <row r="22" spans="1:9" x14ac:dyDescent="0.3">
      <c r="A22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Pizza Dataset</vt:lpstr>
      <vt:lpstr>Sheet1</vt:lpstr>
      <vt:lpstr>Staff Dataset</vt:lpstr>
      <vt:lpstr>"Good" in valid.txt</vt:lpstr>
      <vt:lpstr>"food" in train.txt</vt:lpstr>
      <vt:lpstr>Entire train.txt</vt:lpstr>
      <vt:lpstr>Manual Dataset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Jayaraman, Vidhata A. (Assoc)</dc:creator>
  <cp:lastModifiedBy>Jayaraman, Vidhata A. (Assoc)</cp:lastModifiedBy>
  <dcterms:created xsi:type="dcterms:W3CDTF">2023-06-05T16:50:15Z</dcterms:created>
  <dcterms:modified xsi:type="dcterms:W3CDTF">2023-07-05T19:03:56Z</dcterms:modified>
</cp:coreProperties>
</file>