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5440" windowHeight="15990" activeTab="1"/>
  </bookViews>
  <sheets>
    <sheet name="Background" sheetId="6" r:id="rId1"/>
    <sheet name="Ranking criteria" sheetId="1" r:id="rId2"/>
    <sheet name="OPGEE Criterion Description" sheetId="7" r:id="rId3"/>
    <sheet name="Fig - Scores" sheetId="8"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Y49" i="1" l="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Z99" i="1" s="1"/>
  <c r="BY100" i="1"/>
  <c r="BY101" i="1"/>
  <c r="BY102" i="1"/>
  <c r="BY103" i="1"/>
  <c r="BZ103" i="1" s="1"/>
  <c r="BY104" i="1"/>
  <c r="BY105" i="1"/>
  <c r="BY106" i="1"/>
  <c r="BY107" i="1"/>
  <c r="BZ107" i="1" s="1"/>
  <c r="BY108" i="1"/>
  <c r="BY109" i="1"/>
  <c r="BY110" i="1"/>
  <c r="BY111" i="1"/>
  <c r="BZ111" i="1" s="1"/>
  <c r="BY112" i="1"/>
  <c r="BY113" i="1"/>
  <c r="BY114" i="1"/>
  <c r="BY115" i="1"/>
  <c r="BZ115" i="1" s="1"/>
  <c r="BY116" i="1"/>
  <c r="BY117" i="1"/>
  <c r="BY118" i="1"/>
  <c r="BY119" i="1"/>
  <c r="BZ119" i="1" s="1"/>
  <c r="BY120" i="1"/>
  <c r="BY121" i="1"/>
  <c r="BY122" i="1"/>
  <c r="BZ122" i="1" s="1"/>
  <c r="BY123" i="1"/>
  <c r="BZ123" i="1" s="1"/>
  <c r="BZ121" i="1"/>
  <c r="BZ120" i="1"/>
  <c r="BZ118" i="1"/>
  <c r="BZ117" i="1"/>
  <c r="BZ116" i="1"/>
  <c r="BZ114" i="1"/>
  <c r="BZ113" i="1"/>
  <c r="BZ112" i="1"/>
  <c r="BZ110" i="1"/>
  <c r="BZ109" i="1"/>
  <c r="BZ108" i="1"/>
  <c r="BZ106" i="1"/>
  <c r="BZ105" i="1"/>
  <c r="BZ104" i="1"/>
  <c r="BZ102" i="1"/>
  <c r="BZ101" i="1"/>
  <c r="BZ100" i="1"/>
  <c r="BZ98" i="1"/>
  <c r="BZ97" i="1"/>
  <c r="BZ96" i="1"/>
  <c r="BZ95" i="1"/>
  <c r="BZ94" i="1"/>
  <c r="BZ93" i="1"/>
  <c r="BZ92" i="1"/>
  <c r="BZ91" i="1"/>
  <c r="BZ90" i="1"/>
  <c r="BZ89" i="1"/>
  <c r="BZ88" i="1"/>
  <c r="BZ87" i="1"/>
  <c r="BZ86" i="1"/>
  <c r="BZ85" i="1"/>
  <c r="BZ84" i="1"/>
  <c r="BZ83" i="1"/>
  <c r="BZ82" i="1"/>
  <c r="BZ81" i="1"/>
  <c r="BZ80" i="1"/>
  <c r="BZ79" i="1"/>
  <c r="BZ78" i="1"/>
  <c r="BZ77" i="1"/>
  <c r="BZ76" i="1"/>
  <c r="BZ75" i="1"/>
  <c r="BZ74" i="1"/>
  <c r="BZ73" i="1"/>
  <c r="BZ72" i="1"/>
  <c r="BZ71" i="1"/>
  <c r="BZ70" i="1"/>
  <c r="BZ69" i="1"/>
  <c r="BZ68" i="1"/>
  <c r="BZ67" i="1"/>
  <c r="BZ66" i="1"/>
  <c r="BZ65" i="1"/>
  <c r="BZ64" i="1"/>
  <c r="BZ63" i="1"/>
  <c r="BZ62" i="1"/>
  <c r="BZ61" i="1"/>
  <c r="BZ60" i="1"/>
  <c r="BZ59" i="1"/>
  <c r="BZ58" i="1"/>
  <c r="BZ57" i="1"/>
  <c r="BZ56" i="1"/>
  <c r="BZ55" i="1"/>
  <c r="BZ54" i="1"/>
  <c r="BZ53" i="1"/>
  <c r="BZ52" i="1"/>
  <c r="BZ51" i="1"/>
  <c r="BZ50" i="1"/>
  <c r="BZ49" i="1"/>
  <c r="BD45" i="1" l="1"/>
  <c r="BD49" i="1"/>
  <c r="BD58" i="1"/>
  <c r="BD54" i="1"/>
  <c r="BD50" i="1"/>
  <c r="AY50" i="1"/>
  <c r="M50" i="1"/>
  <c r="N50" i="1"/>
  <c r="O50" i="1"/>
  <c r="P50" i="1"/>
  <c r="Q50" i="1"/>
  <c r="R50" i="1"/>
  <c r="S50" i="1"/>
  <c r="T50" i="1"/>
  <c r="U50" i="1"/>
  <c r="AY51" i="1"/>
  <c r="M51" i="1"/>
  <c r="N51" i="1"/>
  <c r="O51" i="1"/>
  <c r="P51" i="1"/>
  <c r="Q51" i="1"/>
  <c r="R51" i="1"/>
  <c r="S51" i="1"/>
  <c r="T51" i="1"/>
  <c r="U51" i="1"/>
  <c r="BD51" i="1"/>
  <c r="AY52" i="1"/>
  <c r="M52" i="1"/>
  <c r="N52" i="1"/>
  <c r="O52" i="1"/>
  <c r="P52" i="1"/>
  <c r="Q52" i="1"/>
  <c r="R52" i="1"/>
  <c r="S52" i="1"/>
  <c r="T52" i="1"/>
  <c r="U52" i="1"/>
  <c r="BD52" i="1"/>
  <c r="AY53" i="1"/>
  <c r="M53" i="1"/>
  <c r="N53" i="1"/>
  <c r="O53" i="1"/>
  <c r="P53" i="1"/>
  <c r="Q53" i="1"/>
  <c r="R53" i="1"/>
  <c r="S53" i="1"/>
  <c r="T53" i="1"/>
  <c r="U53" i="1"/>
  <c r="BD53" i="1"/>
  <c r="AY54" i="1"/>
  <c r="M54" i="1"/>
  <c r="N54" i="1"/>
  <c r="O54" i="1"/>
  <c r="P54" i="1"/>
  <c r="Q54" i="1"/>
  <c r="R54" i="1"/>
  <c r="S54" i="1"/>
  <c r="T54" i="1"/>
  <c r="U54" i="1"/>
  <c r="AY55" i="1"/>
  <c r="M55" i="1"/>
  <c r="N55" i="1"/>
  <c r="O55" i="1"/>
  <c r="P55" i="1"/>
  <c r="Q55" i="1"/>
  <c r="R55" i="1"/>
  <c r="S55" i="1"/>
  <c r="T55" i="1"/>
  <c r="U55" i="1"/>
  <c r="BD55" i="1"/>
  <c r="AY56" i="1"/>
  <c r="M56" i="1"/>
  <c r="N56" i="1"/>
  <c r="O56" i="1"/>
  <c r="P56" i="1"/>
  <c r="Q56" i="1"/>
  <c r="R56" i="1"/>
  <c r="S56" i="1"/>
  <c r="T56" i="1"/>
  <c r="U56" i="1"/>
  <c r="BD56" i="1"/>
  <c r="AY57" i="1"/>
  <c r="M57" i="1"/>
  <c r="N57" i="1"/>
  <c r="O57" i="1"/>
  <c r="P57" i="1"/>
  <c r="Q57" i="1"/>
  <c r="R57" i="1"/>
  <c r="S57" i="1"/>
  <c r="T57" i="1"/>
  <c r="U57" i="1"/>
  <c r="BD57" i="1"/>
  <c r="AY58" i="1"/>
  <c r="M58" i="1"/>
  <c r="N58" i="1"/>
  <c r="O58" i="1"/>
  <c r="P58" i="1"/>
  <c r="Q58" i="1"/>
  <c r="R58" i="1"/>
  <c r="S58" i="1"/>
  <c r="T58" i="1"/>
  <c r="U58" i="1"/>
  <c r="AY59" i="1"/>
  <c r="M59" i="1"/>
  <c r="N59" i="1"/>
  <c r="O59" i="1"/>
  <c r="P59" i="1"/>
  <c r="Q59" i="1"/>
  <c r="R59" i="1"/>
  <c r="S59" i="1"/>
  <c r="T59" i="1"/>
  <c r="U59" i="1"/>
  <c r="BD59" i="1"/>
  <c r="AY60" i="1"/>
  <c r="M60" i="1"/>
  <c r="N60" i="1"/>
  <c r="O60" i="1"/>
  <c r="P60" i="1"/>
  <c r="Q60" i="1"/>
  <c r="R60" i="1"/>
  <c r="S60" i="1"/>
  <c r="T60" i="1"/>
  <c r="U60" i="1"/>
  <c r="BD60" i="1"/>
  <c r="AY61" i="1"/>
  <c r="M61" i="1"/>
  <c r="N61" i="1"/>
  <c r="O61" i="1"/>
  <c r="P61" i="1"/>
  <c r="Q61" i="1"/>
  <c r="R61" i="1"/>
  <c r="S61" i="1"/>
  <c r="T61" i="1"/>
  <c r="U61" i="1"/>
  <c r="BD61" i="1"/>
  <c r="AY62" i="1"/>
  <c r="M62" i="1"/>
  <c r="N62" i="1"/>
  <c r="O62" i="1"/>
  <c r="P62" i="1"/>
  <c r="Q62" i="1"/>
  <c r="R62" i="1"/>
  <c r="S62" i="1"/>
  <c r="T62" i="1"/>
  <c r="U62" i="1"/>
  <c r="BD62" i="1"/>
  <c r="AY63" i="1"/>
  <c r="M63" i="1"/>
  <c r="N63" i="1"/>
  <c r="O63" i="1"/>
  <c r="P63" i="1"/>
  <c r="Q63" i="1"/>
  <c r="R63" i="1"/>
  <c r="S63" i="1"/>
  <c r="T63" i="1"/>
  <c r="U63" i="1"/>
  <c r="BD63" i="1"/>
  <c r="AY64" i="1"/>
  <c r="M64" i="1"/>
  <c r="N64" i="1"/>
  <c r="O64" i="1"/>
  <c r="P64" i="1"/>
  <c r="Q64" i="1"/>
  <c r="R64" i="1"/>
  <c r="S64" i="1"/>
  <c r="T64" i="1"/>
  <c r="U64" i="1"/>
  <c r="BD64" i="1"/>
  <c r="AY65" i="1"/>
  <c r="M65" i="1"/>
  <c r="N65" i="1"/>
  <c r="O65" i="1"/>
  <c r="P65" i="1"/>
  <c r="Q65" i="1"/>
  <c r="R65" i="1"/>
  <c r="S65" i="1"/>
  <c r="T65" i="1"/>
  <c r="U65" i="1"/>
  <c r="BD65" i="1"/>
  <c r="AY66" i="1"/>
  <c r="M66" i="1"/>
  <c r="N66" i="1"/>
  <c r="O66" i="1"/>
  <c r="P66" i="1"/>
  <c r="Q66" i="1"/>
  <c r="R66" i="1"/>
  <c r="S66" i="1"/>
  <c r="T66" i="1"/>
  <c r="U66" i="1"/>
  <c r="BD66" i="1"/>
  <c r="AY67" i="1"/>
  <c r="M67" i="1"/>
  <c r="N67" i="1"/>
  <c r="O67" i="1"/>
  <c r="P67" i="1"/>
  <c r="Q67" i="1"/>
  <c r="R67" i="1"/>
  <c r="S67" i="1"/>
  <c r="T67" i="1"/>
  <c r="U67" i="1"/>
  <c r="BD67" i="1"/>
  <c r="AY68" i="1"/>
  <c r="M68" i="1"/>
  <c r="N68" i="1"/>
  <c r="O68" i="1"/>
  <c r="P68" i="1"/>
  <c r="Q68" i="1"/>
  <c r="R68" i="1"/>
  <c r="S68" i="1"/>
  <c r="T68" i="1"/>
  <c r="U68" i="1"/>
  <c r="BD68" i="1"/>
  <c r="AY69" i="1"/>
  <c r="M69" i="1"/>
  <c r="N69" i="1"/>
  <c r="O69" i="1"/>
  <c r="P69" i="1"/>
  <c r="Q69" i="1"/>
  <c r="R69" i="1"/>
  <c r="S69" i="1"/>
  <c r="T69" i="1"/>
  <c r="U69" i="1"/>
  <c r="BD69" i="1"/>
  <c r="AY70" i="1"/>
  <c r="M70" i="1"/>
  <c r="N70" i="1"/>
  <c r="O70" i="1"/>
  <c r="P70" i="1"/>
  <c r="Q70" i="1"/>
  <c r="R70" i="1"/>
  <c r="S70" i="1"/>
  <c r="T70" i="1"/>
  <c r="U70" i="1"/>
  <c r="BD70" i="1"/>
  <c r="AY71" i="1"/>
  <c r="M71" i="1"/>
  <c r="N71" i="1"/>
  <c r="O71" i="1"/>
  <c r="P71" i="1"/>
  <c r="Q71" i="1"/>
  <c r="R71" i="1"/>
  <c r="S71" i="1"/>
  <c r="T71" i="1"/>
  <c r="U71" i="1"/>
  <c r="BD71" i="1"/>
  <c r="AY72" i="1"/>
  <c r="M72" i="1"/>
  <c r="N72" i="1"/>
  <c r="O72" i="1"/>
  <c r="P72" i="1"/>
  <c r="Q72" i="1"/>
  <c r="R72" i="1"/>
  <c r="S72" i="1"/>
  <c r="T72" i="1"/>
  <c r="U72" i="1"/>
  <c r="BD72" i="1"/>
  <c r="AY73" i="1"/>
  <c r="M73" i="1"/>
  <c r="N73" i="1"/>
  <c r="O73" i="1"/>
  <c r="P73" i="1"/>
  <c r="Q73" i="1"/>
  <c r="R73" i="1"/>
  <c r="S73" i="1"/>
  <c r="T73" i="1"/>
  <c r="U73" i="1"/>
  <c r="BD73" i="1"/>
  <c r="AY74" i="1"/>
  <c r="M74" i="1"/>
  <c r="N74" i="1"/>
  <c r="O74" i="1"/>
  <c r="P74" i="1"/>
  <c r="Q74" i="1"/>
  <c r="R74" i="1"/>
  <c r="S74" i="1"/>
  <c r="T74" i="1"/>
  <c r="U74" i="1"/>
  <c r="BD74" i="1"/>
  <c r="AY75" i="1"/>
  <c r="M75" i="1"/>
  <c r="N75" i="1"/>
  <c r="O75" i="1"/>
  <c r="P75" i="1"/>
  <c r="Q75" i="1"/>
  <c r="R75" i="1"/>
  <c r="S75" i="1"/>
  <c r="T75" i="1"/>
  <c r="U75" i="1"/>
  <c r="BD75" i="1"/>
  <c r="AY76" i="1"/>
  <c r="M76" i="1"/>
  <c r="N76" i="1"/>
  <c r="O76" i="1"/>
  <c r="P76" i="1"/>
  <c r="Q76" i="1"/>
  <c r="R76" i="1"/>
  <c r="S76" i="1"/>
  <c r="T76" i="1"/>
  <c r="U76" i="1"/>
  <c r="BD76" i="1"/>
  <c r="AY77" i="1"/>
  <c r="M77" i="1"/>
  <c r="N77" i="1"/>
  <c r="O77" i="1"/>
  <c r="P77" i="1"/>
  <c r="Q77" i="1"/>
  <c r="R77" i="1"/>
  <c r="S77" i="1"/>
  <c r="T77" i="1"/>
  <c r="U77" i="1"/>
  <c r="BD77" i="1"/>
  <c r="AY78" i="1"/>
  <c r="M78" i="1"/>
  <c r="N78" i="1"/>
  <c r="O78" i="1"/>
  <c r="P78" i="1"/>
  <c r="Q78" i="1"/>
  <c r="R78" i="1"/>
  <c r="S78" i="1"/>
  <c r="T78" i="1"/>
  <c r="U78" i="1"/>
  <c r="BD78" i="1"/>
  <c r="AY79" i="1"/>
  <c r="M79" i="1"/>
  <c r="N79" i="1"/>
  <c r="O79" i="1"/>
  <c r="P79" i="1"/>
  <c r="Q79" i="1"/>
  <c r="R79" i="1"/>
  <c r="S79" i="1"/>
  <c r="T79" i="1"/>
  <c r="U79" i="1"/>
  <c r="BD79" i="1"/>
  <c r="AY80" i="1"/>
  <c r="M80" i="1"/>
  <c r="N80" i="1"/>
  <c r="O80" i="1"/>
  <c r="P80" i="1"/>
  <c r="Q80" i="1"/>
  <c r="R80" i="1"/>
  <c r="S80" i="1"/>
  <c r="T80" i="1"/>
  <c r="U80" i="1"/>
  <c r="BD80" i="1"/>
  <c r="AY81" i="1"/>
  <c r="M81" i="1"/>
  <c r="N81" i="1"/>
  <c r="O81" i="1"/>
  <c r="P81" i="1"/>
  <c r="Q81" i="1"/>
  <c r="R81" i="1"/>
  <c r="S81" i="1"/>
  <c r="T81" i="1"/>
  <c r="U81" i="1"/>
  <c r="BD81" i="1"/>
  <c r="AY82" i="1"/>
  <c r="M82" i="1"/>
  <c r="N82" i="1"/>
  <c r="O82" i="1"/>
  <c r="P82" i="1"/>
  <c r="Q82" i="1"/>
  <c r="R82" i="1"/>
  <c r="S82" i="1"/>
  <c r="T82" i="1"/>
  <c r="U82" i="1"/>
  <c r="BD82" i="1"/>
  <c r="AY83" i="1"/>
  <c r="M83" i="1"/>
  <c r="N83" i="1"/>
  <c r="O83" i="1"/>
  <c r="P83" i="1"/>
  <c r="Q83" i="1"/>
  <c r="R83" i="1"/>
  <c r="S83" i="1"/>
  <c r="T83" i="1"/>
  <c r="U83" i="1"/>
  <c r="BD83" i="1"/>
  <c r="AY84" i="1"/>
  <c r="M84" i="1"/>
  <c r="N84" i="1"/>
  <c r="O84" i="1"/>
  <c r="P84" i="1"/>
  <c r="Q84" i="1"/>
  <c r="R84" i="1"/>
  <c r="S84" i="1"/>
  <c r="T84" i="1"/>
  <c r="U84" i="1"/>
  <c r="BD84" i="1"/>
  <c r="AY85" i="1"/>
  <c r="M85" i="1"/>
  <c r="N85" i="1"/>
  <c r="O85" i="1"/>
  <c r="P85" i="1"/>
  <c r="Q85" i="1"/>
  <c r="R85" i="1"/>
  <c r="S85" i="1"/>
  <c r="T85" i="1"/>
  <c r="U85" i="1"/>
  <c r="BD85" i="1"/>
  <c r="AY86" i="1"/>
  <c r="M86" i="1"/>
  <c r="N86" i="1"/>
  <c r="O86" i="1"/>
  <c r="P86" i="1"/>
  <c r="Q86" i="1"/>
  <c r="R86" i="1"/>
  <c r="S86" i="1"/>
  <c r="T86" i="1"/>
  <c r="U86" i="1"/>
  <c r="BD86" i="1"/>
  <c r="AY87" i="1"/>
  <c r="M87" i="1"/>
  <c r="N87" i="1"/>
  <c r="O87" i="1"/>
  <c r="P87" i="1"/>
  <c r="Q87" i="1"/>
  <c r="R87" i="1"/>
  <c r="S87" i="1"/>
  <c r="T87" i="1"/>
  <c r="U87" i="1"/>
  <c r="BD87" i="1"/>
  <c r="AY88" i="1"/>
  <c r="M88" i="1"/>
  <c r="N88" i="1"/>
  <c r="O88" i="1"/>
  <c r="P88" i="1"/>
  <c r="Q88" i="1"/>
  <c r="R88" i="1"/>
  <c r="S88" i="1"/>
  <c r="T88" i="1"/>
  <c r="U88" i="1"/>
  <c r="BD88" i="1"/>
  <c r="AY89" i="1"/>
  <c r="M89" i="1"/>
  <c r="N89" i="1"/>
  <c r="O89" i="1"/>
  <c r="P89" i="1"/>
  <c r="Q89" i="1"/>
  <c r="R89" i="1"/>
  <c r="S89" i="1"/>
  <c r="T89" i="1"/>
  <c r="U89" i="1"/>
  <c r="BD89" i="1"/>
  <c r="AY90" i="1"/>
  <c r="M90" i="1"/>
  <c r="N90" i="1"/>
  <c r="O90" i="1"/>
  <c r="P90" i="1"/>
  <c r="Q90" i="1"/>
  <c r="R90" i="1"/>
  <c r="S90" i="1"/>
  <c r="T90" i="1"/>
  <c r="U90" i="1"/>
  <c r="BD90" i="1"/>
  <c r="AY91" i="1"/>
  <c r="M91" i="1"/>
  <c r="N91" i="1"/>
  <c r="O91" i="1"/>
  <c r="P91" i="1"/>
  <c r="Q91" i="1"/>
  <c r="R91" i="1"/>
  <c r="S91" i="1"/>
  <c r="T91" i="1"/>
  <c r="U91" i="1"/>
  <c r="BD91" i="1"/>
  <c r="AY92" i="1"/>
  <c r="M92" i="1"/>
  <c r="N92" i="1"/>
  <c r="O92" i="1"/>
  <c r="P92" i="1"/>
  <c r="Q92" i="1"/>
  <c r="R92" i="1"/>
  <c r="S92" i="1"/>
  <c r="T92" i="1"/>
  <c r="U92" i="1"/>
  <c r="BD92" i="1"/>
  <c r="AY93" i="1"/>
  <c r="M93" i="1"/>
  <c r="N93" i="1"/>
  <c r="O93" i="1"/>
  <c r="P93" i="1"/>
  <c r="Q93" i="1"/>
  <c r="R93" i="1"/>
  <c r="S93" i="1"/>
  <c r="T93" i="1"/>
  <c r="U93" i="1"/>
  <c r="BD93" i="1"/>
  <c r="AY94" i="1"/>
  <c r="M94" i="1"/>
  <c r="N94" i="1"/>
  <c r="O94" i="1"/>
  <c r="P94" i="1"/>
  <c r="Q94" i="1"/>
  <c r="R94" i="1"/>
  <c r="S94" i="1"/>
  <c r="T94" i="1"/>
  <c r="U94" i="1"/>
  <c r="BD94" i="1"/>
  <c r="AY95" i="1"/>
  <c r="M95" i="1"/>
  <c r="N95" i="1"/>
  <c r="O95" i="1"/>
  <c r="P95" i="1"/>
  <c r="Q95" i="1"/>
  <c r="R95" i="1"/>
  <c r="S95" i="1"/>
  <c r="T95" i="1"/>
  <c r="U95" i="1"/>
  <c r="BD95" i="1"/>
  <c r="AY96" i="1"/>
  <c r="M96" i="1"/>
  <c r="N96" i="1"/>
  <c r="O96" i="1"/>
  <c r="P96" i="1"/>
  <c r="Q96" i="1"/>
  <c r="R96" i="1"/>
  <c r="S96" i="1"/>
  <c r="T96" i="1"/>
  <c r="U96" i="1"/>
  <c r="BD96" i="1"/>
  <c r="AY97" i="1"/>
  <c r="M97" i="1"/>
  <c r="N97" i="1"/>
  <c r="O97" i="1"/>
  <c r="P97" i="1"/>
  <c r="Q97" i="1"/>
  <c r="R97" i="1"/>
  <c r="S97" i="1"/>
  <c r="T97" i="1"/>
  <c r="U97" i="1"/>
  <c r="BD97" i="1"/>
  <c r="AY98" i="1"/>
  <c r="BD98" i="1"/>
  <c r="AY99" i="1"/>
  <c r="M99" i="1"/>
  <c r="N99" i="1"/>
  <c r="O99" i="1"/>
  <c r="P99" i="1"/>
  <c r="Q99" i="1"/>
  <c r="R99" i="1"/>
  <c r="S99" i="1"/>
  <c r="T99" i="1"/>
  <c r="U99" i="1"/>
  <c r="BD99" i="1"/>
  <c r="AY100" i="1"/>
  <c r="M100" i="1"/>
  <c r="N100" i="1"/>
  <c r="O100" i="1"/>
  <c r="P100" i="1"/>
  <c r="Q100" i="1"/>
  <c r="R100" i="1"/>
  <c r="S100" i="1"/>
  <c r="T100" i="1"/>
  <c r="U100" i="1"/>
  <c r="BD100" i="1"/>
  <c r="AY101" i="1"/>
  <c r="M101" i="1"/>
  <c r="N101" i="1"/>
  <c r="O101" i="1"/>
  <c r="P101" i="1"/>
  <c r="Q101" i="1"/>
  <c r="R101" i="1"/>
  <c r="S101" i="1"/>
  <c r="T101" i="1"/>
  <c r="U101" i="1"/>
  <c r="BD101" i="1"/>
  <c r="AY102" i="1"/>
  <c r="M102" i="1"/>
  <c r="N102" i="1"/>
  <c r="O102" i="1"/>
  <c r="P102" i="1"/>
  <c r="Q102" i="1"/>
  <c r="R102" i="1"/>
  <c r="S102" i="1"/>
  <c r="T102" i="1"/>
  <c r="U102" i="1"/>
  <c r="BD102" i="1"/>
  <c r="AY103" i="1"/>
  <c r="M103" i="1"/>
  <c r="N103" i="1"/>
  <c r="O103" i="1"/>
  <c r="P103" i="1"/>
  <c r="Q103" i="1"/>
  <c r="R103" i="1"/>
  <c r="S103" i="1"/>
  <c r="T103" i="1"/>
  <c r="U103" i="1"/>
  <c r="BD103" i="1"/>
  <c r="AY104" i="1"/>
  <c r="M104" i="1"/>
  <c r="N104" i="1"/>
  <c r="O104" i="1"/>
  <c r="P104" i="1"/>
  <c r="Q104" i="1"/>
  <c r="R104" i="1"/>
  <c r="S104" i="1"/>
  <c r="T104" i="1"/>
  <c r="U104" i="1"/>
  <c r="BD104" i="1"/>
  <c r="AY105" i="1"/>
  <c r="M105" i="1"/>
  <c r="N105" i="1"/>
  <c r="O105" i="1"/>
  <c r="P105" i="1"/>
  <c r="Q105" i="1"/>
  <c r="R105" i="1"/>
  <c r="S105" i="1"/>
  <c r="T105" i="1"/>
  <c r="U105" i="1"/>
  <c r="BD105" i="1"/>
  <c r="AY106" i="1"/>
  <c r="M106" i="1"/>
  <c r="N106" i="1"/>
  <c r="O106" i="1"/>
  <c r="P106" i="1"/>
  <c r="Q106" i="1"/>
  <c r="R106" i="1"/>
  <c r="S106" i="1"/>
  <c r="T106" i="1"/>
  <c r="U106" i="1"/>
  <c r="BD106" i="1"/>
  <c r="AY107" i="1"/>
  <c r="M107" i="1"/>
  <c r="N107" i="1"/>
  <c r="O107" i="1"/>
  <c r="P107" i="1"/>
  <c r="Q107" i="1"/>
  <c r="R107" i="1"/>
  <c r="S107" i="1"/>
  <c r="T107" i="1"/>
  <c r="U107" i="1"/>
  <c r="BD107" i="1"/>
  <c r="AY108" i="1"/>
  <c r="M108" i="1"/>
  <c r="N108" i="1"/>
  <c r="O108" i="1"/>
  <c r="P108" i="1"/>
  <c r="Q108" i="1"/>
  <c r="R108" i="1"/>
  <c r="S108" i="1"/>
  <c r="T108" i="1"/>
  <c r="U108" i="1"/>
  <c r="BD108" i="1"/>
  <c r="AY109" i="1"/>
  <c r="M109" i="1"/>
  <c r="N109" i="1"/>
  <c r="O109" i="1"/>
  <c r="P109" i="1"/>
  <c r="Q109" i="1"/>
  <c r="R109" i="1"/>
  <c r="S109" i="1"/>
  <c r="T109" i="1"/>
  <c r="U109" i="1"/>
  <c r="BD109" i="1"/>
  <c r="AY110" i="1"/>
  <c r="M110" i="1"/>
  <c r="N110" i="1"/>
  <c r="O110" i="1"/>
  <c r="P110" i="1"/>
  <c r="Q110" i="1"/>
  <c r="R110" i="1"/>
  <c r="S110" i="1"/>
  <c r="T110" i="1"/>
  <c r="U110" i="1"/>
  <c r="BD110" i="1"/>
  <c r="AY111" i="1"/>
  <c r="M111" i="1"/>
  <c r="N111" i="1"/>
  <c r="O111" i="1"/>
  <c r="P111" i="1"/>
  <c r="Q111" i="1"/>
  <c r="R111" i="1"/>
  <c r="S111" i="1"/>
  <c r="T111" i="1"/>
  <c r="U111" i="1"/>
  <c r="BD111" i="1"/>
  <c r="AY112" i="1"/>
  <c r="M112" i="1"/>
  <c r="N112" i="1"/>
  <c r="O112" i="1"/>
  <c r="P112" i="1"/>
  <c r="Q112" i="1"/>
  <c r="R112" i="1"/>
  <c r="S112" i="1"/>
  <c r="T112" i="1"/>
  <c r="U112" i="1"/>
  <c r="BD112" i="1"/>
  <c r="AY113" i="1"/>
  <c r="M113" i="1"/>
  <c r="N113" i="1"/>
  <c r="O113" i="1"/>
  <c r="P113" i="1"/>
  <c r="Q113" i="1"/>
  <c r="R113" i="1"/>
  <c r="S113" i="1"/>
  <c r="T113" i="1"/>
  <c r="U113" i="1"/>
  <c r="BD113" i="1"/>
  <c r="AY114" i="1"/>
  <c r="M114" i="1"/>
  <c r="N114" i="1"/>
  <c r="O114" i="1"/>
  <c r="P114" i="1"/>
  <c r="Q114" i="1"/>
  <c r="R114" i="1"/>
  <c r="S114" i="1"/>
  <c r="T114" i="1"/>
  <c r="U114" i="1"/>
  <c r="BD114" i="1"/>
  <c r="AY115" i="1"/>
  <c r="M115" i="1"/>
  <c r="N115" i="1"/>
  <c r="O115" i="1"/>
  <c r="P115" i="1"/>
  <c r="Q115" i="1"/>
  <c r="R115" i="1"/>
  <c r="S115" i="1"/>
  <c r="T115" i="1"/>
  <c r="U115" i="1"/>
  <c r="BD115" i="1"/>
  <c r="AY116" i="1"/>
  <c r="M116" i="1"/>
  <c r="N116" i="1"/>
  <c r="O116" i="1"/>
  <c r="P116" i="1"/>
  <c r="Q116" i="1"/>
  <c r="R116" i="1"/>
  <c r="S116" i="1"/>
  <c r="T116" i="1"/>
  <c r="U116" i="1"/>
  <c r="BD116" i="1"/>
  <c r="AY117" i="1"/>
  <c r="M117" i="1"/>
  <c r="N117" i="1"/>
  <c r="O117" i="1"/>
  <c r="P117" i="1"/>
  <c r="Q117" i="1"/>
  <c r="R117" i="1"/>
  <c r="S117" i="1"/>
  <c r="T117" i="1"/>
  <c r="U117" i="1"/>
  <c r="BD117" i="1"/>
  <c r="AY118" i="1"/>
  <c r="M118" i="1"/>
  <c r="N118" i="1"/>
  <c r="O118" i="1"/>
  <c r="P118" i="1"/>
  <c r="Q118" i="1"/>
  <c r="R118" i="1"/>
  <c r="S118" i="1"/>
  <c r="T118" i="1"/>
  <c r="U118" i="1"/>
  <c r="BD118" i="1"/>
  <c r="AY119" i="1"/>
  <c r="M119" i="1"/>
  <c r="N119" i="1"/>
  <c r="O119" i="1"/>
  <c r="P119" i="1"/>
  <c r="Q119" i="1"/>
  <c r="R119" i="1"/>
  <c r="S119" i="1"/>
  <c r="T119" i="1"/>
  <c r="U119" i="1"/>
  <c r="BD119" i="1"/>
  <c r="AY120" i="1"/>
  <c r="M120" i="1"/>
  <c r="N120" i="1"/>
  <c r="O120" i="1"/>
  <c r="P120" i="1"/>
  <c r="Q120" i="1"/>
  <c r="R120" i="1"/>
  <c r="S120" i="1"/>
  <c r="T120" i="1"/>
  <c r="U120" i="1"/>
  <c r="BD120" i="1"/>
  <c r="AY121" i="1"/>
  <c r="M121" i="1"/>
  <c r="N121" i="1"/>
  <c r="O121" i="1"/>
  <c r="P121" i="1"/>
  <c r="Q121" i="1"/>
  <c r="R121" i="1"/>
  <c r="S121" i="1"/>
  <c r="T121" i="1"/>
  <c r="U121" i="1"/>
  <c r="BD121" i="1"/>
  <c r="AY122" i="1"/>
  <c r="M122" i="1"/>
  <c r="N122" i="1"/>
  <c r="O122" i="1"/>
  <c r="P122" i="1"/>
  <c r="Q122" i="1"/>
  <c r="R122" i="1"/>
  <c r="S122" i="1"/>
  <c r="T122" i="1"/>
  <c r="U122" i="1"/>
  <c r="BD122" i="1"/>
  <c r="AY123" i="1"/>
  <c r="M123" i="1"/>
  <c r="N123" i="1"/>
  <c r="O123" i="1"/>
  <c r="P123" i="1"/>
  <c r="Q123" i="1"/>
  <c r="R123" i="1"/>
  <c r="S123" i="1"/>
  <c r="U123" i="1"/>
  <c r="BD123" i="1"/>
  <c r="AY124" i="1"/>
  <c r="BD124" i="1"/>
  <c r="AY49" i="1"/>
  <c r="AZ124" i="1"/>
  <c r="AZ123" i="1"/>
  <c r="AZ122" i="1"/>
  <c r="AZ121" i="1"/>
  <c r="AZ120" i="1"/>
  <c r="AZ119" i="1"/>
  <c r="AZ118" i="1"/>
  <c r="AZ117" i="1"/>
  <c r="AZ116" i="1"/>
  <c r="AZ115" i="1"/>
  <c r="AZ114" i="1"/>
  <c r="AZ113" i="1"/>
  <c r="AZ112" i="1"/>
  <c r="AZ111" i="1"/>
  <c r="AZ110" i="1"/>
  <c r="AZ109" i="1"/>
  <c r="AZ108" i="1"/>
  <c r="AZ107" i="1"/>
  <c r="AZ106" i="1"/>
  <c r="AZ105" i="1"/>
  <c r="AZ104" i="1"/>
  <c r="AZ103" i="1"/>
  <c r="AZ102" i="1"/>
  <c r="AZ101" i="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BA50" i="1"/>
  <c r="AZ50" i="1"/>
  <c r="AZ49" i="1"/>
  <c r="T49" i="1"/>
  <c r="U45" i="1"/>
  <c r="M49" i="1"/>
  <c r="N45" i="1"/>
  <c r="R49" i="1"/>
  <c r="S45" i="1"/>
  <c r="S49" i="1"/>
  <c r="T45" i="1"/>
  <c r="Q49" i="1"/>
  <c r="P49" i="1"/>
  <c r="Q45" i="1"/>
  <c r="R45" i="1"/>
  <c r="N49" i="1"/>
  <c r="O49" i="1"/>
  <c r="AV45" i="1"/>
  <c r="AT45" i="1"/>
  <c r="AS45" i="1"/>
  <c r="P45" i="1"/>
  <c r="O45" i="1"/>
  <c r="U49" i="1"/>
  <c r="V49" i="1"/>
  <c r="AU45" i="1"/>
  <c r="AQ45" i="1"/>
  <c r="AP45" i="1"/>
  <c r="V116" i="1"/>
  <c r="V112" i="1"/>
  <c r="V108" i="1"/>
  <c r="V104" i="1"/>
  <c r="V100" i="1"/>
  <c r="V96" i="1"/>
  <c r="V92" i="1"/>
  <c r="V84" i="1"/>
  <c r="V80" i="1"/>
  <c r="V76" i="1"/>
  <c r="V68" i="1"/>
  <c r="V64" i="1"/>
  <c r="V56" i="1"/>
  <c r="V52" i="1"/>
  <c r="V117" i="1"/>
  <c r="V113" i="1"/>
  <c r="V85" i="1"/>
  <c r="V65" i="1"/>
  <c r="V53" i="1"/>
  <c r="AR45" i="1"/>
  <c r="V123" i="1"/>
  <c r="V122" i="1"/>
  <c r="V102" i="1"/>
  <c r="V86" i="1"/>
  <c r="V78" i="1"/>
  <c r="V74" i="1"/>
  <c r="V66" i="1"/>
  <c r="V62" i="1"/>
  <c r="V115" i="1"/>
  <c r="V107" i="1"/>
  <c r="V95" i="1"/>
  <c r="V91" i="1"/>
  <c r="V79" i="1"/>
  <c r="V75" i="1"/>
  <c r="V71" i="1"/>
  <c r="V55" i="1"/>
  <c r="V51" i="1"/>
  <c r="V118" i="1"/>
  <c r="V110" i="1"/>
  <c r="V97" i="1"/>
  <c r="V45" i="1"/>
  <c r="V99" i="1"/>
  <c r="V106" i="1"/>
  <c r="V109" i="1"/>
  <c r="V72" i="1"/>
  <c r="V70" i="1"/>
  <c r="V77" i="1"/>
  <c r="V88" i="1"/>
  <c r="V63" i="1"/>
  <c r="V101" i="1"/>
  <c r="V111" i="1"/>
  <c r="V58" i="1"/>
  <c r="V90" i="1"/>
  <c r="V69" i="1"/>
  <c r="V54" i="1"/>
  <c r="V82" i="1"/>
  <c r="V61" i="1"/>
  <c r="V93" i="1"/>
  <c r="V120" i="1"/>
  <c r="V114" i="1"/>
  <c r="V94" i="1"/>
  <c r="V81" i="1"/>
  <c r="V67" i="1"/>
  <c r="V60" i="1"/>
  <c r="V59" i="1"/>
  <c r="V83" i="1"/>
  <c r="V57" i="1"/>
  <c r="V73" i="1"/>
  <c r="V89" i="1"/>
  <c r="V105" i="1"/>
  <c r="V121" i="1"/>
  <c r="V87" i="1"/>
  <c r="V119" i="1"/>
  <c r="V103" i="1"/>
  <c r="V50" i="1"/>
</calcChain>
</file>

<file path=xl/comments1.xml><?xml version="1.0" encoding="utf-8"?>
<comments xmlns="http://schemas.openxmlformats.org/spreadsheetml/2006/main">
  <authors>
    <author>Guest</author>
  </authors>
  <commentList>
    <comment ref="C27" authorId="0">
      <text>
        <r>
          <rPr>
            <b/>
            <sz val="9"/>
            <color indexed="81"/>
            <rFont val="Tahoma"/>
            <family val="2"/>
          </rPr>
          <t xml:space="preserve">Jessica Abella:
</t>
        </r>
        <r>
          <rPr>
            <sz val="9"/>
            <color indexed="81"/>
            <rFont val="Tahoma"/>
            <family val="2"/>
          </rPr>
          <t xml:space="preserve">If fraction H information is apporpriate, this could be worse for light crudes than heavy based on hydrogen correlations. 
</t>
        </r>
      </text>
    </comment>
    <comment ref="C35" authorId="0">
      <text>
        <r>
          <rPr>
            <b/>
            <sz val="9"/>
            <color indexed="81"/>
            <rFont val="Tahoma"/>
            <family val="2"/>
          </rPr>
          <t>Jessica Abella:</t>
        </r>
        <r>
          <rPr>
            <sz val="9"/>
            <color indexed="81"/>
            <rFont val="Tahoma"/>
            <family val="2"/>
          </rPr>
          <t xml:space="preserve">
Uncertainty in PRELIM hydrogen balance will impact most heavy and mediun crudes estimates as these crudes demand more hydrogen</t>
        </r>
      </text>
    </comment>
  </commentList>
</comments>
</file>

<file path=xl/sharedStrings.xml><?xml version="1.0" encoding="utf-8"?>
<sst xmlns="http://schemas.openxmlformats.org/spreadsheetml/2006/main" count="1269" uniqueCount="296">
  <si>
    <t>Score</t>
  </si>
  <si>
    <t>Moderate</t>
  </si>
  <si>
    <t>Low</t>
  </si>
  <si>
    <t>High</t>
  </si>
  <si>
    <t>TBP number of cuts equal or &gt; PRELIM</t>
  </si>
  <si>
    <t>TBP number of cuts &lt; PRELIM</t>
  </si>
  <si>
    <t>Hydrogen content in fractions is included</t>
  </si>
  <si>
    <t>Hydrogen content in fractions is not included but H2 whole crude is</t>
  </si>
  <si>
    <t>No Hydrogen data</t>
  </si>
  <si>
    <t>CR data is included</t>
  </si>
  <si>
    <t>CR data is not included</t>
  </si>
  <si>
    <t>Certainty in applicable refinery configuration</t>
  </si>
  <si>
    <t>Data Quality Element</t>
  </si>
  <si>
    <t>Accuracy</t>
  </si>
  <si>
    <t>Heavy and medium crudes (medium and deep conversion)</t>
  </si>
  <si>
    <t>Light crudes (hydroskiming)</t>
  </si>
  <si>
    <t>PRELIM hydrogen modelling aproach impact</t>
  </si>
  <si>
    <t>Reliability and reproducibiltiy</t>
  </si>
  <si>
    <t>Representativeness</t>
  </si>
  <si>
    <t>Assay or field data selected from several samples</t>
  </si>
  <si>
    <t>Assay and field data represented by one sample</t>
  </si>
  <si>
    <t>Criteria
       Indicator</t>
  </si>
  <si>
    <t>Mars USA-Gulf of Mexico_BP</t>
  </si>
  <si>
    <t>Bonny Light_Chevron</t>
  </si>
  <si>
    <t>Tengiz_Chevron</t>
  </si>
  <si>
    <t>Cold Lake_Crude Monitor</t>
  </si>
  <si>
    <t>Suncor Synthetic A_Crude Monitor</t>
  </si>
  <si>
    <t>Syncrude Synthetic_Crude Monitor</t>
  </si>
  <si>
    <t>Alaskan North Slope_Exxon</t>
  </si>
  <si>
    <t>Belridge_Knovel</t>
  </si>
  <si>
    <t>Hamaca Venezuela_Knovel</t>
  </si>
  <si>
    <t>Wilmington CA_Knovel</t>
  </si>
  <si>
    <t>North Sea Dansk Blend_Statoil</t>
  </si>
  <si>
    <t>Crude Assay</t>
  </si>
  <si>
    <t>ID</t>
  </si>
  <si>
    <t>Ranking Criteria</t>
  </si>
  <si>
    <t>score Criteria 1</t>
  </si>
  <si>
    <t>score Criteria 2</t>
  </si>
  <si>
    <t>score Criteria 3</t>
  </si>
  <si>
    <t xml:space="preserve">Overall Evaluation </t>
  </si>
  <si>
    <t>Vintage</t>
  </si>
  <si>
    <t>Assay and field data are recent (e.g.,last 10 years?)</t>
  </si>
  <si>
    <t>Assay or field data are aging (e.g.,last 10 to 30 years?)</t>
  </si>
  <si>
    <t>Assay and field data required to be updated (e.g.,&gt;30 years?)</t>
  </si>
  <si>
    <t>Consistency and Completeness</t>
  </si>
  <si>
    <t>OCI Data Quality and Uncertainty</t>
  </si>
  <si>
    <t>Expected Impact on Results as crude differentiation*</t>
  </si>
  <si>
    <t>OCI Levels of Data Quality</t>
  </si>
  <si>
    <t>OCI Acceptable Criteria</t>
  </si>
  <si>
    <t>Transparency</t>
  </si>
  <si>
    <t>Algerian Condensate_BP</t>
  </si>
  <si>
    <t>Girassol_Exxon</t>
  </si>
  <si>
    <t>Kuito_Chevron</t>
  </si>
  <si>
    <t>Cabinda_Statiev</t>
  </si>
  <si>
    <t>Cossack_Chevron</t>
  </si>
  <si>
    <t>Azeri Light_Statoil</t>
  </si>
  <si>
    <t>Lula_BG Group</t>
  </si>
  <si>
    <t>Hibernia_Exxon</t>
  </si>
  <si>
    <t>Bozhong_Chevron</t>
  </si>
  <si>
    <t>Nanhai Light_Checron</t>
  </si>
  <si>
    <t>Qin Huang Dao_Chevron</t>
  </si>
  <si>
    <t>Cano Limon_Statiev</t>
  </si>
  <si>
    <t>Cusiana_COA</t>
  </si>
  <si>
    <t>Oriente_Statiev</t>
  </si>
  <si>
    <t>Bombay High_COA</t>
  </si>
  <si>
    <t>Duri_Chevron</t>
  </si>
  <si>
    <t>Sumatran Light (Minas)_Chevron</t>
  </si>
  <si>
    <t>Iran Ardeshir_COA</t>
  </si>
  <si>
    <t>Iranian Heavy_COA</t>
  </si>
  <si>
    <t>Basrah Medium_COA</t>
  </si>
  <si>
    <t>Basrah Heavy_O&amp;G</t>
  </si>
  <si>
    <t>Iraq Basrah Light_BP</t>
  </si>
  <si>
    <t>Kirkuk_O&amp;G</t>
  </si>
  <si>
    <t>Burgan (Wafra)_O&amp;G</t>
  </si>
  <si>
    <t xml:space="preserve"> Kuwait Ratawi_Chevron</t>
  </si>
  <si>
    <t>Es Sider_Total</t>
  </si>
  <si>
    <t>Isthmus_Statiev</t>
  </si>
  <si>
    <t>Agbami_Chevron</t>
  </si>
  <si>
    <t xml:space="preserve"> Bonga_Exxon</t>
  </si>
  <si>
    <t>Escravos_Chevron</t>
  </si>
  <si>
    <t>Bonny Light_Chevron for OBAGI</t>
  </si>
  <si>
    <t>Pennington_Chevron</t>
  </si>
  <si>
    <t>Ekofisk_Statoil</t>
  </si>
  <si>
    <t>Oseberg_Statoil</t>
  </si>
  <si>
    <t>North Sea Skarv_BP</t>
  </si>
  <si>
    <t>Dukhan_Qatar_COA</t>
  </si>
  <si>
    <t>Marine Qatar_O&amp;G</t>
  </si>
  <si>
    <t xml:space="preserve"> Russian Export Blend_Statiev</t>
  </si>
  <si>
    <t>Siberian Light_COA</t>
  </si>
  <si>
    <t>Arab Light_Statiev</t>
  </si>
  <si>
    <t>Arab Heavy_Statiev</t>
  </si>
  <si>
    <t>Arab Medium_Statiev</t>
  </si>
  <si>
    <t>Fateh_COA</t>
  </si>
  <si>
    <t>Murban_BP</t>
  </si>
  <si>
    <t>Bakken</t>
  </si>
  <si>
    <t>West texas intermediate_Statiev PROXY for Eagle Ford Black Oil</t>
  </si>
  <si>
    <t>Results for: Statoil Aasgard Blend proxy Eagleford Volatile</t>
  </si>
  <si>
    <t xml:space="preserve"> Statoil Snohvit Condensate proxy for Eagle Ford</t>
  </si>
  <si>
    <t xml:space="preserve"> East Texas Sweet_COA</t>
  </si>
  <si>
    <t xml:space="preserve"> Louisiana light sweet_Statiev</t>
  </si>
  <si>
    <t xml:space="preserve"> Midway-Sunset_Knovel</t>
  </si>
  <si>
    <t>Wyoming Sweet_COA</t>
  </si>
  <si>
    <t>Thunderhorse BP</t>
  </si>
  <si>
    <t>West texas intermediate_Statiev</t>
  </si>
  <si>
    <t>West texas sour_Statiev</t>
  </si>
  <si>
    <t>Venezuela Tia Juana_Statiev</t>
  </si>
  <si>
    <t>Christina Lake_Crude Monitor</t>
  </si>
  <si>
    <t>MAYA_Statiev</t>
  </si>
  <si>
    <t>Sokol_Exxon</t>
  </si>
  <si>
    <t>Forties Blend_BP</t>
  </si>
  <si>
    <t>Merey_O&amp;G</t>
  </si>
  <si>
    <t>Ful set publicly data</t>
  </si>
  <si>
    <t>Several data sources</t>
  </si>
  <si>
    <t>1. Representativeness</t>
  </si>
  <si>
    <t>2. Vintage</t>
  </si>
  <si>
    <t>3. Transparency</t>
  </si>
  <si>
    <t>score Criteria 5</t>
  </si>
  <si>
    <t>Total Score
All criteria same weight</t>
  </si>
  <si>
    <t>Overall Quality Level</t>
  </si>
  <si>
    <t>API</t>
  </si>
  <si>
    <t>Frade_Chevron</t>
  </si>
  <si>
    <t>Full set publicly data</t>
  </si>
  <si>
    <t xml:space="preserve">Heavy and medium crudes </t>
  </si>
  <si>
    <t xml:space="preserve">Light crudes </t>
  </si>
  <si>
    <t>Meets Minimum Requirements</t>
  </si>
  <si>
    <t>Exceeds Quality Requirements</t>
  </si>
  <si>
    <t>Below Mininum Quality Requirements</t>
  </si>
  <si>
    <r>
      <t xml:space="preserve">GHG emission estimates for the life cycle of petroleum products are impacted by natural and technical variability on data and methods.  The quality of data can create more or less uncertainty in the emissions estimates. An initial summary of the data quality within the OCI is described below: 
</t>
    </r>
    <r>
      <rPr>
        <b/>
        <sz val="11"/>
        <color theme="1"/>
        <rFont val="Calibri"/>
        <family val="2"/>
        <scheme val="minor"/>
      </rPr>
      <t xml:space="preserve">
</t>
    </r>
  </si>
  <si>
    <r>
      <rPr>
        <b/>
        <sz val="11"/>
        <color theme="1"/>
        <rFont val="Calibri"/>
        <family val="2"/>
        <scheme val="minor"/>
      </rPr>
      <t>1. Crude Assay and Field Characterization Methods:</t>
    </r>
    <r>
      <rPr>
        <sz val="11"/>
        <color theme="1"/>
        <rFont val="Calibri"/>
        <family val="2"/>
        <scheme val="minor"/>
      </rPr>
      <t xml:space="preserve">
- Natural variability due to oil chemistry complexity, reservoir specific properties, seasonality, and time of production over the lifetime of a well.
- Technical wide-ranging variability in crude oil sample types, sampling methods, and analytical methods.
- Cumulative effects of the natural and technical variability factors in the implementation of a standard protocol to transform the assay data and obtain the PRELIM assay database.
</t>
    </r>
  </si>
  <si>
    <r>
      <rPr>
        <b/>
        <sz val="11"/>
        <color theme="1"/>
        <rFont val="Calibri"/>
        <family val="2"/>
        <scheme val="minor"/>
      </rPr>
      <t>2. Characterization of real world operations:</t>
    </r>
    <r>
      <rPr>
        <sz val="11"/>
        <color theme="1"/>
        <rFont val="Calibri"/>
        <family val="2"/>
        <scheme val="minor"/>
      </rPr>
      <t xml:space="preserve">
- Refinery operations include crude blending and variations in process severity that impact intermediate and final product slate (thus, energy use and emissions associated) in response to market demand.
- Oil production includes different technology performance because of reservoir specific conditions. 
- Oil production and refining operations include variations in process energy efficiencies.
</t>
    </r>
  </si>
  <si>
    <r>
      <t>For the purpose of OCI, a set of critical data quality elements were indentified that take into account the expected variability. For the OCI, data is more or less relevant depending on how it ranks for the following elements: 
-</t>
    </r>
    <r>
      <rPr>
        <b/>
        <sz val="11"/>
        <color theme="1"/>
        <rFont val="Calibri"/>
        <family val="2"/>
        <scheme val="minor"/>
      </rPr>
      <t xml:space="preserve"> Reliability and reproducibility/precision</t>
    </r>
    <r>
      <rPr>
        <sz val="11"/>
        <color theme="1"/>
        <rFont val="Calibri"/>
        <family val="2"/>
        <scheme val="minor"/>
      </rPr>
      <t xml:space="preserve">: Data quality improves as an additional set of information for a particular crude (i.e. assay or field characterization data) exists. The impact of data variability could be further evaluated, and the data set can be selected based on project data quality criteria.
- </t>
    </r>
    <r>
      <rPr>
        <b/>
        <sz val="11"/>
        <color theme="1"/>
        <rFont val="Calibri"/>
        <family val="2"/>
        <scheme val="minor"/>
      </rPr>
      <t>Consistency and completeness</t>
    </r>
    <r>
      <rPr>
        <sz val="11"/>
        <color theme="1"/>
        <rFont val="Calibri"/>
        <family val="2"/>
        <scheme val="minor"/>
      </rPr>
      <t xml:space="preserve">: Data quality improves as the type of data about crude assays and field performance available to represent a specific crude compared to other crudes meets the modeling (PRELIM and OPGEE) needs. Similarly, alignment of available assay data to run in PRELIM with available field data to run in OPGEE factor into the quality of the data. It implies that less transformation and/or assumptions have to be conducted that could bias results.
- </t>
    </r>
    <r>
      <rPr>
        <b/>
        <sz val="11"/>
        <color theme="1"/>
        <rFont val="Calibri"/>
        <family val="2"/>
        <scheme val="minor"/>
      </rPr>
      <t>Accuracy</t>
    </r>
    <r>
      <rPr>
        <sz val="11"/>
        <color theme="1"/>
        <rFont val="Calibri"/>
        <family val="2"/>
        <scheme val="minor"/>
      </rPr>
      <t xml:space="preserve">: Data quality improves as the proximity of results to real performance is expected. Current PRELIM and OPGEE modeling methods are anticipated to have less impact and/or bias in the results.
- </t>
    </r>
    <r>
      <rPr>
        <b/>
        <sz val="11"/>
        <color theme="1"/>
        <rFont val="Calibri"/>
        <family val="2"/>
        <scheme val="minor"/>
      </rPr>
      <t>Vintage</t>
    </r>
    <r>
      <rPr>
        <sz val="11"/>
        <color theme="1"/>
        <rFont val="Calibri"/>
        <family val="2"/>
        <scheme val="minor"/>
      </rPr>
      <t xml:space="preserve">: Data quality improves as it is more recent and becomes more relevant to provide current picture of oil world performance. Old data can still be relevant when the use of the information is to inform potential changes overtime. Data vintage can provide context for interpretation of results. 
Assessment of data quality is conducted based on the critical data quality elements and a set of criteria and indicators used to score data used by OCI project as indicated in Tab "Ranking Criteria".  Tab "Ranking criteria"" also provides an example of data quality assessment.
</t>
    </r>
  </si>
  <si>
    <r>
      <rPr>
        <i/>
        <sz val="14"/>
        <color theme="1"/>
        <rFont val="Calibri"/>
        <family val="2"/>
        <scheme val="minor"/>
      </rPr>
      <t xml:space="preserve"> Communication Ideas:</t>
    </r>
    <r>
      <rPr>
        <i/>
        <sz val="11"/>
        <color theme="1"/>
        <rFont val="Calibri"/>
        <family val="2"/>
        <scheme val="minor"/>
      </rPr>
      <t xml:space="preserve">
The data quality final score colors code could be used in the OCI web tool as follows:
- Emission section: a flag of the color code can be located close to the square and color code used to show the type of crude.
- Comparison section: a flag or just the color code can be located in a " new column" on the left side of results.  
- Emission details section: additional information from the evaluation could be included (e.g., final score for each criteria or at a higher level final result for each critical data quality element)</t>
    </r>
  </si>
  <si>
    <t>Primary parameters (Brandt et al., Env Sc &amp; Tech 2015):</t>
  </si>
  <si>
    <t>Secondary parameters (Brandt et al., Env Sc &amp; Tech 2015):</t>
  </si>
  <si>
    <t>Field depth, productivity index, number of wells, production rate</t>
  </si>
  <si>
    <t>Data Quality Element for OPGEE</t>
  </si>
  <si>
    <t xml:space="preserve">if more than one data has been extracted from multiple references </t>
  </si>
  <si>
    <t>Government dataset or tech lit</t>
  </si>
  <si>
    <t xml:space="preserve">     Other private data source or web references</t>
  </si>
  <si>
    <t>Default for OPGEE model (no data)</t>
  </si>
  <si>
    <t xml:space="preserve">     If all parameters exist </t>
  </si>
  <si>
    <t xml:space="preserve">     If one parameter is missed</t>
  </si>
  <si>
    <t xml:space="preserve">     If more than one parameter is missed </t>
  </si>
  <si>
    <t>score Criteria 6</t>
  </si>
  <si>
    <t>Data available from either satellite or reporting</t>
  </si>
  <si>
    <t>No information available about flaring</t>
  </si>
  <si>
    <t>Field data selected from several samples</t>
  </si>
  <si>
    <t>Field data represented by one sample</t>
  </si>
  <si>
    <t>Field data are recent (e.g.,last 10 years?)</t>
  </si>
  <si>
    <t>Field data are aging (e.g.,last 10 to 30 years?)</t>
  </si>
  <si>
    <t>Field data required to be updated (e.g.,&gt;30 years?)</t>
  </si>
  <si>
    <t>Criterion 1</t>
  </si>
  <si>
    <t>Criterion 2</t>
  </si>
  <si>
    <t>Criterion 3</t>
  </si>
  <si>
    <t>Criterion 4</t>
  </si>
  <si>
    <t>Criterion 5</t>
  </si>
  <si>
    <t>Criterion 6</t>
  </si>
  <si>
    <t>Oil sands data are provided by AER reporting direct energy consumption, data are of high quality</t>
  </si>
  <si>
    <t>Data available from both satellite and reporting, and magnitudes of reported and measured agree within 25% absolute deviation</t>
  </si>
  <si>
    <t>weighted of 4 and 5</t>
  </si>
  <si>
    <t xml:space="preserve">SOR (if steam injection Y), API, WOR  </t>
  </si>
  <si>
    <t>4.1 OPGEE Primary Parameters (66.67% weight factor)</t>
  </si>
  <si>
    <t>4.2. OPGEE Secondary Parameters (33.33% weight factor)</t>
  </si>
  <si>
    <t>score Criteria 4.1</t>
  </si>
  <si>
    <t>score Criteria 4.2</t>
  </si>
  <si>
    <t>weighted of criterion 4.1 and 4.2</t>
  </si>
  <si>
    <t xml:space="preserve">4.1 OPGEE Primary Parameters </t>
  </si>
  <si>
    <t xml:space="preserve">4.2 OPGEE Secondary Parameters </t>
  </si>
  <si>
    <t>5. Availability of flaring data</t>
  </si>
  <si>
    <t xml:space="preserve">if only one data has been extracted from multiple references </t>
  </si>
  <si>
    <t xml:space="preserve">The OPGEE data quality assessment is an important step towards uncertainty degree evaluation of the upstream input and the resulted environmental impact data. The OPGEE data quality have been evaluated by defining the following criteria:
</t>
  </si>
  <si>
    <t>4. Input parameter quality assessment:</t>
  </si>
  <si>
    <t xml:space="preserve">1. Representativeness: Upstream oil field data are mostly scattered in the literature and a thorough data search was performed to obtain as much data as possible for each field. The highest representativeness score (3) is given if multiple datapoints were extracted from or supported by multiple references. A representativeness score of 2 is given at least one data was generated using multiple references. A representativeness score of 1 is given if all data for each field were obtained from single reference. </t>
  </si>
  <si>
    <t>2. Vintage: Ideally, data are gathered from more recent sources.  Because numerous sources are used for each field, an indicator is used for the age of the most cited reference for each field.  If the most cited reference is within the last 10 years, a score of 3 is given. If the most-cited reference is between 10 and 20 years old, a score of 2 is given. If the most cited reference is more than 20 years old, a score of 1 is given.</t>
  </si>
  <si>
    <t>3. Transparency and validity: OPGEE data have been collected from several different types of sources. A score of 3 for transparency and validity if the source is a government database or public or peer-reviewed technical literature. A score of 2 is given if the source is a private data source (uncommon) or a web reference (due to uncertain provenace of general web data). A score of 1 is given if OPGEE default data are used.</t>
  </si>
  <si>
    <t>4.1. OPGEE Primary Parameters: Steam-Oil-Ratio (SOR), oil API, and Water-Oil-Ratio (WOR) have been identified as the OPGEE input parameters that strongly affect overall model uncertainty (Brandt et al., Env Sc &amp; Tech 2015). These parameters are ranked based on their availability. The primary parameter scores are weighted by 66.67%.  It should be noted that due to the importance of flaring data and existence of both measured and satellite flare data, they are excluded from the primary parameters and assessed separately.</t>
  </si>
  <si>
    <t xml:space="preserve">4.2. OPGEE Secondary Parameters: The less important parameters for uncertainty of OPGEE results include field depth, productivity index, number of wells, and production rate (Brandt et al., Env Sc &amp; Tech 2015). Each field is scored based on degree of availability of the secondary parameters and weighted by 33.33%.   </t>
  </si>
  <si>
    <t>5. Availability of flaring data: Flaring data have been recorded by reported measured and/or satellite data. A score of 3 is given if data are available from both satellite and a data reporting source (i.e.., government database), and magnitudes of reported and measured flaring rates agree within 25% absolute deviation.  A score of 2 is given if data are available from either satellite or a data reporting source.  A score of 1 is given if no flaring data is available for the field and a country-level default OPGEE flaring rate is used.</t>
  </si>
  <si>
    <r>
      <t xml:space="preserve">After the assessment of data quality, three different data quality levels were found to synthesize the variability in information used within OCI.
- </t>
    </r>
    <r>
      <rPr>
        <b/>
        <sz val="11"/>
        <color theme="1"/>
        <rFont val="Calibri"/>
        <family val="2"/>
        <scheme val="minor"/>
      </rPr>
      <t>Below Minimum Quality</t>
    </r>
    <r>
      <rPr>
        <sz val="11"/>
        <color theme="1"/>
        <rFont val="Calibri"/>
        <family val="2"/>
        <scheme val="minor"/>
      </rPr>
      <t xml:space="preserve">: Data provides enough information to use standardized methods of analysis to make a basic representation of crude performance. Because not all data requirements are met, the impact of the data in results for crude differentiation is low.
- </t>
    </r>
    <r>
      <rPr>
        <b/>
        <sz val="11"/>
        <color theme="1"/>
        <rFont val="Calibri"/>
        <family val="2"/>
        <scheme val="minor"/>
      </rPr>
      <t xml:space="preserve">Meets minimum requirements: </t>
    </r>
    <r>
      <rPr>
        <sz val="11"/>
        <color theme="1"/>
        <rFont val="Calibri"/>
        <family val="2"/>
        <scheme val="minor"/>
      </rPr>
      <t xml:space="preserve">Data are relevant for the purposes of the analysis, and complies with most modeling needs. Some standardized methods are applied. The data can be considered to have a medium impact on crude differentiation.
- </t>
    </r>
    <r>
      <rPr>
        <b/>
        <sz val="11"/>
        <color theme="1"/>
        <rFont val="Calibri"/>
        <family val="2"/>
        <scheme val="minor"/>
      </rPr>
      <t>Exceeds minimum requirements</t>
    </r>
    <r>
      <rPr>
        <sz val="11"/>
        <color theme="1"/>
        <rFont val="Calibri"/>
        <family val="2"/>
        <scheme val="minor"/>
      </rPr>
      <t xml:space="preserve">:  Data provide additional information for modeling that improve reliability and/or allow for further evaluation of a crude. The data can provide enough information to have a high impact on crude differentiation.
</t>
    </r>
  </si>
  <si>
    <r>
      <t xml:space="preserve">Hydrogen content in fractions is not included but </t>
    </r>
    <r>
      <rPr>
        <sz val="11"/>
        <color rgb="FFFF0000"/>
        <rFont val="Calibri"/>
        <family val="2"/>
        <scheme val="minor"/>
      </rPr>
      <t xml:space="preserve">hydrogen content of the whole </t>
    </r>
    <r>
      <rPr>
        <sz val="11"/>
        <color theme="1"/>
        <rFont val="Calibri"/>
        <family val="2"/>
        <scheme val="minor"/>
      </rPr>
      <t>crude is</t>
    </r>
  </si>
  <si>
    <r>
      <t xml:space="preserve">3. Transparency </t>
    </r>
    <r>
      <rPr>
        <b/>
        <sz val="11"/>
        <color rgb="FFFF0000"/>
        <rFont val="Calibri"/>
        <family val="2"/>
        <scheme val="minor"/>
      </rPr>
      <t>and validity</t>
    </r>
  </si>
  <si>
    <t>The source is a private data source (uncommon) or a web reference (due to uncertain provenace of general web data)</t>
  </si>
  <si>
    <r>
      <t xml:space="preserve">Several data sources validated with private information </t>
    </r>
    <r>
      <rPr>
        <sz val="11"/>
        <color rgb="FFFF0000"/>
        <rFont val="Calibri"/>
        <family val="2"/>
        <scheme val="minor"/>
      </rPr>
      <t>- Proxy assay</t>
    </r>
  </si>
  <si>
    <t>Several data sources validated with private information - Proxy assay</t>
  </si>
  <si>
    <r>
      <t xml:space="preserve">Assay </t>
    </r>
    <r>
      <rPr>
        <strike/>
        <sz val="11"/>
        <color theme="1"/>
        <rFont val="Calibri"/>
        <family val="2"/>
        <scheme val="minor"/>
      </rPr>
      <t>and field</t>
    </r>
    <r>
      <rPr>
        <sz val="11"/>
        <color theme="1"/>
        <rFont val="Calibri"/>
        <family val="2"/>
        <scheme val="minor"/>
      </rPr>
      <t xml:space="preserve"> data selected from several published samples</t>
    </r>
  </si>
  <si>
    <t>Assay data have been reviewed and prepared by experts (accepted quality within commercial/market intelligence groups)</t>
  </si>
  <si>
    <r>
      <t xml:space="preserve">Assay </t>
    </r>
    <r>
      <rPr>
        <strike/>
        <sz val="11"/>
        <color theme="1"/>
        <rFont val="Calibri"/>
        <family val="2"/>
        <scheme val="minor"/>
      </rPr>
      <t>and field</t>
    </r>
    <r>
      <rPr>
        <sz val="11"/>
        <color theme="1"/>
        <rFont val="Calibri"/>
        <family val="2"/>
        <scheme val="minor"/>
      </rPr>
      <t xml:space="preserve"> data represented by one sample and/or without information about sampling/data collection methods </t>
    </r>
  </si>
  <si>
    <r>
      <t xml:space="preserve">Assay </t>
    </r>
    <r>
      <rPr>
        <sz val="11"/>
        <color theme="1"/>
        <rFont val="Calibri"/>
        <family val="2"/>
        <scheme val="minor"/>
      </rPr>
      <t>data selected from several published samples</t>
    </r>
  </si>
  <si>
    <t xml:space="preserve">Assay data represented by one sample, proxy assay, and/or assay without information about sampling/data collection methods </t>
  </si>
  <si>
    <t>Assay data selected from several published samples</t>
  </si>
  <si>
    <r>
      <t>Margham Light_</t>
    </r>
    <r>
      <rPr>
        <sz val="11"/>
        <color rgb="FFFF0000"/>
        <rFont val="Calibri"/>
        <family val="2"/>
        <scheme val="minor"/>
      </rPr>
      <t>COA</t>
    </r>
    <r>
      <rPr>
        <sz val="11"/>
        <rFont val="Calibri"/>
        <family val="2"/>
        <scheme val="minor"/>
      </rPr>
      <t xml:space="preserve"> proxy Eagleford Volatile</t>
    </r>
  </si>
  <si>
    <t>Assay and field data required to be updated (e.g.,&gt;30 years)</t>
  </si>
  <si>
    <t>4. PRELIM minimum assay data transformations</t>
  </si>
  <si>
    <t>5. Certainty in applicable refinery configuration</t>
  </si>
  <si>
    <t>6. PRELIM hydrogen modelling approach impact</t>
  </si>
  <si>
    <t>4.1 True Boiling Point</t>
  </si>
  <si>
    <t xml:space="preserve">4.2 Hydrogen </t>
  </si>
  <si>
    <t>4.3 Carbon Residue</t>
  </si>
  <si>
    <t>PRELIM Minimun Assay Data Transformations TBP</t>
  </si>
  <si>
    <r>
      <t>PRELIM Minimun Assay Data Transformations H</t>
    </r>
    <r>
      <rPr>
        <vertAlign val="subscript"/>
        <sz val="12"/>
        <color theme="1"/>
        <rFont val="Calibri"/>
        <family val="2"/>
        <scheme val="minor"/>
      </rPr>
      <t>2</t>
    </r>
  </si>
  <si>
    <t>PRELIM Minimun Assay Data Transformations CR</t>
  </si>
  <si>
    <t>Hydrogen content in fractions is not included but hydrogen content of the whole crude is</t>
  </si>
  <si>
    <t>score Criteria 4.3</t>
  </si>
  <si>
    <r>
      <t xml:space="preserve">Assay </t>
    </r>
    <r>
      <rPr>
        <strike/>
        <sz val="11"/>
        <color theme="1"/>
        <rFont val="Calibri"/>
        <family val="2"/>
        <scheme val="minor"/>
      </rPr>
      <t>and field</t>
    </r>
    <r>
      <rPr>
        <sz val="11"/>
        <color theme="1"/>
        <rFont val="Calibri"/>
        <family val="2"/>
        <scheme val="minor"/>
      </rPr>
      <t xml:space="preserve"> data are recent (e.g.,last 10 years)</t>
    </r>
  </si>
  <si>
    <r>
      <t xml:space="preserve">Assay </t>
    </r>
    <r>
      <rPr>
        <strike/>
        <sz val="11"/>
        <color theme="1"/>
        <rFont val="Calibri"/>
        <family val="2"/>
        <scheme val="minor"/>
      </rPr>
      <t xml:space="preserve">or field </t>
    </r>
    <r>
      <rPr>
        <sz val="11"/>
        <color theme="1"/>
        <rFont val="Calibri"/>
        <family val="2"/>
        <scheme val="minor"/>
      </rPr>
      <t>data are aging (e.g.,last 10 to 30 years)</t>
    </r>
  </si>
  <si>
    <t>Assay data are recent (e.g.,last 10 years)</t>
  </si>
  <si>
    <t>Assay data are aging (e.g.,last 10 to 30 years)</t>
  </si>
  <si>
    <t>Assay is a proxy or data required to be updated (e.g.,&gt;30 years)</t>
  </si>
  <si>
    <t>The source is a public data set or peer-reviewed technical literature</t>
  </si>
  <si>
    <t>Eagle Ford Ultralight_Platts for Eagle Ford Black Oil</t>
  </si>
  <si>
    <t>Assay data required to be updated (e.g.,&gt;30 years)- Proxy assay</t>
  </si>
  <si>
    <t>Nanhai Light_Chevron</t>
  </si>
  <si>
    <t>Statoil Snohvit Condensate proxy for Eagle Ford</t>
  </si>
  <si>
    <t>Midway-Sunset_Knovel</t>
  </si>
  <si>
    <t>Criterion 4.1</t>
  </si>
  <si>
    <t>Criterion 4.2</t>
  </si>
  <si>
    <t>Criterion 4.3</t>
  </si>
  <si>
    <t>Final Assessment</t>
  </si>
  <si>
    <t>Proxy Assays</t>
  </si>
  <si>
    <t>Vintage evaluation based on the vintage of the majority of assays from the same source</t>
  </si>
  <si>
    <t>Could not identify the data source at this time</t>
  </si>
  <si>
    <t>Crude is listed twice</t>
  </si>
  <si>
    <t>PRELIM Crude Assay Data Quality Assessment (Select applicable indicator)</t>
  </si>
  <si>
    <t>score Criterion 1</t>
  </si>
  <si>
    <t>score Criterion 2</t>
  </si>
  <si>
    <t>score Criterion 3</t>
  </si>
  <si>
    <t>score Criterion 4.1</t>
  </si>
  <si>
    <t>score Criterion 4.2</t>
  </si>
  <si>
    <t>score Criterion 5</t>
  </si>
  <si>
    <t>Oil Sand flaring is negligible</t>
  </si>
  <si>
    <t xml:space="preserve">Foster Creek </t>
  </si>
  <si>
    <t>OPGEE Crude Field Data Quality Assessment</t>
  </si>
  <si>
    <t>OPEM</t>
  </si>
  <si>
    <t>OPEM Product Data Quality Scores</t>
  </si>
  <si>
    <t>Gasoline</t>
  </si>
  <si>
    <t>Diesel</t>
  </si>
  <si>
    <t>Jet Fuel</t>
  </si>
  <si>
    <t>Fuel Oil</t>
  </si>
  <si>
    <t>Residual Fuels</t>
  </si>
  <si>
    <t>Petcoke</t>
  </si>
  <si>
    <t>LPG</t>
  </si>
  <si>
    <t>Petro-chemical Feedstock</t>
  </si>
  <si>
    <t>Asphalt</t>
  </si>
  <si>
    <t>1.1 Product Identification</t>
  </si>
  <si>
    <t>Product identifier represents most product examples</t>
  </si>
  <si>
    <t>1.2 Emissions factor</t>
  </si>
  <si>
    <t>Products identified by this name vary somewhat</t>
  </si>
  <si>
    <t>2.1 Conversion factors in calculations</t>
  </si>
  <si>
    <t>Products identified by this name vary widely</t>
  </si>
  <si>
    <t>3. Combustion efficiency</t>
  </si>
  <si>
    <t>4.1 Estimates of distance travelled (Houston to New York to Boston)</t>
  </si>
  <si>
    <t>Emissions factor represents a wide range of product examples</t>
  </si>
  <si>
    <t>4.2 Mode-of-transport emissions factors</t>
  </si>
  <si>
    <t>Emissions factors have some variability across examples of this product</t>
  </si>
  <si>
    <t>4.3 Certainty of last miles by truck</t>
  </si>
  <si>
    <t>Emissions factors vary widely across examples of this product</t>
  </si>
  <si>
    <t>Overall (subjective evaluation)</t>
  </si>
  <si>
    <t>2. OPEM alignment with PRELIM</t>
  </si>
  <si>
    <t>Lower Heating Values are both from GREET and are equal</t>
  </si>
  <si>
    <t>Lower Heating Values are from GREET, but are not equal</t>
  </si>
  <si>
    <t>Lower Heating Values are calculated with density in PRELIM</t>
  </si>
  <si>
    <t>End-use combustion efficiency falls within narrow range</t>
  </si>
  <si>
    <t>End-use combustion efficiency has some variability</t>
  </si>
  <si>
    <t>End-use combustion efficiency varies widely</t>
  </si>
  <si>
    <t>4. Transport</t>
  </si>
  <si>
    <t>Product travels similar distances on average</t>
  </si>
  <si>
    <t>Product travels different distances on average</t>
  </si>
  <si>
    <t>Emissions factors are fairly accurate</t>
  </si>
  <si>
    <t>Emissions factors vary widely</t>
  </si>
  <si>
    <t>Distance travelled is fairly accurate</t>
  </si>
  <si>
    <t>Distance travelled varies widely</t>
  </si>
  <si>
    <t>Cabinda_Stratiev</t>
  </si>
  <si>
    <t>Azeri Light_Chevron</t>
  </si>
  <si>
    <t>Cano Limon_Stratiev</t>
  </si>
  <si>
    <t>Oriente_Stratiev</t>
  </si>
  <si>
    <t>Isthmus_Stratiev</t>
  </si>
  <si>
    <t xml:space="preserve"> Russian Export Blend_Stratiev</t>
  </si>
  <si>
    <t>Arab Light_Stratiev</t>
  </si>
  <si>
    <t>Arab Heavy_Stratiev</t>
  </si>
  <si>
    <t>Arab Medium_Stratiev</t>
  </si>
  <si>
    <t>Margham Light_COA proxy Eagleford Volatile</t>
  </si>
  <si>
    <t xml:space="preserve"> Louisiana light sweet_Stratiev</t>
  </si>
  <si>
    <t>West texas intermediate_Stratiev</t>
  </si>
  <si>
    <t>West texas sour_Stratiev</t>
  </si>
  <si>
    <t>Venezuela Tia Juana_Stratiev</t>
  </si>
  <si>
    <t>MAYA_Stratiev</t>
  </si>
  <si>
    <t>% Mass, Gasoline</t>
  </si>
  <si>
    <t>% Mass, Diesel</t>
  </si>
  <si>
    <t>% Mass, Jet Fuel</t>
  </si>
  <si>
    <t>% Mass, Fuel Oil</t>
  </si>
  <si>
    <t>% Mass, Residual Fuels</t>
  </si>
  <si>
    <t>% Mass, Petcoke</t>
  </si>
  <si>
    <t>% Mass, LPG</t>
  </si>
  <si>
    <t>% Mass, Petrochemical Feedstock</t>
  </si>
  <si>
    <t>% Mass, Asphalt</t>
  </si>
  <si>
    <t>Total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</si>
</sst>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2"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i/>
      <sz val="14"/>
      <color theme="1"/>
      <name val="Calibri"/>
      <family val="2"/>
      <scheme val="minor"/>
    </font>
    <font>
      <sz val="11"/>
      <name val="Calibri"/>
      <family val="2"/>
      <scheme val="minor"/>
    </font>
    <font>
      <sz val="22"/>
      <color rgb="FFFFFF00"/>
      <name val="Calibri"/>
      <family val="2"/>
      <scheme val="minor"/>
    </font>
    <font>
      <sz val="11"/>
      <color rgb="FFFFFF00"/>
      <name val="Calibri"/>
      <family val="2"/>
      <scheme val="minor"/>
    </font>
    <font>
      <b/>
      <i/>
      <sz val="14"/>
      <color rgb="FF2457FC"/>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u/>
      <sz val="11"/>
      <color theme="10"/>
      <name val="Calibri"/>
      <family val="2"/>
      <scheme val="minor"/>
    </font>
    <font>
      <u/>
      <sz val="11"/>
      <color theme="1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trike/>
      <sz val="11"/>
      <color theme="1"/>
      <name val="Calibri"/>
      <family val="2"/>
      <scheme val="minor"/>
    </font>
    <font>
      <vertAlign val="subscript"/>
      <sz val="12"/>
      <color theme="1"/>
      <name val="Calibri"/>
      <family val="2"/>
      <scheme val="minor"/>
    </font>
  </fonts>
  <fills count="19">
    <fill>
      <patternFill patternType="none"/>
    </fill>
    <fill>
      <patternFill patternType="gray125"/>
    </fill>
    <fill>
      <patternFill patternType="solid">
        <fgColor rgb="FFFC8808"/>
        <bgColor indexed="64"/>
      </patternFill>
    </fill>
    <fill>
      <patternFill patternType="solid">
        <fgColor rgb="FFFBE903"/>
        <bgColor indexed="64"/>
      </patternFill>
    </fill>
    <fill>
      <patternFill patternType="solid">
        <fgColor rgb="FF9EFC04"/>
        <bgColor indexed="64"/>
      </patternFill>
    </fill>
    <fill>
      <patternFill patternType="solid">
        <fgColor theme="8" tint="0.79998168889431442"/>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rgb="FFFF0000"/>
        <bgColor indexed="64"/>
      </patternFill>
    </fill>
    <fill>
      <patternFill patternType="solid">
        <fgColor rgb="FF19FC08"/>
        <bgColor indexed="64"/>
      </patternFill>
    </fill>
    <fill>
      <patternFill patternType="solid">
        <fgColor rgb="FF8BFE82"/>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rgb="FFE4E915"/>
        <bgColor indexed="64"/>
      </patternFill>
    </fill>
    <fill>
      <patternFill patternType="solid">
        <fgColor rgb="FF92D050"/>
        <bgColor indexed="64"/>
      </patternFill>
    </fill>
    <fill>
      <patternFill patternType="darkDown">
        <fgColor theme="0" tint="-0.499984740745262"/>
        <bgColor theme="0"/>
      </patternFill>
    </fill>
    <fill>
      <patternFill patternType="solid">
        <fgColor theme="4"/>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xf numFmtId="9" fontId="15" fillId="0" borderId="0" applyFont="0" applyFill="0" applyBorder="0" applyAlignment="0" applyProtection="0"/>
  </cellStyleXfs>
  <cellXfs count="143">
    <xf numFmtId="0" fontId="0" fillId="0" borderId="0" xfId="0"/>
    <xf numFmtId="0" fontId="0" fillId="2" borderId="0" xfId="0" applyFill="1"/>
    <xf numFmtId="0" fontId="0" fillId="3" borderId="0" xfId="0" applyFill="1"/>
    <xf numFmtId="0" fontId="0" fillId="4" borderId="0" xfId="0" applyFill="1"/>
    <xf numFmtId="0" fontId="0" fillId="6" borderId="0" xfId="0" applyFill="1"/>
    <xf numFmtId="0" fontId="2" fillId="6" borderId="0" xfId="0" applyFont="1" applyFill="1"/>
    <xf numFmtId="0" fontId="0" fillId="6" borderId="0" xfId="0" applyFill="1" applyAlignment="1">
      <alignment horizontal="center" vertical="center"/>
    </xf>
    <xf numFmtId="0" fontId="0" fillId="6" borderId="0" xfId="0" applyFill="1" applyAlignment="1"/>
    <xf numFmtId="0" fontId="3" fillId="6" borderId="0" xfId="0" applyFont="1" applyFill="1" applyAlignment="1">
      <alignment horizontal="left" vertical="center"/>
    </xf>
    <xf numFmtId="0" fontId="6" fillId="7" borderId="0" xfId="0" applyFont="1" applyFill="1"/>
    <xf numFmtId="0" fontId="7" fillId="7" borderId="0" xfId="0" applyFont="1" applyFill="1"/>
    <xf numFmtId="0" fontId="0" fillId="0" borderId="4" xfId="0" applyFill="1" applyBorder="1"/>
    <xf numFmtId="0" fontId="0" fillId="0" borderId="5" xfId="0" applyFill="1" applyBorder="1"/>
    <xf numFmtId="0" fontId="0" fillId="0" borderId="0" xfId="0" applyFill="1" applyBorder="1"/>
    <xf numFmtId="0" fontId="0" fillId="0" borderId="7" xfId="0" applyFill="1" applyBorder="1"/>
    <xf numFmtId="0" fontId="0" fillId="6" borderId="8" xfId="0" applyFill="1" applyBorder="1"/>
    <xf numFmtId="0" fontId="0" fillId="0" borderId="9" xfId="0" applyFill="1" applyBorder="1"/>
    <xf numFmtId="0" fontId="0" fillId="0" borderId="10" xfId="0" applyFill="1" applyBorder="1"/>
    <xf numFmtId="0" fontId="5" fillId="0" borderId="3" xfId="0" applyFont="1" applyFill="1" applyBorder="1" applyAlignment="1">
      <alignment horizontal="center"/>
    </xf>
    <xf numFmtId="0" fontId="5" fillId="0" borderId="4" xfId="0" applyFont="1" applyFill="1" applyBorder="1" applyAlignment="1">
      <alignment horizontal="left"/>
    </xf>
    <xf numFmtId="0" fontId="5" fillId="0" borderId="6" xfId="0" applyFont="1" applyFill="1" applyBorder="1" applyAlignment="1">
      <alignment horizontal="center"/>
    </xf>
    <xf numFmtId="0" fontId="5" fillId="0" borderId="0" xfId="0" applyFont="1" applyFill="1" applyBorder="1" applyAlignment="1">
      <alignment horizontal="left"/>
    </xf>
    <xf numFmtId="0" fontId="8" fillId="6" borderId="1" xfId="0" applyFont="1" applyFill="1" applyBorder="1" applyAlignment="1">
      <alignment vertical="top" wrapText="1"/>
    </xf>
    <xf numFmtId="0" fontId="0" fillId="6" borderId="11" xfId="0" applyFill="1" applyBorder="1"/>
    <xf numFmtId="0" fontId="0" fillId="6" borderId="12" xfId="0" applyFill="1" applyBorder="1"/>
    <xf numFmtId="0" fontId="0" fillId="6" borderId="3" xfId="0" applyFill="1" applyBorder="1"/>
    <xf numFmtId="0" fontId="2" fillId="6" borderId="4" xfId="0" applyFont="1" applyFill="1" applyBorder="1"/>
    <xf numFmtId="0" fontId="0" fillId="6" borderId="6" xfId="0" applyFill="1" applyBorder="1"/>
    <xf numFmtId="0" fontId="0" fillId="6" borderId="0" xfId="0" applyFill="1" applyBorder="1" applyAlignment="1">
      <alignment horizontal="left" indent="2"/>
    </xf>
    <xf numFmtId="0" fontId="2" fillId="6" borderId="0" xfId="0" applyFont="1" applyFill="1" applyBorder="1"/>
    <xf numFmtId="0" fontId="0" fillId="6" borderId="9" xfId="0" applyFill="1" applyBorder="1" applyAlignment="1">
      <alignment horizontal="left" indent="2"/>
    </xf>
    <xf numFmtId="0" fontId="8" fillId="6" borderId="0" xfId="0" applyFont="1" applyFill="1" applyAlignment="1">
      <alignment horizontal="center" vertical="center" wrapText="1"/>
    </xf>
    <xf numFmtId="0" fontId="0" fillId="6" borderId="2" xfId="0" applyFill="1" applyBorder="1"/>
    <xf numFmtId="0" fontId="0" fillId="6" borderId="13" xfId="0" applyFill="1" applyBorder="1"/>
    <xf numFmtId="0" fontId="0" fillId="6" borderId="0" xfId="0" applyFill="1" applyAlignment="1">
      <alignment vertical="top" wrapText="1"/>
    </xf>
    <xf numFmtId="0" fontId="9" fillId="6" borderId="0" xfId="0" applyFont="1" applyFill="1"/>
    <xf numFmtId="0" fontId="3" fillId="6" borderId="0" xfId="0" applyFont="1" applyFill="1" applyAlignment="1">
      <alignment wrapText="1"/>
    </xf>
    <xf numFmtId="0" fontId="0" fillId="5" borderId="0" xfId="0" applyFill="1" applyAlignment="1">
      <alignment vertical="top" wrapText="1"/>
    </xf>
    <xf numFmtId="0" fontId="0" fillId="0" borderId="8" xfId="0" applyFill="1" applyBorder="1" applyAlignment="1">
      <alignment horizontal="center"/>
    </xf>
    <xf numFmtId="0" fontId="5" fillId="8" borderId="0" xfId="0" applyFont="1" applyFill="1" applyBorder="1" applyAlignment="1">
      <alignment horizontal="left"/>
    </xf>
    <xf numFmtId="0" fontId="10" fillId="6" borderId="0" xfId="0" applyFont="1" applyFill="1" applyAlignment="1">
      <alignment horizontal="center"/>
    </xf>
    <xf numFmtId="0" fontId="11" fillId="0" borderId="2" xfId="0" applyFont="1" applyBorder="1" applyAlignment="1">
      <alignment horizontal="center" vertical="top" textRotation="45" wrapText="1"/>
    </xf>
    <xf numFmtId="0" fontId="10" fillId="0" borderId="2" xfId="0" applyFont="1" applyBorder="1" applyAlignment="1">
      <alignment horizontal="center" vertical="top" textRotation="45" wrapText="1"/>
    </xf>
    <xf numFmtId="2" fontId="5" fillId="0" borderId="4" xfId="0" applyNumberFormat="1" applyFont="1" applyFill="1" applyBorder="1" applyAlignment="1">
      <alignment horizontal="right"/>
    </xf>
    <xf numFmtId="2" fontId="5" fillId="0" borderId="0" xfId="0" applyNumberFormat="1" applyFont="1" applyFill="1" applyBorder="1" applyAlignment="1">
      <alignment horizontal="right"/>
    </xf>
    <xf numFmtId="2" fontId="0" fillId="0" borderId="9" xfId="0" applyNumberFormat="1" applyFill="1" applyBorder="1" applyAlignment="1">
      <alignment horizontal="right"/>
    </xf>
    <xf numFmtId="164" fontId="0" fillId="6" borderId="0" xfId="0" applyNumberFormat="1" applyFill="1"/>
    <xf numFmtId="2" fontId="10" fillId="0" borderId="2" xfId="0" applyNumberFormat="1" applyFont="1" applyBorder="1" applyAlignment="1">
      <alignment horizontal="center" vertical="top" textRotation="45" wrapText="1"/>
    </xf>
    <xf numFmtId="2" fontId="2" fillId="0" borderId="0" xfId="0" applyNumberFormat="1" applyFont="1" applyFill="1" applyBorder="1"/>
    <xf numFmtId="2" fontId="2" fillId="0" borderId="10" xfId="0" applyNumberFormat="1" applyFont="1" applyFill="1" applyBorder="1"/>
    <xf numFmtId="0" fontId="3" fillId="6" borderId="0" xfId="0" applyFont="1" applyFill="1"/>
    <xf numFmtId="0" fontId="0" fillId="6" borderId="0" xfId="0" applyFill="1" applyAlignment="1">
      <alignment horizontal="center" vertical="center" wrapText="1"/>
    </xf>
    <xf numFmtId="0" fontId="0" fillId="6" borderId="0" xfId="0" applyFill="1" applyBorder="1"/>
    <xf numFmtId="0" fontId="11" fillId="6" borderId="0" xfId="0" applyFont="1" applyFill="1" applyBorder="1" applyAlignment="1">
      <alignment horizontal="center" vertical="top" textRotation="45" wrapText="1"/>
    </xf>
    <xf numFmtId="0" fontId="12" fillId="6" borderId="0" xfId="0" applyFont="1" applyFill="1" applyBorder="1"/>
    <xf numFmtId="0" fontId="12" fillId="0" borderId="0" xfId="0" applyFont="1" applyFill="1" applyBorder="1"/>
    <xf numFmtId="0" fontId="5" fillId="6" borderId="0" xfId="0" applyFont="1" applyFill="1" applyBorder="1" applyAlignment="1">
      <alignment horizontal="left"/>
    </xf>
    <xf numFmtId="0" fontId="12" fillId="9" borderId="0" xfId="0" applyFont="1" applyFill="1" applyBorder="1"/>
    <xf numFmtId="0" fontId="2" fillId="6" borderId="0" xfId="0" applyFont="1" applyFill="1" applyBorder="1" applyAlignment="1">
      <alignment horizontal="left"/>
    </xf>
    <xf numFmtId="1" fontId="12" fillId="0" borderId="0" xfId="0" applyNumberFormat="1" applyFont="1" applyFill="1" applyBorder="1"/>
    <xf numFmtId="2" fontId="5" fillId="9" borderId="0" xfId="0" applyNumberFormat="1" applyFont="1" applyFill="1" applyBorder="1" applyAlignment="1">
      <alignment horizontal="right"/>
    </xf>
    <xf numFmtId="2" fontId="0" fillId="6" borderId="0" xfId="0" applyNumberFormat="1" applyFill="1"/>
    <xf numFmtId="165" fontId="0" fillId="6" borderId="0" xfId="0" applyNumberFormat="1" applyFill="1"/>
    <xf numFmtId="2" fontId="0" fillId="0" borderId="0" xfId="0" applyNumberFormat="1" applyFill="1" applyBorder="1" applyAlignment="1">
      <alignment horizontal="left" indent="3"/>
    </xf>
    <xf numFmtId="0" fontId="0" fillId="6" borderId="5" xfId="0" applyFill="1" applyBorder="1"/>
    <xf numFmtId="0" fontId="0" fillId="6" borderId="7" xfId="0" applyFill="1" applyBorder="1"/>
    <xf numFmtId="2" fontId="2" fillId="0" borderId="9" xfId="0" applyNumberFormat="1" applyFont="1" applyFill="1" applyBorder="1"/>
    <xf numFmtId="2" fontId="0" fillId="0" borderId="9" xfId="0" applyNumberFormat="1" applyFill="1" applyBorder="1" applyAlignment="1">
      <alignment horizontal="left" indent="3"/>
    </xf>
    <xf numFmtId="0" fontId="12" fillId="6" borderId="4" xfId="0" applyFont="1" applyFill="1" applyBorder="1"/>
    <xf numFmtId="0" fontId="0" fillId="0" borderId="0" xfId="0" applyAlignment="1">
      <alignment vertical="top"/>
    </xf>
    <xf numFmtId="0" fontId="0" fillId="0" borderId="0" xfId="0" applyAlignment="1">
      <alignment vertical="top" wrapText="1"/>
    </xf>
    <xf numFmtId="0" fontId="0" fillId="10" borderId="0" xfId="0" applyFill="1" applyAlignment="1">
      <alignment vertical="top" wrapText="1"/>
    </xf>
    <xf numFmtId="0" fontId="16" fillId="6" borderId="0" xfId="0" applyFont="1" applyFill="1" applyBorder="1" applyAlignment="1">
      <alignment horizontal="left" indent="2"/>
    </xf>
    <xf numFmtId="0" fontId="0" fillId="8" borderId="0" xfId="0" applyFill="1" applyBorder="1"/>
    <xf numFmtId="0" fontId="8" fillId="6" borderId="11" xfId="0" applyFont="1" applyFill="1" applyBorder="1" applyAlignment="1">
      <alignment vertical="top" wrapText="1"/>
    </xf>
    <xf numFmtId="0" fontId="0" fillId="6" borderId="4" xfId="0" applyFill="1" applyBorder="1"/>
    <xf numFmtId="0" fontId="0" fillId="6" borderId="0" xfId="0" applyFill="1" applyBorder="1" applyAlignment="1">
      <alignment horizontal="left"/>
    </xf>
    <xf numFmtId="0" fontId="0" fillId="6" borderId="9" xfId="0" applyFill="1" applyBorder="1"/>
    <xf numFmtId="0" fontId="0" fillId="11" borderId="0" xfId="0" applyFill="1" applyBorder="1"/>
    <xf numFmtId="165" fontId="5" fillId="12" borderId="0" xfId="5" applyNumberFormat="1" applyFont="1" applyFill="1" applyBorder="1" applyAlignment="1">
      <alignment horizontal="right" vertical="center"/>
    </xf>
    <xf numFmtId="2" fontId="2" fillId="0" borderId="5" xfId="0" applyNumberFormat="1" applyFont="1" applyFill="1" applyBorder="1"/>
    <xf numFmtId="2" fontId="2" fillId="0" borderId="7" xfId="0" applyNumberFormat="1" applyFont="1" applyFill="1" applyBorder="1"/>
    <xf numFmtId="0" fontId="11" fillId="0" borderId="2" xfId="0" applyFont="1" applyFill="1" applyBorder="1" applyAlignment="1">
      <alignment horizontal="center" vertical="top" textRotation="45" wrapText="1"/>
    </xf>
    <xf numFmtId="0" fontId="0" fillId="5" borderId="0" xfId="0" applyFill="1" applyBorder="1"/>
    <xf numFmtId="0" fontId="5" fillId="5" borderId="0" xfId="0" applyFont="1" applyFill="1" applyBorder="1" applyAlignment="1">
      <alignment horizontal="left"/>
    </xf>
    <xf numFmtId="2" fontId="5" fillId="5" borderId="0" xfId="0" applyNumberFormat="1" applyFont="1" applyFill="1" applyBorder="1" applyAlignment="1">
      <alignment horizontal="right"/>
    </xf>
    <xf numFmtId="165" fontId="0" fillId="6" borderId="0" xfId="0" applyNumberFormat="1" applyFill="1" applyAlignment="1">
      <alignment horizontal="left"/>
    </xf>
    <xf numFmtId="0" fontId="0" fillId="5" borderId="0" xfId="0" applyFill="1"/>
    <xf numFmtId="0" fontId="0" fillId="11" borderId="0" xfId="0" applyFill="1"/>
    <xf numFmtId="0" fontId="0" fillId="8" borderId="0" xfId="0" applyFill="1"/>
    <xf numFmtId="0" fontId="5" fillId="13" borderId="0" xfId="0" applyFont="1" applyFill="1" applyBorder="1" applyAlignment="1">
      <alignment horizontal="left"/>
    </xf>
    <xf numFmtId="165" fontId="5" fillId="14" borderId="0" xfId="5" applyNumberFormat="1" applyFont="1" applyFill="1" applyBorder="1" applyAlignment="1">
      <alignment horizontal="right" vertical="center"/>
    </xf>
    <xf numFmtId="0" fontId="0" fillId="13" borderId="0" xfId="0" applyFill="1" applyBorder="1"/>
    <xf numFmtId="0" fontId="0" fillId="13" borderId="0" xfId="0" applyFill="1"/>
    <xf numFmtId="0" fontId="1" fillId="15" borderId="14" xfId="0" applyFont="1" applyFill="1" applyBorder="1" applyAlignment="1">
      <alignment horizontal="center" vertical="top" textRotation="45" wrapText="1"/>
    </xf>
    <xf numFmtId="0" fontId="1" fillId="0" borderId="2" xfId="0" applyFont="1" applyBorder="1" applyAlignment="1">
      <alignment horizontal="center" vertical="top" textRotation="45" wrapText="1"/>
    </xf>
    <xf numFmtId="0" fontId="1" fillId="15" borderId="2" xfId="0" applyFont="1" applyFill="1" applyBorder="1" applyAlignment="1">
      <alignment horizontal="center" vertical="top" textRotation="45" wrapText="1"/>
    </xf>
    <xf numFmtId="0" fontId="1" fillId="0" borderId="14" xfId="0" applyFont="1" applyBorder="1" applyAlignment="1">
      <alignment horizontal="center" vertical="top" textRotation="45" wrapText="1"/>
    </xf>
    <xf numFmtId="0" fontId="0" fillId="0" borderId="6" xfId="0" applyFill="1" applyBorder="1" applyAlignment="1">
      <alignment horizontal="center"/>
    </xf>
    <xf numFmtId="0" fontId="0" fillId="0" borderId="0" xfId="0" applyFill="1"/>
    <xf numFmtId="0" fontId="5" fillId="0" borderId="8" xfId="0" applyFont="1" applyFill="1" applyBorder="1" applyAlignment="1">
      <alignment horizontal="center"/>
    </xf>
    <xf numFmtId="0" fontId="5" fillId="0" borderId="9" xfId="0" applyFont="1" applyFill="1" applyBorder="1" applyAlignment="1">
      <alignment horizontal="left"/>
    </xf>
    <xf numFmtId="2" fontId="5" fillId="9" borderId="9" xfId="0" applyNumberFormat="1" applyFont="1" applyFill="1" applyBorder="1" applyAlignment="1">
      <alignment horizontal="right"/>
    </xf>
    <xf numFmtId="0" fontId="0" fillId="6" borderId="10" xfId="0" applyFill="1" applyBorder="1"/>
    <xf numFmtId="2" fontId="0" fillId="6" borderId="9" xfId="0" applyNumberFormat="1" applyFill="1" applyBorder="1"/>
    <xf numFmtId="0" fontId="0" fillId="6" borderId="0" xfId="0" applyFill="1" applyAlignment="1">
      <alignment horizontal="left" wrapText="1"/>
    </xf>
    <xf numFmtId="0" fontId="8" fillId="6" borderId="0" xfId="0" applyFont="1" applyFill="1" applyAlignment="1">
      <alignment horizontal="center" vertical="center" wrapText="1"/>
    </xf>
    <xf numFmtId="0" fontId="0" fillId="5" borderId="0" xfId="0" applyFill="1" applyAlignment="1">
      <alignment horizontal="center"/>
    </xf>
    <xf numFmtId="0" fontId="8" fillId="6" borderId="11" xfId="0" applyFont="1" applyFill="1" applyBorder="1" applyAlignment="1">
      <alignment horizontal="left" vertical="top" wrapText="1"/>
    </xf>
    <xf numFmtId="0" fontId="8" fillId="6" borderId="3" xfId="0" applyFont="1" applyFill="1" applyBorder="1" applyAlignment="1">
      <alignment vertical="top" wrapText="1"/>
    </xf>
    <xf numFmtId="0" fontId="8" fillId="6" borderId="4" xfId="0" applyFont="1" applyFill="1" applyBorder="1" applyAlignment="1">
      <alignment wrapText="1"/>
    </xf>
    <xf numFmtId="0" fontId="8" fillId="6" borderId="1" xfId="0" applyFont="1" applyFill="1" applyBorder="1" applyAlignment="1">
      <alignment horizontal="left" vertical="top" wrapText="1"/>
    </xf>
    <xf numFmtId="0" fontId="8" fillId="6" borderId="12" xfId="0" applyFont="1" applyFill="1" applyBorder="1" applyAlignment="1">
      <alignment horizontal="left" vertical="top"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0" xfId="0" applyFont="1" applyFill="1" applyBorder="1"/>
    <xf numFmtId="0" fontId="0" fillId="6" borderId="6" xfId="0" applyFont="1" applyFill="1" applyBorder="1"/>
    <xf numFmtId="0" fontId="0" fillId="16" borderId="14" xfId="0" applyFill="1" applyBorder="1"/>
    <xf numFmtId="0" fontId="0" fillId="8" borderId="14" xfId="0" applyFill="1" applyBorder="1"/>
    <xf numFmtId="0" fontId="0" fillId="9" borderId="14" xfId="0" applyFill="1" applyBorder="1"/>
    <xf numFmtId="0" fontId="0" fillId="17" borderId="14" xfId="0" applyFill="1" applyBorder="1"/>
    <xf numFmtId="0" fontId="0" fillId="6" borderId="13" xfId="0" applyFill="1" applyBorder="1" applyAlignment="1">
      <alignment horizontal="left" vertical="center" wrapText="1"/>
    </xf>
    <xf numFmtId="0" fontId="2" fillId="6" borderId="8" xfId="0" applyFont="1" applyFill="1" applyBorder="1" applyAlignment="1">
      <alignment wrapText="1"/>
    </xf>
    <xf numFmtId="0" fontId="2" fillId="16" borderId="14" xfId="0" applyFont="1" applyFill="1" applyBorder="1"/>
    <xf numFmtId="0" fontId="2" fillId="8" borderId="14" xfId="0" applyFont="1" applyFill="1" applyBorder="1"/>
    <xf numFmtId="0" fontId="2" fillId="9" borderId="14" xfId="0" applyFont="1" applyFill="1" applyBorder="1"/>
    <xf numFmtId="0" fontId="0" fillId="0" borderId="9" xfId="0" applyBorder="1"/>
    <xf numFmtId="0" fontId="0" fillId="0" borderId="10" xfId="0" applyBorder="1"/>
    <xf numFmtId="0" fontId="10" fillId="18" borderId="0" xfId="0" applyFont="1" applyFill="1" applyAlignment="1">
      <alignment horizontal="center"/>
    </xf>
    <xf numFmtId="2" fontId="10" fillId="0" borderId="3" xfId="0" applyNumberFormat="1" applyFont="1" applyBorder="1" applyAlignment="1">
      <alignment horizontal="center" vertical="top" textRotation="45" wrapText="1"/>
    </xf>
    <xf numFmtId="0" fontId="1" fillId="0" borderId="13" xfId="0" applyFont="1" applyBorder="1" applyAlignment="1">
      <alignment horizontal="center" vertical="top" textRotation="45" wrapText="1"/>
    </xf>
    <xf numFmtId="9" fontId="0" fillId="0" borderId="4" xfId="0" applyNumberFormat="1" applyFill="1" applyBorder="1"/>
    <xf numFmtId="9" fontId="0" fillId="0" borderId="4" xfId="6" applyFont="1" applyFill="1" applyBorder="1"/>
    <xf numFmtId="2" fontId="2" fillId="0" borderId="4" xfId="0" applyNumberFormat="1" applyFont="1" applyFill="1" applyBorder="1"/>
    <xf numFmtId="0" fontId="0" fillId="0" borderId="2" xfId="0" applyFill="1" applyBorder="1"/>
    <xf numFmtId="9" fontId="0" fillId="0" borderId="0" xfId="0" applyNumberFormat="1" applyFill="1" applyBorder="1"/>
    <xf numFmtId="9" fontId="0" fillId="0" borderId="0" xfId="6" applyFont="1" applyFill="1" applyBorder="1"/>
    <xf numFmtId="0" fontId="0" fillId="0" borderId="13" xfId="0" applyFill="1" applyBorder="1"/>
    <xf numFmtId="9" fontId="0" fillId="13" borderId="0" xfId="0" applyNumberFormat="1" applyFill="1" applyBorder="1"/>
    <xf numFmtId="9" fontId="0" fillId="13" borderId="0" xfId="6" applyFont="1" applyFill="1" applyBorder="1"/>
    <xf numFmtId="2" fontId="0" fillId="0" borderId="0" xfId="0" applyNumberFormat="1" applyFill="1" applyBorder="1" applyAlignment="1">
      <alignment horizontal="right"/>
    </xf>
  </cellXfs>
  <cellStyles count="7">
    <cellStyle name="Followed Hyperlink" xfId="2" builtinId="9" hidden="1"/>
    <cellStyle name="Followed Hyperlink" xfId="4" builtinId="9" hidden="1"/>
    <cellStyle name="Hyperlink" xfId="1" builtinId="8" hidden="1"/>
    <cellStyle name="Hyperlink" xfId="3" builtinId="8" hidden="1"/>
    <cellStyle name="Normal" xfId="0" builtinId="0"/>
    <cellStyle name="Normal 45" xfId="5"/>
    <cellStyle name="Percent" xfId="6" builtinId="5"/>
  </cellStyles>
  <dxfs count="32">
    <dxf>
      <font>
        <b/>
      </font>
      <numFmt numFmtId="2" formatCode="0.00"/>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bottom/>
        <vertical/>
        <horizontal/>
      </border>
    </dxf>
    <dxf>
      <border outline="0">
        <right style="thin">
          <color auto="1"/>
        </right>
        <bottom style="thin">
          <color auto="1"/>
        </bottom>
      </border>
    </dxf>
    <dxf>
      <fill>
        <patternFill patternType="none">
          <fgColor indexed="64"/>
          <bgColor indexed="65"/>
        </patternFill>
      </fill>
    </dxf>
    <dxf>
      <font>
        <b val="0"/>
        <i val="0"/>
        <strike val="0"/>
        <condense val="0"/>
        <extend val="0"/>
        <outline val="0"/>
        <shadow val="0"/>
        <u val="none"/>
        <vertAlign val="baseline"/>
        <sz val="12"/>
        <color theme="1"/>
        <name val="Calibri"/>
        <scheme val="minor"/>
      </font>
      <alignment horizontal="center" vertical="top" textRotation="45" wrapText="1" indent="0" justifyLastLine="0" shrinkToFit="0" readingOrder="0"/>
      <border diagonalUp="0" diagonalDown="0" outline="0">
        <left style="thin">
          <color auto="1"/>
        </left>
        <right style="thin">
          <color auto="1"/>
        </right>
        <top/>
        <bottom/>
      </border>
    </dxf>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s>
  <tableStyles count="0" defaultTableStyle="TableStyleMedium9" defaultPivotStyle="PivotStyleLight16"/>
  <colors>
    <mruColors>
      <color rgb="FF8BFE82"/>
      <color rgb="FF19FC08"/>
      <color rgb="FFFE1800"/>
      <color rgb="FFF0B800"/>
      <color rgb="FF00A989"/>
      <color rgb="FFBC1200"/>
      <color rgb="FF5FEA1A"/>
      <color rgb="FFE4E915"/>
      <color rgb="FFE8C11C"/>
      <color rgb="FFFC88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Current Score Levels </a:t>
            </a:r>
          </a:p>
          <a:p>
            <a:pPr>
              <a:defRPr sz="1600"/>
            </a:pPr>
            <a:r>
              <a:rPr lang="en-US" sz="1600"/>
              <a:t>(Initial Evaluation)</a:t>
            </a:r>
          </a:p>
        </c:rich>
      </c:tx>
      <c:layout>
        <c:manualLayout>
          <c:xMode val="edge"/>
          <c:yMode val="edge"/>
          <c:x val="0.55017296130209203"/>
          <c:y val="7.0747757555582297E-2"/>
        </c:manualLayout>
      </c:layout>
      <c:overlay val="1"/>
    </c:title>
    <c:autoTitleDeleted val="0"/>
    <c:plotArea>
      <c:layout>
        <c:manualLayout>
          <c:layoutTarget val="inner"/>
          <c:xMode val="edge"/>
          <c:yMode val="edge"/>
          <c:x val="0.112358142663676"/>
          <c:y val="5.3672555299623802E-2"/>
          <c:w val="0.843009949876659"/>
          <c:h val="0.82550829730101205"/>
        </c:manualLayout>
      </c:layout>
      <c:scatterChart>
        <c:scatterStyle val="lineMarker"/>
        <c:varyColors val="0"/>
        <c:ser>
          <c:idx val="0"/>
          <c:order val="0"/>
          <c:tx>
            <c:v>PRELIM</c:v>
          </c:tx>
          <c:spPr>
            <a:ln w="28575">
              <a:noFill/>
            </a:ln>
          </c:spPr>
          <c:marker>
            <c:spPr>
              <a:noFill/>
            </c:spPr>
          </c:marker>
          <c:yVal>
            <c:numRef>
              <c:f>'Ranking criteria'!$U$49:$U$123</c:f>
              <c:numCache>
                <c:formatCode>0.00</c:formatCode>
                <c:ptCount val="75"/>
                <c:pt idx="0">
                  <c:v>2.125</c:v>
                </c:pt>
                <c:pt idx="1">
                  <c:v>2.5</c:v>
                </c:pt>
                <c:pt idx="2">
                  <c:v>2.75</c:v>
                </c:pt>
                <c:pt idx="3">
                  <c:v>2.25</c:v>
                </c:pt>
                <c:pt idx="4">
                  <c:v>2.5</c:v>
                </c:pt>
                <c:pt idx="5">
                  <c:v>2.5</c:v>
                </c:pt>
                <c:pt idx="6">
                  <c:v>2.75</c:v>
                </c:pt>
                <c:pt idx="7">
                  <c:v>2.5</c:v>
                </c:pt>
                <c:pt idx="8">
                  <c:v>2.25</c:v>
                </c:pt>
                <c:pt idx="9">
                  <c:v>2.75</c:v>
                </c:pt>
                <c:pt idx="10">
                  <c:v>2.5</c:v>
                </c:pt>
                <c:pt idx="11">
                  <c:v>2.75</c:v>
                </c:pt>
                <c:pt idx="12">
                  <c:v>2.25</c:v>
                </c:pt>
                <c:pt idx="13">
                  <c:v>2</c:v>
                </c:pt>
                <c:pt idx="14">
                  <c:v>2.25</c:v>
                </c:pt>
                <c:pt idx="15">
                  <c:v>2</c:v>
                </c:pt>
                <c:pt idx="16">
                  <c:v>2.75</c:v>
                </c:pt>
                <c:pt idx="17">
                  <c:v>2.5</c:v>
                </c:pt>
                <c:pt idx="18">
                  <c:v>2.125</c:v>
                </c:pt>
                <c:pt idx="19">
                  <c:v>2.125</c:v>
                </c:pt>
                <c:pt idx="20">
                  <c:v>2.125</c:v>
                </c:pt>
                <c:pt idx="21">
                  <c:v>2.125</c:v>
                </c:pt>
                <c:pt idx="22">
                  <c:v>2.375</c:v>
                </c:pt>
                <c:pt idx="23">
                  <c:v>1.875</c:v>
                </c:pt>
                <c:pt idx="24">
                  <c:v>2.5</c:v>
                </c:pt>
                <c:pt idx="25">
                  <c:v>2.125</c:v>
                </c:pt>
                <c:pt idx="26">
                  <c:v>2.75</c:v>
                </c:pt>
                <c:pt idx="27">
                  <c:v>1.875</c:v>
                </c:pt>
                <c:pt idx="28">
                  <c:v>2</c:v>
                </c:pt>
                <c:pt idx="29">
                  <c:v>2.5</c:v>
                </c:pt>
                <c:pt idx="30">
                  <c:v>2.5</c:v>
                </c:pt>
                <c:pt idx="31">
                  <c:v>2.375</c:v>
                </c:pt>
                <c:pt idx="32">
                  <c:v>2.5</c:v>
                </c:pt>
                <c:pt idx="33">
                  <c:v>1.875</c:v>
                </c:pt>
                <c:pt idx="34">
                  <c:v>2.5</c:v>
                </c:pt>
                <c:pt idx="35">
                  <c:v>2.5</c:v>
                </c:pt>
                <c:pt idx="36">
                  <c:v>2.5</c:v>
                </c:pt>
                <c:pt idx="37">
                  <c:v>2.125</c:v>
                </c:pt>
                <c:pt idx="38">
                  <c:v>2</c:v>
                </c:pt>
                <c:pt idx="39">
                  <c:v>2.125</c:v>
                </c:pt>
                <c:pt idx="40">
                  <c:v>2.25</c:v>
                </c:pt>
                <c:pt idx="41">
                  <c:v>2</c:v>
                </c:pt>
                <c:pt idx="42">
                  <c:v>2</c:v>
                </c:pt>
                <c:pt idx="43">
                  <c:v>2.25</c:v>
                </c:pt>
                <c:pt idx="44">
                  <c:v>2.25</c:v>
                </c:pt>
                <c:pt idx="45">
                  <c:v>2.25</c:v>
                </c:pt>
                <c:pt idx="46">
                  <c:v>2.125</c:v>
                </c:pt>
                <c:pt idx="47">
                  <c:v>2.5</c:v>
                </c:pt>
                <c:pt idx="48">
                  <c:v>1.875</c:v>
                </c:pt>
                <c:pt idx="50">
                  <c:v>2.125</c:v>
                </c:pt>
                <c:pt idx="51">
                  <c:v>1.5</c:v>
                </c:pt>
                <c:pt idx="52">
                  <c:v>1.375</c:v>
                </c:pt>
                <c:pt idx="53">
                  <c:v>2</c:v>
                </c:pt>
                <c:pt idx="54">
                  <c:v>2</c:v>
                </c:pt>
                <c:pt idx="55">
                  <c:v>2.375</c:v>
                </c:pt>
                <c:pt idx="56">
                  <c:v>2</c:v>
                </c:pt>
                <c:pt idx="57">
                  <c:v>2</c:v>
                </c:pt>
                <c:pt idx="58">
                  <c:v>2</c:v>
                </c:pt>
                <c:pt idx="59">
                  <c:v>2</c:v>
                </c:pt>
                <c:pt idx="60">
                  <c:v>2.125</c:v>
                </c:pt>
                <c:pt idx="61">
                  <c:v>2.25</c:v>
                </c:pt>
                <c:pt idx="62">
                  <c:v>2</c:v>
                </c:pt>
                <c:pt idx="63">
                  <c:v>2</c:v>
                </c:pt>
                <c:pt idx="64">
                  <c:v>2.25</c:v>
                </c:pt>
                <c:pt idx="65">
                  <c:v>2.5</c:v>
                </c:pt>
                <c:pt idx="66">
                  <c:v>2.5</c:v>
                </c:pt>
                <c:pt idx="67">
                  <c:v>2.25</c:v>
                </c:pt>
                <c:pt idx="68">
                  <c:v>2.25</c:v>
                </c:pt>
                <c:pt idx="69">
                  <c:v>2.5</c:v>
                </c:pt>
                <c:pt idx="70">
                  <c:v>2.25</c:v>
                </c:pt>
                <c:pt idx="71">
                  <c:v>2.25</c:v>
                </c:pt>
                <c:pt idx="72">
                  <c:v>2.125</c:v>
                </c:pt>
                <c:pt idx="73">
                  <c:v>2.25</c:v>
                </c:pt>
                <c:pt idx="74">
                  <c:v>2.625</c:v>
                </c:pt>
              </c:numCache>
            </c:numRef>
          </c:yVal>
          <c:smooth val="0"/>
          <c:extLst xmlns:c16r2="http://schemas.microsoft.com/office/drawing/2015/06/chart">
            <c:ext xmlns:c16="http://schemas.microsoft.com/office/drawing/2014/chart" uri="{C3380CC4-5D6E-409C-BE32-E72D297353CC}">
              <c16:uniqueId val="{00000000-03FC-4259-8641-733DD95C2E83}"/>
            </c:ext>
          </c:extLst>
        </c:ser>
        <c:ser>
          <c:idx val="1"/>
          <c:order val="1"/>
          <c:tx>
            <c:v>OPGEE</c:v>
          </c:tx>
          <c:spPr>
            <a:ln w="28575">
              <a:noFill/>
            </a:ln>
          </c:spPr>
          <c:marker>
            <c:spPr>
              <a:noFill/>
            </c:spPr>
          </c:marker>
          <c:yVal>
            <c:numRef>
              <c:f>'Ranking criteria'!$AY$49:$AY$123</c:f>
              <c:numCache>
                <c:formatCode>0.00</c:formatCode>
                <c:ptCount val="75"/>
                <c:pt idx="0">
                  <c:v>2.5333399999999999</c:v>
                </c:pt>
                <c:pt idx="1">
                  <c:v>2.4</c:v>
                </c:pt>
                <c:pt idx="2">
                  <c:v>1.9333399999999998</c:v>
                </c:pt>
                <c:pt idx="3">
                  <c:v>1.9333399999999998</c:v>
                </c:pt>
                <c:pt idx="4">
                  <c:v>2.2000000000000002</c:v>
                </c:pt>
                <c:pt idx="5">
                  <c:v>2</c:v>
                </c:pt>
                <c:pt idx="6">
                  <c:v>2.4</c:v>
                </c:pt>
                <c:pt idx="7">
                  <c:v>2.2666599999999999</c:v>
                </c:pt>
                <c:pt idx="8">
                  <c:v>1.9333399999999998</c:v>
                </c:pt>
                <c:pt idx="9">
                  <c:v>2.8</c:v>
                </c:pt>
                <c:pt idx="10">
                  <c:v>1.9333399999999998</c:v>
                </c:pt>
                <c:pt idx="11">
                  <c:v>2.1333399999999996</c:v>
                </c:pt>
                <c:pt idx="12">
                  <c:v>2</c:v>
                </c:pt>
                <c:pt idx="13">
                  <c:v>2.2000000000000002</c:v>
                </c:pt>
                <c:pt idx="14">
                  <c:v>2.1333399999999996</c:v>
                </c:pt>
                <c:pt idx="15">
                  <c:v>2.0666599999999997</c:v>
                </c:pt>
                <c:pt idx="16">
                  <c:v>2.4</c:v>
                </c:pt>
                <c:pt idx="17">
                  <c:v>2.0666599999999997</c:v>
                </c:pt>
                <c:pt idx="18">
                  <c:v>2.2000000000000002</c:v>
                </c:pt>
                <c:pt idx="19">
                  <c:v>2.2000000000000002</c:v>
                </c:pt>
                <c:pt idx="20">
                  <c:v>2.1333399999999996</c:v>
                </c:pt>
                <c:pt idx="21">
                  <c:v>2</c:v>
                </c:pt>
                <c:pt idx="22">
                  <c:v>2.5333399999999999</c:v>
                </c:pt>
                <c:pt idx="23">
                  <c:v>2.2000000000000002</c:v>
                </c:pt>
                <c:pt idx="24">
                  <c:v>2.4</c:v>
                </c:pt>
                <c:pt idx="25">
                  <c:v>2.6</c:v>
                </c:pt>
                <c:pt idx="26">
                  <c:v>2.5333399999999999</c:v>
                </c:pt>
                <c:pt idx="27">
                  <c:v>1.9333399999999998</c:v>
                </c:pt>
                <c:pt idx="28">
                  <c:v>2.2000000000000002</c:v>
                </c:pt>
                <c:pt idx="29">
                  <c:v>2.3333399999999997</c:v>
                </c:pt>
                <c:pt idx="30">
                  <c:v>2.2000000000000002</c:v>
                </c:pt>
                <c:pt idx="31">
                  <c:v>2.1333399999999996</c:v>
                </c:pt>
                <c:pt idx="32">
                  <c:v>2.26668</c:v>
                </c:pt>
                <c:pt idx="33">
                  <c:v>2.3333399999999997</c:v>
                </c:pt>
                <c:pt idx="34">
                  <c:v>2</c:v>
                </c:pt>
                <c:pt idx="35">
                  <c:v>2.7333399999999997</c:v>
                </c:pt>
                <c:pt idx="36">
                  <c:v>1.9333399999999998</c:v>
                </c:pt>
                <c:pt idx="37">
                  <c:v>2.2000000000000002</c:v>
                </c:pt>
                <c:pt idx="38">
                  <c:v>2.2000000000000002</c:v>
                </c:pt>
                <c:pt idx="39">
                  <c:v>1.9333399999999998</c:v>
                </c:pt>
                <c:pt idx="40">
                  <c:v>2.26668</c:v>
                </c:pt>
                <c:pt idx="41">
                  <c:v>2.1333399999999996</c:v>
                </c:pt>
                <c:pt idx="42">
                  <c:v>2.1333399999999996</c:v>
                </c:pt>
                <c:pt idx="43">
                  <c:v>2.3333399999999997</c:v>
                </c:pt>
                <c:pt idx="44">
                  <c:v>2.2666599999999999</c:v>
                </c:pt>
                <c:pt idx="45">
                  <c:v>2.3333399999999997</c:v>
                </c:pt>
                <c:pt idx="46">
                  <c:v>2.0666799999999999</c:v>
                </c:pt>
                <c:pt idx="47">
                  <c:v>2.1333399999999996</c:v>
                </c:pt>
                <c:pt idx="48">
                  <c:v>2.1333399999999996</c:v>
                </c:pt>
                <c:pt idx="49">
                  <c:v>2.1333399999999996</c:v>
                </c:pt>
                <c:pt idx="50">
                  <c:v>2.3333399999999997</c:v>
                </c:pt>
                <c:pt idx="51">
                  <c:v>2.1333399999999996</c:v>
                </c:pt>
                <c:pt idx="52">
                  <c:v>2.3333399999999997</c:v>
                </c:pt>
                <c:pt idx="53">
                  <c:v>1.8</c:v>
                </c:pt>
                <c:pt idx="54">
                  <c:v>1.9333399999999998</c:v>
                </c:pt>
                <c:pt idx="55">
                  <c:v>2.4</c:v>
                </c:pt>
                <c:pt idx="56">
                  <c:v>2.3333399999999997</c:v>
                </c:pt>
                <c:pt idx="57">
                  <c:v>2.4</c:v>
                </c:pt>
                <c:pt idx="58">
                  <c:v>2.4</c:v>
                </c:pt>
                <c:pt idx="59">
                  <c:v>2.3333399999999997</c:v>
                </c:pt>
                <c:pt idx="60">
                  <c:v>2.2000000000000002</c:v>
                </c:pt>
                <c:pt idx="61">
                  <c:v>2.13334</c:v>
                </c:pt>
                <c:pt idx="62">
                  <c:v>2.0666799999999999</c:v>
                </c:pt>
                <c:pt idx="63">
                  <c:v>2.1333399999999996</c:v>
                </c:pt>
                <c:pt idx="64">
                  <c:v>2</c:v>
                </c:pt>
                <c:pt idx="65">
                  <c:v>2.6</c:v>
                </c:pt>
                <c:pt idx="66">
                  <c:v>2.6</c:v>
                </c:pt>
                <c:pt idx="67">
                  <c:v>2.4</c:v>
                </c:pt>
                <c:pt idx="68">
                  <c:v>2.4</c:v>
                </c:pt>
                <c:pt idx="69">
                  <c:v>2.2000000000000002</c:v>
                </c:pt>
                <c:pt idx="70">
                  <c:v>2.2000000000000002</c:v>
                </c:pt>
                <c:pt idx="71">
                  <c:v>2.5333399999999999</c:v>
                </c:pt>
                <c:pt idx="72">
                  <c:v>2.3333399999999997</c:v>
                </c:pt>
                <c:pt idx="73">
                  <c:v>1.8</c:v>
                </c:pt>
                <c:pt idx="74">
                  <c:v>2.2000000000000002</c:v>
                </c:pt>
              </c:numCache>
            </c:numRef>
          </c:yVal>
          <c:smooth val="0"/>
        </c:ser>
        <c:ser>
          <c:idx val="2"/>
          <c:order val="2"/>
          <c:tx>
            <c:v>Average</c:v>
          </c:tx>
          <c:spPr>
            <a:ln w="28575">
              <a:noFill/>
            </a:ln>
          </c:spPr>
          <c:marker>
            <c:symbol val="triangle"/>
            <c:size val="12"/>
            <c:spPr>
              <a:solidFill>
                <a:srgbClr val="BC1200"/>
              </a:solidFill>
              <a:ln>
                <a:solidFill>
                  <a:schemeClr val="tx1"/>
                </a:solidFill>
              </a:ln>
            </c:spPr>
          </c:marker>
          <c:yVal>
            <c:numRef>
              <c:f>'Ranking criteria'!$BD$49:$BD$123</c:f>
              <c:numCache>
                <c:formatCode>0.00</c:formatCode>
                <c:ptCount val="75"/>
                <c:pt idx="0">
                  <c:v>2.5333399999999999</c:v>
                </c:pt>
                <c:pt idx="1">
                  <c:v>2.4500000000000002</c:v>
                </c:pt>
                <c:pt idx="2">
                  <c:v>2.3416699999999997</c:v>
                </c:pt>
                <c:pt idx="3">
                  <c:v>2.0916699999999997</c:v>
                </c:pt>
                <c:pt idx="4">
                  <c:v>2.35</c:v>
                </c:pt>
                <c:pt idx="5">
                  <c:v>2.25</c:v>
                </c:pt>
                <c:pt idx="6">
                  <c:v>2.5750000000000002</c:v>
                </c:pt>
                <c:pt idx="7">
                  <c:v>2.3833299999999999</c:v>
                </c:pt>
                <c:pt idx="8">
                  <c:v>2.0916699999999997</c:v>
                </c:pt>
                <c:pt idx="9">
                  <c:v>2.7749999999999999</c:v>
                </c:pt>
                <c:pt idx="10">
                  <c:v>2.2166699999999997</c:v>
                </c:pt>
                <c:pt idx="11">
                  <c:v>2.4416699999999998</c:v>
                </c:pt>
                <c:pt idx="12">
                  <c:v>2.125</c:v>
                </c:pt>
                <c:pt idx="13">
                  <c:v>2.1</c:v>
                </c:pt>
                <c:pt idx="14">
                  <c:v>2.1916699999999998</c:v>
                </c:pt>
                <c:pt idx="15">
                  <c:v>2.0333299999999999</c:v>
                </c:pt>
                <c:pt idx="16">
                  <c:v>2.5750000000000002</c:v>
                </c:pt>
                <c:pt idx="17">
                  <c:v>2.2833299999999999</c:v>
                </c:pt>
                <c:pt idx="18">
                  <c:v>2.1625000000000001</c:v>
                </c:pt>
                <c:pt idx="19">
                  <c:v>2.1625000000000001</c:v>
                </c:pt>
                <c:pt idx="20">
                  <c:v>2.1291699999999998</c:v>
                </c:pt>
                <c:pt idx="21">
                  <c:v>2.0625</c:v>
                </c:pt>
                <c:pt idx="22">
                  <c:v>2.45417</c:v>
                </c:pt>
                <c:pt idx="23">
                  <c:v>2.0375000000000001</c:v>
                </c:pt>
                <c:pt idx="24">
                  <c:v>2.4500000000000002</c:v>
                </c:pt>
                <c:pt idx="25">
                  <c:v>2.3624999999999998</c:v>
                </c:pt>
                <c:pt idx="26">
                  <c:v>2.64167</c:v>
                </c:pt>
                <c:pt idx="27">
                  <c:v>1.9041699999999999</c:v>
                </c:pt>
                <c:pt idx="28">
                  <c:v>2.1</c:v>
                </c:pt>
                <c:pt idx="29">
                  <c:v>2.4166699999999999</c:v>
                </c:pt>
                <c:pt idx="30">
                  <c:v>2.35</c:v>
                </c:pt>
                <c:pt idx="31">
                  <c:v>2.2541699999999998</c:v>
                </c:pt>
                <c:pt idx="32">
                  <c:v>2.38334</c:v>
                </c:pt>
                <c:pt idx="33">
                  <c:v>2.1041699999999999</c:v>
                </c:pt>
                <c:pt idx="34">
                  <c:v>2.25</c:v>
                </c:pt>
                <c:pt idx="35">
                  <c:v>2.6166700000000001</c:v>
                </c:pt>
                <c:pt idx="36">
                  <c:v>2.2166699999999997</c:v>
                </c:pt>
                <c:pt idx="37">
                  <c:v>2.1625000000000001</c:v>
                </c:pt>
                <c:pt idx="38">
                  <c:v>2.1</c:v>
                </c:pt>
                <c:pt idx="39">
                  <c:v>2.0291699999999997</c:v>
                </c:pt>
                <c:pt idx="40">
                  <c:v>2.25834</c:v>
                </c:pt>
                <c:pt idx="41">
                  <c:v>2.0666699999999998</c:v>
                </c:pt>
                <c:pt idx="42">
                  <c:v>2.0666699999999998</c:v>
                </c:pt>
                <c:pt idx="43">
                  <c:v>2.2916699999999999</c:v>
                </c:pt>
                <c:pt idx="44">
                  <c:v>2.2583299999999999</c:v>
                </c:pt>
                <c:pt idx="45">
                  <c:v>2.2916699999999999</c:v>
                </c:pt>
                <c:pt idx="46">
                  <c:v>2.0958399999999999</c:v>
                </c:pt>
                <c:pt idx="47">
                  <c:v>2.3166699999999998</c:v>
                </c:pt>
                <c:pt idx="48">
                  <c:v>2.0041699999999998</c:v>
                </c:pt>
                <c:pt idx="49">
                  <c:v>2.1333399999999996</c:v>
                </c:pt>
                <c:pt idx="50">
                  <c:v>2.2291699999999999</c:v>
                </c:pt>
                <c:pt idx="51">
                  <c:v>1.8166699999999998</c:v>
                </c:pt>
                <c:pt idx="52">
                  <c:v>1.8541699999999999</c:v>
                </c:pt>
                <c:pt idx="53">
                  <c:v>1.9</c:v>
                </c:pt>
                <c:pt idx="54">
                  <c:v>1.9666699999999999</c:v>
                </c:pt>
                <c:pt idx="55">
                  <c:v>2.3875000000000002</c:v>
                </c:pt>
                <c:pt idx="56">
                  <c:v>2.1666699999999999</c:v>
                </c:pt>
                <c:pt idx="57">
                  <c:v>2.2000000000000002</c:v>
                </c:pt>
                <c:pt idx="58">
                  <c:v>2.2000000000000002</c:v>
                </c:pt>
                <c:pt idx="59">
                  <c:v>2.1666699999999999</c:v>
                </c:pt>
                <c:pt idx="60">
                  <c:v>2.1625000000000001</c:v>
                </c:pt>
                <c:pt idx="61">
                  <c:v>2.1916700000000002</c:v>
                </c:pt>
                <c:pt idx="62">
                  <c:v>2.0333399999999999</c:v>
                </c:pt>
                <c:pt idx="63">
                  <c:v>2.0666699999999998</c:v>
                </c:pt>
                <c:pt idx="64">
                  <c:v>2.125</c:v>
                </c:pt>
                <c:pt idx="65">
                  <c:v>2.5499999999999998</c:v>
                </c:pt>
                <c:pt idx="66">
                  <c:v>2.5499999999999998</c:v>
                </c:pt>
                <c:pt idx="67">
                  <c:v>2.3250000000000002</c:v>
                </c:pt>
                <c:pt idx="68">
                  <c:v>2.3250000000000002</c:v>
                </c:pt>
                <c:pt idx="69">
                  <c:v>2.35</c:v>
                </c:pt>
                <c:pt idx="70">
                  <c:v>2.2250000000000001</c:v>
                </c:pt>
                <c:pt idx="71">
                  <c:v>2.39167</c:v>
                </c:pt>
                <c:pt idx="72">
                  <c:v>2.2291699999999999</c:v>
                </c:pt>
                <c:pt idx="73">
                  <c:v>2.0249999999999999</c:v>
                </c:pt>
                <c:pt idx="74">
                  <c:v>2.4125000000000001</c:v>
                </c:pt>
              </c:numCache>
            </c:numRef>
          </c:yVal>
          <c:smooth val="0"/>
        </c:ser>
        <c:ser>
          <c:idx val="3"/>
          <c:order val="3"/>
          <c:tx>
            <c:v>OPEM</c:v>
          </c:tx>
          <c:spPr>
            <a:ln w="28575">
              <a:noFill/>
            </a:ln>
          </c:spPr>
          <c:xVal>
            <c:numRef>
              <c:f>'Ranking criteria'!$BM$49:$BM$123</c:f>
              <c:numCache>
                <c:formatCode>General</c:formatCode>
                <c:ptCount val="7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numCache>
            </c:numRef>
          </c:xVal>
          <c:yVal>
            <c:numRef>
              <c:f>'Ranking criteria'!$BY$49:$BY$123</c:f>
              <c:numCache>
                <c:formatCode>0.00</c:formatCode>
                <c:ptCount val="75"/>
                <c:pt idx="0">
                  <c:v>2.8401361073956477</c:v>
                </c:pt>
                <c:pt idx="1">
                  <c:v>1.9497523891767883</c:v>
                </c:pt>
                <c:pt idx="2">
                  <c:v>2.2464624362094656</c:v>
                </c:pt>
                <c:pt idx="3">
                  <c:v>2.0122417638613164</c:v>
                </c:pt>
                <c:pt idx="4">
                  <c:v>1.9715259792608244</c:v>
                </c:pt>
                <c:pt idx="5">
                  <c:v>1.7929057006299967</c:v>
                </c:pt>
                <c:pt idx="6">
                  <c:v>2.2409079253775976</c:v>
                </c:pt>
                <c:pt idx="7">
                  <c:v>2.2885787753918043</c:v>
                </c:pt>
                <c:pt idx="8">
                  <c:v>1.9737404531644898</c:v>
                </c:pt>
                <c:pt idx="9">
                  <c:v>2.1796405673246251</c:v>
                </c:pt>
                <c:pt idx="10">
                  <c:v>1.814803219099173</c:v>
                </c:pt>
                <c:pt idx="11">
                  <c:v>2.1844026237204077</c:v>
                </c:pt>
                <c:pt idx="12">
                  <c:v>1.9551116357799982</c:v>
                </c:pt>
                <c:pt idx="13">
                  <c:v>2.253026556249162</c:v>
                </c:pt>
                <c:pt idx="14">
                  <c:v>1.9420622471025417</c:v>
                </c:pt>
                <c:pt idx="15">
                  <c:v>1.9691048480873756</c:v>
                </c:pt>
                <c:pt idx="16">
                  <c:v>2.217865633115375</c:v>
                </c:pt>
                <c:pt idx="17">
                  <c:v>1.60177786824491</c:v>
                </c:pt>
                <c:pt idx="18">
                  <c:v>1.9008982650182469</c:v>
                </c:pt>
                <c:pt idx="19">
                  <c:v>2.0058275511689811</c:v>
                </c:pt>
                <c:pt idx="20">
                  <c:v>2.1083079523408821</c:v>
                </c:pt>
                <c:pt idx="21">
                  <c:v>1.985357796335586</c:v>
                </c:pt>
                <c:pt idx="22">
                  <c:v>1.7089291524877841</c:v>
                </c:pt>
                <c:pt idx="23">
                  <c:v>1.9771435425457486</c:v>
                </c:pt>
                <c:pt idx="24">
                  <c:v>2.2425958038690412</c:v>
                </c:pt>
                <c:pt idx="25">
                  <c:v>1.7997341960181363</c:v>
                </c:pt>
                <c:pt idx="26">
                  <c:v>1.6104307997507159</c:v>
                </c:pt>
                <c:pt idx="27">
                  <c:v>1.9568268900281145</c:v>
                </c:pt>
                <c:pt idx="28">
                  <c:v>2.0671627385336131</c:v>
                </c:pt>
                <c:pt idx="29">
                  <c:v>1.8788376641533913</c:v>
                </c:pt>
                <c:pt idx="30">
                  <c:v>2.1216483957601842</c:v>
                </c:pt>
                <c:pt idx="31">
                  <c:v>1.9305558480802496</c:v>
                </c:pt>
                <c:pt idx="32">
                  <c:v>1.605035788363498</c:v>
                </c:pt>
                <c:pt idx="33">
                  <c:v>1.9305558480802496</c:v>
                </c:pt>
                <c:pt idx="34">
                  <c:v>1.7888627489607154</c:v>
                </c:pt>
                <c:pt idx="35">
                  <c:v>1.9062679194801113</c:v>
                </c:pt>
                <c:pt idx="36">
                  <c:v>2.0076968928239132</c:v>
                </c:pt>
                <c:pt idx="37">
                  <c:v>1.9033767150737011</c:v>
                </c:pt>
                <c:pt idx="38">
                  <c:v>1.8510469522905042</c:v>
                </c:pt>
                <c:pt idx="39">
                  <c:v>2.1747904580410031</c:v>
                </c:pt>
                <c:pt idx="40">
                  <c:v>2.0072628566040129</c:v>
                </c:pt>
                <c:pt idx="41">
                  <c:v>1.8577630711061839</c:v>
                </c:pt>
                <c:pt idx="42">
                  <c:v>2.0460349613905291</c:v>
                </c:pt>
                <c:pt idx="43">
                  <c:v>1.8870830840529844</c:v>
                </c:pt>
                <c:pt idx="44">
                  <c:v>1.9429138980390959</c:v>
                </c:pt>
                <c:pt idx="45">
                  <c:v>2.0573011756927326</c:v>
                </c:pt>
                <c:pt idx="46">
                  <c:v>2.2434802331200134</c:v>
                </c:pt>
                <c:pt idx="47">
                  <c:v>1.9908368642720822</c:v>
                </c:pt>
                <c:pt idx="48">
                  <c:v>1.9720262124280918</c:v>
                </c:pt>
                <c:pt idx="49">
                  <c:v>1.9720262124280918</c:v>
                </c:pt>
                <c:pt idx="50">
                  <c:v>2.0924293050385558</c:v>
                </c:pt>
                <c:pt idx="51">
                  <c:v>2.367617067468736</c:v>
                </c:pt>
                <c:pt idx="52">
                  <c:v>2.7544785539883145</c:v>
                </c:pt>
                <c:pt idx="53">
                  <c:v>1.8955486195673275</c:v>
                </c:pt>
                <c:pt idx="54">
                  <c:v>1.8853851381717892</c:v>
                </c:pt>
                <c:pt idx="55">
                  <c:v>1.9324135602993493</c:v>
                </c:pt>
                <c:pt idx="56">
                  <c:v>2.2999833112653199</c:v>
                </c:pt>
                <c:pt idx="57">
                  <c:v>1.8572637819650404</c:v>
                </c:pt>
                <c:pt idx="58">
                  <c:v>2.247995303321547</c:v>
                </c:pt>
                <c:pt idx="59">
                  <c:v>1.9682808195395749</c:v>
                </c:pt>
                <c:pt idx="60">
                  <c:v>2.1078899605555712</c:v>
                </c:pt>
                <c:pt idx="61">
                  <c:v>1.8572637819650404</c:v>
                </c:pt>
                <c:pt idx="62">
                  <c:v>2.3352442043691508</c:v>
                </c:pt>
                <c:pt idx="63">
                  <c:v>2.1376588286641183</c:v>
                </c:pt>
                <c:pt idx="64">
                  <c:v>1.9389963650256803</c:v>
                </c:pt>
                <c:pt idx="65">
                  <c:v>2.0624174740668639</c:v>
                </c:pt>
                <c:pt idx="66">
                  <c:v>2.1230604981119519</c:v>
                </c:pt>
                <c:pt idx="67">
                  <c:v>2.1461581950015418</c:v>
                </c:pt>
                <c:pt idx="68">
                  <c:v>1.7334870782754619</c:v>
                </c:pt>
                <c:pt idx="69">
                  <c:v>1.78284944342858</c:v>
                </c:pt>
                <c:pt idx="70">
                  <c:v>1.6385600546747674</c:v>
                </c:pt>
                <c:pt idx="71">
                  <c:v>1.7215530099228056</c:v>
                </c:pt>
                <c:pt idx="72">
                  <c:v>1.9054003952192524</c:v>
                </c:pt>
                <c:pt idx="73">
                  <c:v>2.2366482643451926</c:v>
                </c:pt>
                <c:pt idx="74">
                  <c:v>2.1956058315562967</c:v>
                </c:pt>
              </c:numCache>
            </c:numRef>
          </c:yVal>
          <c:smooth val="0"/>
        </c:ser>
        <c:dLbls>
          <c:showLegendKey val="0"/>
          <c:showVal val="0"/>
          <c:showCatName val="0"/>
          <c:showSerName val="0"/>
          <c:showPercent val="0"/>
          <c:showBubbleSize val="0"/>
        </c:dLbls>
        <c:axId val="186948224"/>
        <c:axId val="186950400"/>
      </c:scatterChart>
      <c:valAx>
        <c:axId val="186948224"/>
        <c:scaling>
          <c:orientation val="minMax"/>
        </c:scaling>
        <c:delete val="0"/>
        <c:axPos val="b"/>
        <c:majorTickMark val="out"/>
        <c:minorTickMark val="none"/>
        <c:tickLblPos val="nextTo"/>
        <c:crossAx val="186950400"/>
        <c:crosses val="autoZero"/>
        <c:crossBetween val="midCat"/>
      </c:valAx>
      <c:valAx>
        <c:axId val="186950400"/>
        <c:scaling>
          <c:orientation val="minMax"/>
          <c:max val="3"/>
          <c:min val="1"/>
        </c:scaling>
        <c:delete val="0"/>
        <c:axPos val="l"/>
        <c:majorGridlines/>
        <c:title>
          <c:tx>
            <c:rich>
              <a:bodyPr/>
              <a:lstStyle/>
              <a:p>
                <a:pPr>
                  <a:defRPr/>
                </a:pPr>
                <a:r>
                  <a:rPr lang="en-US"/>
                  <a:t>Score</a:t>
                </a:r>
                <a:endParaRPr lang="fa-IR"/>
              </a:p>
            </c:rich>
          </c:tx>
          <c:layout/>
          <c:overlay val="0"/>
        </c:title>
        <c:numFmt formatCode="0.00" sourceLinked="1"/>
        <c:majorTickMark val="out"/>
        <c:minorTickMark val="none"/>
        <c:tickLblPos val="nextTo"/>
        <c:crossAx val="186948224"/>
        <c:crosses val="autoZero"/>
        <c:crossBetween val="midCat"/>
        <c:majorUnit val="0.5"/>
      </c:valAx>
    </c:plotArea>
    <c:legend>
      <c:legendPos val="b"/>
      <c:layout>
        <c:manualLayout>
          <c:xMode val="edge"/>
          <c:yMode val="edge"/>
          <c:x val="0.112252607157471"/>
          <c:y val="5.1610065835177001E-2"/>
          <c:w val="0.21763186260123296"/>
          <c:h val="3.1213447172695297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358142663676"/>
          <c:y val="5.3672555299623802E-2"/>
          <c:w val="0.843009949876659"/>
          <c:h val="0.82550829730101205"/>
        </c:manualLayout>
      </c:layout>
      <c:scatterChart>
        <c:scatterStyle val="lineMarker"/>
        <c:varyColors val="0"/>
        <c:ser>
          <c:idx val="0"/>
          <c:order val="0"/>
          <c:tx>
            <c:v>PRELIM</c:v>
          </c:tx>
          <c:spPr>
            <a:ln w="28575">
              <a:noFill/>
            </a:ln>
          </c:spPr>
          <c:marker>
            <c:symbol val="circle"/>
            <c:size val="7"/>
            <c:spPr>
              <a:noFill/>
              <a:ln>
                <a:solidFill>
                  <a:schemeClr val="tx1"/>
                </a:solidFill>
              </a:ln>
            </c:spPr>
          </c:marker>
          <c:yVal>
            <c:numRef>
              <c:f>'Ranking criteria'!$U$49:$U$123</c:f>
              <c:numCache>
                <c:formatCode>0.00</c:formatCode>
                <c:ptCount val="75"/>
                <c:pt idx="0">
                  <c:v>2.125</c:v>
                </c:pt>
                <c:pt idx="1">
                  <c:v>2.5</c:v>
                </c:pt>
                <c:pt idx="2">
                  <c:v>2.75</c:v>
                </c:pt>
                <c:pt idx="3">
                  <c:v>2.25</c:v>
                </c:pt>
                <c:pt idx="4">
                  <c:v>2.5</c:v>
                </c:pt>
                <c:pt idx="5">
                  <c:v>2.5</c:v>
                </c:pt>
                <c:pt idx="6">
                  <c:v>2.75</c:v>
                </c:pt>
                <c:pt idx="7">
                  <c:v>2.5</c:v>
                </c:pt>
                <c:pt idx="8">
                  <c:v>2.25</c:v>
                </c:pt>
                <c:pt idx="9">
                  <c:v>2.75</c:v>
                </c:pt>
                <c:pt idx="10">
                  <c:v>2.5</c:v>
                </c:pt>
                <c:pt idx="11">
                  <c:v>2.75</c:v>
                </c:pt>
                <c:pt idx="12">
                  <c:v>2.25</c:v>
                </c:pt>
                <c:pt idx="13">
                  <c:v>2</c:v>
                </c:pt>
                <c:pt idx="14">
                  <c:v>2.25</c:v>
                </c:pt>
                <c:pt idx="15">
                  <c:v>2</c:v>
                </c:pt>
                <c:pt idx="16">
                  <c:v>2.75</c:v>
                </c:pt>
                <c:pt idx="17">
                  <c:v>2.5</c:v>
                </c:pt>
                <c:pt idx="18">
                  <c:v>2.125</c:v>
                </c:pt>
                <c:pt idx="19">
                  <c:v>2.125</c:v>
                </c:pt>
                <c:pt idx="20">
                  <c:v>2.125</c:v>
                </c:pt>
                <c:pt idx="21">
                  <c:v>2.125</c:v>
                </c:pt>
                <c:pt idx="22">
                  <c:v>2.375</c:v>
                </c:pt>
                <c:pt idx="23">
                  <c:v>1.875</c:v>
                </c:pt>
                <c:pt idx="24">
                  <c:v>2.5</c:v>
                </c:pt>
                <c:pt idx="25">
                  <c:v>2.125</c:v>
                </c:pt>
                <c:pt idx="26">
                  <c:v>2.75</c:v>
                </c:pt>
                <c:pt idx="27">
                  <c:v>1.875</c:v>
                </c:pt>
                <c:pt idx="28">
                  <c:v>2</c:v>
                </c:pt>
                <c:pt idx="29">
                  <c:v>2.5</c:v>
                </c:pt>
                <c:pt idx="30">
                  <c:v>2.5</c:v>
                </c:pt>
                <c:pt idx="31">
                  <c:v>2.375</c:v>
                </c:pt>
                <c:pt idx="32">
                  <c:v>2.5</c:v>
                </c:pt>
                <c:pt idx="33">
                  <c:v>1.875</c:v>
                </c:pt>
                <c:pt idx="34">
                  <c:v>2.5</c:v>
                </c:pt>
                <c:pt idx="35">
                  <c:v>2.5</c:v>
                </c:pt>
                <c:pt idx="36">
                  <c:v>2.5</c:v>
                </c:pt>
                <c:pt idx="37">
                  <c:v>2.125</c:v>
                </c:pt>
                <c:pt idx="38">
                  <c:v>2</c:v>
                </c:pt>
                <c:pt idx="39">
                  <c:v>2.125</c:v>
                </c:pt>
                <c:pt idx="40">
                  <c:v>2.25</c:v>
                </c:pt>
                <c:pt idx="41">
                  <c:v>2</c:v>
                </c:pt>
                <c:pt idx="42">
                  <c:v>2</c:v>
                </c:pt>
                <c:pt idx="43">
                  <c:v>2.25</c:v>
                </c:pt>
                <c:pt idx="44">
                  <c:v>2.25</c:v>
                </c:pt>
                <c:pt idx="45">
                  <c:v>2.25</c:v>
                </c:pt>
                <c:pt idx="46">
                  <c:v>2.125</c:v>
                </c:pt>
                <c:pt idx="47">
                  <c:v>2.5</c:v>
                </c:pt>
                <c:pt idx="48">
                  <c:v>1.875</c:v>
                </c:pt>
                <c:pt idx="50">
                  <c:v>2.125</c:v>
                </c:pt>
                <c:pt idx="51">
                  <c:v>1.5</c:v>
                </c:pt>
                <c:pt idx="52">
                  <c:v>1.375</c:v>
                </c:pt>
                <c:pt idx="53">
                  <c:v>2</c:v>
                </c:pt>
                <c:pt idx="54">
                  <c:v>2</c:v>
                </c:pt>
                <c:pt idx="55">
                  <c:v>2.375</c:v>
                </c:pt>
                <c:pt idx="56">
                  <c:v>2</c:v>
                </c:pt>
                <c:pt idx="57">
                  <c:v>2</c:v>
                </c:pt>
                <c:pt idx="58">
                  <c:v>2</c:v>
                </c:pt>
                <c:pt idx="59">
                  <c:v>2</c:v>
                </c:pt>
                <c:pt idx="60">
                  <c:v>2.125</c:v>
                </c:pt>
                <c:pt idx="61">
                  <c:v>2.25</c:v>
                </c:pt>
                <c:pt idx="62">
                  <c:v>2</c:v>
                </c:pt>
                <c:pt idx="63">
                  <c:v>2</c:v>
                </c:pt>
                <c:pt idx="64">
                  <c:v>2.25</c:v>
                </c:pt>
                <c:pt idx="65">
                  <c:v>2.5</c:v>
                </c:pt>
                <c:pt idx="66">
                  <c:v>2.5</c:v>
                </c:pt>
                <c:pt idx="67">
                  <c:v>2.25</c:v>
                </c:pt>
                <c:pt idx="68">
                  <c:v>2.25</c:v>
                </c:pt>
                <c:pt idx="69">
                  <c:v>2.5</c:v>
                </c:pt>
                <c:pt idx="70">
                  <c:v>2.25</c:v>
                </c:pt>
                <c:pt idx="71">
                  <c:v>2.25</c:v>
                </c:pt>
                <c:pt idx="72">
                  <c:v>2.125</c:v>
                </c:pt>
                <c:pt idx="73">
                  <c:v>2.25</c:v>
                </c:pt>
                <c:pt idx="74">
                  <c:v>2.625</c:v>
                </c:pt>
              </c:numCache>
            </c:numRef>
          </c:yVal>
          <c:smooth val="0"/>
          <c:extLst xmlns:c16r2="http://schemas.microsoft.com/office/drawing/2015/06/chart">
            <c:ext xmlns:c16="http://schemas.microsoft.com/office/drawing/2014/chart" uri="{C3380CC4-5D6E-409C-BE32-E72D297353CC}">
              <c16:uniqueId val="{00000000-03FC-4259-8641-733DD95C2E83}"/>
            </c:ext>
          </c:extLst>
        </c:ser>
        <c:ser>
          <c:idx val="1"/>
          <c:order val="1"/>
          <c:tx>
            <c:v>OPGEE</c:v>
          </c:tx>
          <c:spPr>
            <a:ln w="28575">
              <a:noFill/>
            </a:ln>
          </c:spPr>
          <c:marker>
            <c:symbol val="diamond"/>
            <c:size val="9"/>
            <c:spPr>
              <a:noFill/>
              <a:ln>
                <a:solidFill>
                  <a:srgbClr val="BC1200"/>
                </a:solidFill>
              </a:ln>
            </c:spPr>
          </c:marker>
          <c:yVal>
            <c:numRef>
              <c:f>'Ranking criteria'!$AY$49:$AY$123</c:f>
              <c:numCache>
                <c:formatCode>0.00</c:formatCode>
                <c:ptCount val="75"/>
                <c:pt idx="0">
                  <c:v>2.5333399999999999</c:v>
                </c:pt>
                <c:pt idx="1">
                  <c:v>2.4</c:v>
                </c:pt>
                <c:pt idx="2">
                  <c:v>1.9333399999999998</c:v>
                </c:pt>
                <c:pt idx="3">
                  <c:v>1.9333399999999998</c:v>
                </c:pt>
                <c:pt idx="4">
                  <c:v>2.2000000000000002</c:v>
                </c:pt>
                <c:pt idx="5">
                  <c:v>2</c:v>
                </c:pt>
                <c:pt idx="6">
                  <c:v>2.4</c:v>
                </c:pt>
                <c:pt idx="7">
                  <c:v>2.2666599999999999</c:v>
                </c:pt>
                <c:pt idx="8">
                  <c:v>1.9333399999999998</c:v>
                </c:pt>
                <c:pt idx="9">
                  <c:v>2.8</c:v>
                </c:pt>
                <c:pt idx="10">
                  <c:v>1.9333399999999998</c:v>
                </c:pt>
                <c:pt idx="11">
                  <c:v>2.1333399999999996</c:v>
                </c:pt>
                <c:pt idx="12">
                  <c:v>2</c:v>
                </c:pt>
                <c:pt idx="13">
                  <c:v>2.2000000000000002</c:v>
                </c:pt>
                <c:pt idx="14">
                  <c:v>2.1333399999999996</c:v>
                </c:pt>
                <c:pt idx="15">
                  <c:v>2.0666599999999997</c:v>
                </c:pt>
                <c:pt idx="16">
                  <c:v>2.4</c:v>
                </c:pt>
                <c:pt idx="17">
                  <c:v>2.0666599999999997</c:v>
                </c:pt>
                <c:pt idx="18">
                  <c:v>2.2000000000000002</c:v>
                </c:pt>
                <c:pt idx="19">
                  <c:v>2.2000000000000002</c:v>
                </c:pt>
                <c:pt idx="20">
                  <c:v>2.1333399999999996</c:v>
                </c:pt>
                <c:pt idx="21">
                  <c:v>2</c:v>
                </c:pt>
                <c:pt idx="22">
                  <c:v>2.5333399999999999</c:v>
                </c:pt>
                <c:pt idx="23">
                  <c:v>2.2000000000000002</c:v>
                </c:pt>
                <c:pt idx="24">
                  <c:v>2.4</c:v>
                </c:pt>
                <c:pt idx="25">
                  <c:v>2.6</c:v>
                </c:pt>
                <c:pt idx="26">
                  <c:v>2.5333399999999999</c:v>
                </c:pt>
                <c:pt idx="27">
                  <c:v>1.9333399999999998</c:v>
                </c:pt>
                <c:pt idx="28">
                  <c:v>2.2000000000000002</c:v>
                </c:pt>
                <c:pt idx="29">
                  <c:v>2.3333399999999997</c:v>
                </c:pt>
                <c:pt idx="30">
                  <c:v>2.2000000000000002</c:v>
                </c:pt>
                <c:pt idx="31">
                  <c:v>2.1333399999999996</c:v>
                </c:pt>
                <c:pt idx="32">
                  <c:v>2.26668</c:v>
                </c:pt>
                <c:pt idx="33">
                  <c:v>2.3333399999999997</c:v>
                </c:pt>
                <c:pt idx="34">
                  <c:v>2</c:v>
                </c:pt>
                <c:pt idx="35">
                  <c:v>2.7333399999999997</c:v>
                </c:pt>
                <c:pt idx="36">
                  <c:v>1.9333399999999998</c:v>
                </c:pt>
                <c:pt idx="37">
                  <c:v>2.2000000000000002</c:v>
                </c:pt>
                <c:pt idx="38">
                  <c:v>2.2000000000000002</c:v>
                </c:pt>
                <c:pt idx="39">
                  <c:v>1.9333399999999998</c:v>
                </c:pt>
                <c:pt idx="40">
                  <c:v>2.26668</c:v>
                </c:pt>
                <c:pt idx="41">
                  <c:v>2.1333399999999996</c:v>
                </c:pt>
                <c:pt idx="42">
                  <c:v>2.1333399999999996</c:v>
                </c:pt>
                <c:pt idx="43">
                  <c:v>2.3333399999999997</c:v>
                </c:pt>
                <c:pt idx="44">
                  <c:v>2.2666599999999999</c:v>
                </c:pt>
                <c:pt idx="45">
                  <c:v>2.3333399999999997</c:v>
                </c:pt>
                <c:pt idx="46">
                  <c:v>2.0666799999999999</c:v>
                </c:pt>
                <c:pt idx="47">
                  <c:v>2.1333399999999996</c:v>
                </c:pt>
                <c:pt idx="48">
                  <c:v>2.1333399999999996</c:v>
                </c:pt>
                <c:pt idx="49">
                  <c:v>2.1333399999999996</c:v>
                </c:pt>
                <c:pt idx="50">
                  <c:v>2.3333399999999997</c:v>
                </c:pt>
                <c:pt idx="51">
                  <c:v>2.1333399999999996</c:v>
                </c:pt>
                <c:pt idx="52">
                  <c:v>2.3333399999999997</c:v>
                </c:pt>
                <c:pt idx="53">
                  <c:v>1.8</c:v>
                </c:pt>
                <c:pt idx="54">
                  <c:v>1.9333399999999998</c:v>
                </c:pt>
                <c:pt idx="55">
                  <c:v>2.4</c:v>
                </c:pt>
                <c:pt idx="56">
                  <c:v>2.3333399999999997</c:v>
                </c:pt>
                <c:pt idx="57">
                  <c:v>2.4</c:v>
                </c:pt>
                <c:pt idx="58">
                  <c:v>2.4</c:v>
                </c:pt>
                <c:pt idx="59">
                  <c:v>2.3333399999999997</c:v>
                </c:pt>
                <c:pt idx="60">
                  <c:v>2.2000000000000002</c:v>
                </c:pt>
                <c:pt idx="61">
                  <c:v>2.13334</c:v>
                </c:pt>
                <c:pt idx="62">
                  <c:v>2.0666799999999999</c:v>
                </c:pt>
                <c:pt idx="63">
                  <c:v>2.1333399999999996</c:v>
                </c:pt>
                <c:pt idx="64">
                  <c:v>2</c:v>
                </c:pt>
                <c:pt idx="65">
                  <c:v>2.6</c:v>
                </c:pt>
                <c:pt idx="66">
                  <c:v>2.6</c:v>
                </c:pt>
                <c:pt idx="67">
                  <c:v>2.4</c:v>
                </c:pt>
                <c:pt idx="68">
                  <c:v>2.4</c:v>
                </c:pt>
                <c:pt idx="69">
                  <c:v>2.2000000000000002</c:v>
                </c:pt>
                <c:pt idx="70">
                  <c:v>2.2000000000000002</c:v>
                </c:pt>
                <c:pt idx="71">
                  <c:v>2.5333399999999999</c:v>
                </c:pt>
                <c:pt idx="72">
                  <c:v>2.3333399999999997</c:v>
                </c:pt>
                <c:pt idx="73">
                  <c:v>1.8</c:v>
                </c:pt>
                <c:pt idx="74">
                  <c:v>2.2000000000000002</c:v>
                </c:pt>
              </c:numCache>
            </c:numRef>
          </c:yVal>
          <c:smooth val="0"/>
        </c:ser>
        <c:ser>
          <c:idx val="2"/>
          <c:order val="2"/>
          <c:tx>
            <c:v>Average</c:v>
          </c:tx>
          <c:spPr>
            <a:ln w="28575">
              <a:noFill/>
            </a:ln>
          </c:spPr>
          <c:marker>
            <c:symbol val="triangle"/>
            <c:size val="12"/>
            <c:spPr>
              <a:solidFill>
                <a:srgbClr val="BC1200"/>
              </a:solidFill>
              <a:ln>
                <a:solidFill>
                  <a:schemeClr val="tx1"/>
                </a:solidFill>
              </a:ln>
            </c:spPr>
          </c:marker>
          <c:yVal>
            <c:numRef>
              <c:f>'Ranking criteria'!$BD$49:$BD$123</c:f>
              <c:numCache>
                <c:formatCode>0.00</c:formatCode>
                <c:ptCount val="75"/>
                <c:pt idx="0">
                  <c:v>2.5333399999999999</c:v>
                </c:pt>
                <c:pt idx="1">
                  <c:v>2.4500000000000002</c:v>
                </c:pt>
                <c:pt idx="2">
                  <c:v>2.3416699999999997</c:v>
                </c:pt>
                <c:pt idx="3">
                  <c:v>2.0916699999999997</c:v>
                </c:pt>
                <c:pt idx="4">
                  <c:v>2.35</c:v>
                </c:pt>
                <c:pt idx="5">
                  <c:v>2.25</c:v>
                </c:pt>
                <c:pt idx="6">
                  <c:v>2.5750000000000002</c:v>
                </c:pt>
                <c:pt idx="7">
                  <c:v>2.3833299999999999</c:v>
                </c:pt>
                <c:pt idx="8">
                  <c:v>2.0916699999999997</c:v>
                </c:pt>
                <c:pt idx="9">
                  <c:v>2.7749999999999999</c:v>
                </c:pt>
                <c:pt idx="10">
                  <c:v>2.2166699999999997</c:v>
                </c:pt>
                <c:pt idx="11">
                  <c:v>2.4416699999999998</c:v>
                </c:pt>
                <c:pt idx="12">
                  <c:v>2.125</c:v>
                </c:pt>
                <c:pt idx="13">
                  <c:v>2.1</c:v>
                </c:pt>
                <c:pt idx="14">
                  <c:v>2.1916699999999998</c:v>
                </c:pt>
                <c:pt idx="15">
                  <c:v>2.0333299999999999</c:v>
                </c:pt>
                <c:pt idx="16">
                  <c:v>2.5750000000000002</c:v>
                </c:pt>
                <c:pt idx="17">
                  <c:v>2.2833299999999999</c:v>
                </c:pt>
                <c:pt idx="18">
                  <c:v>2.1625000000000001</c:v>
                </c:pt>
                <c:pt idx="19">
                  <c:v>2.1625000000000001</c:v>
                </c:pt>
                <c:pt idx="20">
                  <c:v>2.1291699999999998</c:v>
                </c:pt>
                <c:pt idx="21">
                  <c:v>2.0625</c:v>
                </c:pt>
                <c:pt idx="22">
                  <c:v>2.45417</c:v>
                </c:pt>
                <c:pt idx="23">
                  <c:v>2.0375000000000001</c:v>
                </c:pt>
                <c:pt idx="24">
                  <c:v>2.4500000000000002</c:v>
                </c:pt>
                <c:pt idx="25">
                  <c:v>2.3624999999999998</c:v>
                </c:pt>
                <c:pt idx="26">
                  <c:v>2.64167</c:v>
                </c:pt>
                <c:pt idx="27">
                  <c:v>1.9041699999999999</c:v>
                </c:pt>
                <c:pt idx="28">
                  <c:v>2.1</c:v>
                </c:pt>
                <c:pt idx="29">
                  <c:v>2.4166699999999999</c:v>
                </c:pt>
                <c:pt idx="30">
                  <c:v>2.35</c:v>
                </c:pt>
                <c:pt idx="31">
                  <c:v>2.2541699999999998</c:v>
                </c:pt>
                <c:pt idx="32">
                  <c:v>2.38334</c:v>
                </c:pt>
                <c:pt idx="33">
                  <c:v>2.1041699999999999</c:v>
                </c:pt>
                <c:pt idx="34">
                  <c:v>2.25</c:v>
                </c:pt>
                <c:pt idx="35">
                  <c:v>2.6166700000000001</c:v>
                </c:pt>
                <c:pt idx="36">
                  <c:v>2.2166699999999997</c:v>
                </c:pt>
                <c:pt idx="37">
                  <c:v>2.1625000000000001</c:v>
                </c:pt>
                <c:pt idx="38">
                  <c:v>2.1</c:v>
                </c:pt>
                <c:pt idx="39">
                  <c:v>2.0291699999999997</c:v>
                </c:pt>
                <c:pt idx="40">
                  <c:v>2.25834</c:v>
                </c:pt>
                <c:pt idx="41">
                  <c:v>2.0666699999999998</c:v>
                </c:pt>
                <c:pt idx="42">
                  <c:v>2.0666699999999998</c:v>
                </c:pt>
                <c:pt idx="43">
                  <c:v>2.2916699999999999</c:v>
                </c:pt>
                <c:pt idx="44">
                  <c:v>2.2583299999999999</c:v>
                </c:pt>
                <c:pt idx="45">
                  <c:v>2.2916699999999999</c:v>
                </c:pt>
                <c:pt idx="46">
                  <c:v>2.0958399999999999</c:v>
                </c:pt>
                <c:pt idx="47">
                  <c:v>2.3166699999999998</c:v>
                </c:pt>
                <c:pt idx="48">
                  <c:v>2.0041699999999998</c:v>
                </c:pt>
                <c:pt idx="49">
                  <c:v>2.1333399999999996</c:v>
                </c:pt>
                <c:pt idx="50">
                  <c:v>2.2291699999999999</c:v>
                </c:pt>
                <c:pt idx="51">
                  <c:v>1.8166699999999998</c:v>
                </c:pt>
                <c:pt idx="52">
                  <c:v>1.8541699999999999</c:v>
                </c:pt>
                <c:pt idx="53">
                  <c:v>1.9</c:v>
                </c:pt>
                <c:pt idx="54">
                  <c:v>1.9666699999999999</c:v>
                </c:pt>
                <c:pt idx="55">
                  <c:v>2.3875000000000002</c:v>
                </c:pt>
                <c:pt idx="56">
                  <c:v>2.1666699999999999</c:v>
                </c:pt>
                <c:pt idx="57">
                  <c:v>2.2000000000000002</c:v>
                </c:pt>
                <c:pt idx="58">
                  <c:v>2.2000000000000002</c:v>
                </c:pt>
                <c:pt idx="59">
                  <c:v>2.1666699999999999</c:v>
                </c:pt>
                <c:pt idx="60">
                  <c:v>2.1625000000000001</c:v>
                </c:pt>
                <c:pt idx="61">
                  <c:v>2.1916700000000002</c:v>
                </c:pt>
                <c:pt idx="62">
                  <c:v>2.0333399999999999</c:v>
                </c:pt>
                <c:pt idx="63">
                  <c:v>2.0666699999999998</c:v>
                </c:pt>
                <c:pt idx="64">
                  <c:v>2.125</c:v>
                </c:pt>
                <c:pt idx="65">
                  <c:v>2.5499999999999998</c:v>
                </c:pt>
                <c:pt idx="66">
                  <c:v>2.5499999999999998</c:v>
                </c:pt>
                <c:pt idx="67">
                  <c:v>2.3250000000000002</c:v>
                </c:pt>
                <c:pt idx="68">
                  <c:v>2.3250000000000002</c:v>
                </c:pt>
                <c:pt idx="69">
                  <c:v>2.35</c:v>
                </c:pt>
                <c:pt idx="70">
                  <c:v>2.2250000000000001</c:v>
                </c:pt>
                <c:pt idx="71">
                  <c:v>2.39167</c:v>
                </c:pt>
                <c:pt idx="72">
                  <c:v>2.2291699999999999</c:v>
                </c:pt>
                <c:pt idx="73">
                  <c:v>2.0249999999999999</c:v>
                </c:pt>
                <c:pt idx="74">
                  <c:v>2.4125000000000001</c:v>
                </c:pt>
              </c:numCache>
            </c:numRef>
          </c:yVal>
          <c:smooth val="0"/>
        </c:ser>
        <c:dLbls>
          <c:showLegendKey val="0"/>
          <c:showVal val="0"/>
          <c:showCatName val="0"/>
          <c:showSerName val="0"/>
          <c:showPercent val="0"/>
          <c:showBubbleSize val="0"/>
        </c:dLbls>
        <c:axId val="188297600"/>
        <c:axId val="188415360"/>
      </c:scatterChart>
      <c:valAx>
        <c:axId val="188297600"/>
        <c:scaling>
          <c:orientation val="minMax"/>
        </c:scaling>
        <c:delete val="0"/>
        <c:axPos val="b"/>
        <c:majorTickMark val="out"/>
        <c:minorTickMark val="none"/>
        <c:tickLblPos val="nextTo"/>
        <c:spPr>
          <a:ln>
            <a:solidFill>
              <a:schemeClr val="tx1"/>
            </a:solidFill>
          </a:ln>
        </c:spPr>
        <c:crossAx val="188415360"/>
        <c:crosses val="autoZero"/>
        <c:crossBetween val="midCat"/>
      </c:valAx>
      <c:valAx>
        <c:axId val="188415360"/>
        <c:scaling>
          <c:orientation val="minMax"/>
          <c:max val="3"/>
          <c:min val="1"/>
        </c:scaling>
        <c:delete val="0"/>
        <c:axPos val="l"/>
        <c:majorGridlines/>
        <c:title>
          <c:tx>
            <c:rich>
              <a:bodyPr/>
              <a:lstStyle/>
              <a:p>
                <a:pPr>
                  <a:defRPr b="0"/>
                </a:pPr>
                <a:r>
                  <a:rPr lang="en-US" b="0"/>
                  <a:t>Data quality score</a:t>
                </a:r>
                <a:endParaRPr lang="fa-IR" b="0"/>
              </a:p>
            </c:rich>
          </c:tx>
          <c:layout>
            <c:manualLayout>
              <c:xMode val="edge"/>
              <c:yMode val="edge"/>
              <c:x val="4.4010307187613996E-3"/>
              <c:y val="0.312601168249175"/>
            </c:manualLayout>
          </c:layout>
          <c:overlay val="0"/>
        </c:title>
        <c:numFmt formatCode="0.0" sourceLinked="0"/>
        <c:majorTickMark val="out"/>
        <c:minorTickMark val="none"/>
        <c:tickLblPos val="nextTo"/>
        <c:spPr>
          <a:ln>
            <a:solidFill>
              <a:schemeClr val="tx1"/>
            </a:solidFill>
          </a:ln>
        </c:spPr>
        <c:crossAx val="188297600"/>
        <c:crosses val="autoZero"/>
        <c:crossBetween val="midCat"/>
        <c:majorUnit val="0.5"/>
      </c:valAx>
      <c:spPr>
        <a:ln>
          <a:solidFill>
            <a:schemeClr val="tx1"/>
          </a:solidFill>
        </a:ln>
      </c:spPr>
    </c:plotArea>
    <c:legend>
      <c:legendPos val="b"/>
      <c:layout>
        <c:manualLayout>
          <c:xMode val="edge"/>
          <c:yMode val="edge"/>
          <c:x val="9.84350778609583E-2"/>
          <c:y val="5.6905654691830003E-2"/>
          <c:w val="0.44615393151926103"/>
          <c:h val="4.9589378334800302E-2"/>
        </c:manualLayout>
      </c:layout>
      <c:overlay val="0"/>
    </c:legend>
    <c:plotVisOnly val="1"/>
    <c:dispBlanksAs val="gap"/>
    <c:showDLblsOverMax val="0"/>
  </c:chart>
  <c:txPr>
    <a:bodyPr/>
    <a:lstStyle/>
    <a:p>
      <a:pPr>
        <a:defRPr sz="2000">
          <a:latin typeface="Helvetica"/>
          <a:cs typeface="Helvetic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9" workbookViewId="0" zoomToFit="1"/>
  </sheetViews>
  <pageMargins left="0" right="0" top="0" bottom="0" header="0" footer="0"/>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703624</xdr:colOff>
      <xdr:row>6</xdr:row>
      <xdr:rowOff>146740</xdr:rowOff>
    </xdr:from>
    <xdr:to>
      <xdr:col>21</xdr:col>
      <xdr:colOff>987136</xdr:colOff>
      <xdr:row>34</xdr:row>
      <xdr:rowOff>34636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573106" cy="729287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0.11193</cdr:x>
      <cdr:y>0.05479</cdr:y>
    </cdr:from>
    <cdr:to>
      <cdr:x>0.95373</cdr:x>
      <cdr:y>0.26108</cdr:y>
    </cdr:to>
    <cdr:sp macro="" textlink="">
      <cdr:nvSpPr>
        <cdr:cNvPr id="2" name="Rectangle 1"/>
        <cdr:cNvSpPr/>
      </cdr:nvSpPr>
      <cdr:spPr>
        <a:xfrm xmlns:a="http://schemas.openxmlformats.org/drawingml/2006/main">
          <a:off x="1028771" y="394176"/>
          <a:ext cx="7737182" cy="1484243"/>
        </a:xfrm>
        <a:prstGeom xmlns:a="http://schemas.openxmlformats.org/drawingml/2006/main" prst="rect">
          <a:avLst/>
        </a:prstGeom>
        <a:solidFill xmlns:a="http://schemas.openxmlformats.org/drawingml/2006/main">
          <a:srgbClr val="00B050">
            <a:alpha val="35000"/>
          </a:srgbClr>
        </a:solidFill>
        <a:ln xmlns:a="http://schemas.openxmlformats.org/drawingml/2006/main">
          <a:noFill/>
        </a:ln>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0.11152</cdr:x>
      <cdr:y>0.26108</cdr:y>
    </cdr:from>
    <cdr:to>
      <cdr:x>0.95373</cdr:x>
      <cdr:y>0.67323</cdr:y>
    </cdr:to>
    <cdr:sp macro="" textlink="">
      <cdr:nvSpPr>
        <cdr:cNvPr id="3" name="Rectangle 2"/>
        <cdr:cNvSpPr/>
      </cdr:nvSpPr>
      <cdr:spPr>
        <a:xfrm xmlns:a="http://schemas.openxmlformats.org/drawingml/2006/main">
          <a:off x="1024997" y="1878419"/>
          <a:ext cx="7740956" cy="2965302"/>
        </a:xfrm>
        <a:prstGeom xmlns:a="http://schemas.openxmlformats.org/drawingml/2006/main" prst="rect">
          <a:avLst/>
        </a:prstGeom>
        <a:solidFill xmlns:a="http://schemas.openxmlformats.org/drawingml/2006/main">
          <a:srgbClr val="FFFF00">
            <a:alpha val="35000"/>
          </a:srgbClr>
        </a:solidFill>
        <a:ln xmlns:a="http://schemas.openxmlformats.org/drawingml/2006/main">
          <a:noFill/>
        </a:ln>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0.11315</cdr:x>
      <cdr:y>0.67244</cdr:y>
    </cdr:from>
    <cdr:to>
      <cdr:x>0.95244</cdr:x>
      <cdr:y>0.87685</cdr:y>
    </cdr:to>
    <cdr:sp macro="" textlink="">
      <cdr:nvSpPr>
        <cdr:cNvPr id="4" name="Rectangle 3"/>
        <cdr:cNvSpPr/>
      </cdr:nvSpPr>
      <cdr:spPr>
        <a:xfrm xmlns:a="http://schemas.openxmlformats.org/drawingml/2006/main">
          <a:off x="1039953" y="4838033"/>
          <a:ext cx="7714187" cy="1470618"/>
        </a:xfrm>
        <a:prstGeom xmlns:a="http://schemas.openxmlformats.org/drawingml/2006/main" prst="rect">
          <a:avLst/>
        </a:prstGeom>
        <a:solidFill xmlns:a="http://schemas.openxmlformats.org/drawingml/2006/main">
          <a:srgbClr val="FE1800">
            <a:alpha val="35000"/>
          </a:srgbClr>
        </a:solidFill>
        <a:ln xmlns:a="http://schemas.openxmlformats.org/drawingml/2006/main">
          <a:noFill/>
        </a:ln>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ables/table1.xml><?xml version="1.0" encoding="utf-8"?>
<table xmlns="http://schemas.openxmlformats.org/spreadsheetml/2006/main" id="1" name="OPEMDataQuality" displayName="OPEMDataQuality" ref="BM48:BZ123" totalsRowShown="0" headerRowDxfId="16" dataDxfId="15" tableBorderDxfId="14">
  <autoFilter ref="BM48:BZ123"/>
  <tableColumns count="14">
    <tableColumn id="1" name="ID" dataDxfId="13"/>
    <tableColumn id="2" name="Crude Assay" dataDxfId="12"/>
    <tableColumn id="3" name="API" dataDxfId="11"/>
    <tableColumn id="11" name="% Mass, Gasoline" dataDxfId="10"/>
    <tableColumn id="12" name="% Mass, Diesel" dataDxfId="9"/>
    <tableColumn id="13" name="% Mass, Jet Fuel" dataDxfId="8"/>
    <tableColumn id="14" name="% Mass, Fuel Oil" dataDxfId="7"/>
    <tableColumn id="15" name="% Mass, Residual Fuels" dataDxfId="6"/>
    <tableColumn id="16" name="% Mass, Petcoke" dataDxfId="5"/>
    <tableColumn id="17" name="% Mass, LPG" dataDxfId="4"/>
    <tableColumn id="18" name="% Mass, Petrochemical Feedstock" dataDxfId="3" dataCellStyle="Percent"/>
    <tableColumn id="19" name="% Mass, Asphalt" dataDxfId="2" dataCellStyle="Percent"/>
    <tableColumn id="20" name="Total Score" dataDxfId="0">
      <calculatedColumnFormula>(OPEMDataQuality[[#This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calculatedColumnFormula>
    </tableColumn>
    <tableColumn id="21" name="Overall Quality Level" dataDxfId="1">
      <calculatedColumnFormula>IF(OPEMDataQuality[[#This Row],[Total Score]]&gt;2.5, "Exceeds quality requirements", IF(OPEMDataQuality[[#This Row],[Total Score]]&gt;1.85, "Meets Minimum Requirements", "Does not meet minimum requirements"))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80" zoomScaleNormal="80" zoomScalePageLayoutView="80" workbookViewId="0">
      <selection activeCell="A9" sqref="A9"/>
    </sheetView>
  </sheetViews>
  <sheetFormatPr defaultColWidth="9.140625" defaultRowHeight="15" x14ac:dyDescent="0.25"/>
  <cols>
    <col min="1" max="1" width="175.85546875" style="4" customWidth="1"/>
    <col min="2" max="16384" width="9.140625" style="4"/>
  </cols>
  <sheetData>
    <row r="1" spans="1:1" ht="18.75" x14ac:dyDescent="0.3">
      <c r="A1" s="35" t="s">
        <v>45</v>
      </c>
    </row>
    <row r="3" spans="1:1" ht="36" customHeight="1" x14ac:dyDescent="0.25">
      <c r="A3" s="34" t="s">
        <v>127</v>
      </c>
    </row>
    <row r="4" spans="1:1" ht="65.25" customHeight="1" x14ac:dyDescent="0.25">
      <c r="A4" s="34" t="s">
        <v>128</v>
      </c>
    </row>
    <row r="5" spans="1:1" ht="63.6" customHeight="1" x14ac:dyDescent="0.25">
      <c r="A5" s="34" t="s">
        <v>129</v>
      </c>
    </row>
    <row r="6" spans="1:1" ht="216" customHeight="1" x14ac:dyDescent="0.25">
      <c r="A6" s="34" t="s">
        <v>130</v>
      </c>
    </row>
    <row r="7" spans="1:1" ht="111.75" customHeight="1" x14ac:dyDescent="0.25">
      <c r="A7" s="37" t="s">
        <v>178</v>
      </c>
    </row>
    <row r="8" spans="1:1" ht="78.75" x14ac:dyDescent="0.25">
      <c r="A8" s="36"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Z129"/>
  <sheetViews>
    <sheetView tabSelected="1" topLeftCell="AU1" zoomScale="76" zoomScaleNormal="76" zoomScalePageLayoutView="76" workbookViewId="0">
      <selection activeCell="AY50" sqref="AY50"/>
    </sheetView>
  </sheetViews>
  <sheetFormatPr defaultColWidth="9.140625" defaultRowHeight="15" x14ac:dyDescent="0.25"/>
  <cols>
    <col min="1" max="1" width="2.42578125" style="4" customWidth="1"/>
    <col min="2" max="2" width="33.140625" style="4" customWidth="1"/>
    <col min="3" max="3" width="66.140625" style="4" customWidth="1"/>
    <col min="4" max="5" width="14.85546875" style="4" customWidth="1"/>
    <col min="6" max="6" width="17.7109375" style="4" customWidth="1"/>
    <col min="7" max="13" width="12.140625" style="4" customWidth="1"/>
    <col min="14" max="21" width="13" style="4" customWidth="1"/>
    <col min="22" max="22" width="35.42578125" style="4" customWidth="1"/>
    <col min="23" max="23" width="9.140625" style="4"/>
    <col min="24" max="24" width="34.7109375" style="4" customWidth="1"/>
    <col min="25" max="29" width="9.140625" style="4"/>
    <col min="30" max="30" width="20.28515625" style="4" customWidth="1"/>
    <col min="31" max="33" width="16.140625" style="4" customWidth="1"/>
    <col min="34" max="41" width="9.140625" style="4"/>
    <col min="42" max="44" width="11.28515625" style="4" bestFit="1" customWidth="1"/>
    <col min="45" max="45" width="13" style="4" bestFit="1" customWidth="1"/>
    <col min="46" max="46" width="14.42578125" style="4" bestFit="1" customWidth="1"/>
    <col min="47" max="47" width="69.28515625" style="4" bestFit="1" customWidth="1"/>
    <col min="48" max="50" width="2.42578125" style="4" customWidth="1"/>
    <col min="51" max="51" width="9.140625" style="4"/>
    <col min="52" max="52" width="62.5703125" style="4" customWidth="1"/>
    <col min="53" max="53" width="9.140625" style="4"/>
    <col min="54" max="54" width="6.85546875" style="4" customWidth="1"/>
    <col min="55" max="55" width="8" style="4" customWidth="1"/>
    <col min="56" max="56" width="7.85546875" style="4" customWidth="1"/>
    <col min="57" max="57" width="9" style="4" customWidth="1"/>
    <col min="58" max="58" width="8.42578125" style="4" customWidth="1"/>
    <col min="59" max="59" width="4.7109375" style="4" customWidth="1"/>
    <col min="60" max="60" width="10.28515625" style="4" bestFit="1" customWidth="1"/>
    <col min="61" max="61" width="8" style="4" customWidth="1"/>
    <col min="62" max="16384" width="9.140625" style="4"/>
  </cols>
  <sheetData>
    <row r="1" spans="2:61" s="10" customFormat="1" ht="28.5" x14ac:dyDescent="0.45">
      <c r="B1" s="9" t="s">
        <v>35</v>
      </c>
    </row>
    <row r="3" spans="2:61" x14ac:dyDescent="0.25">
      <c r="D3" s="107" t="s">
        <v>48</v>
      </c>
      <c r="E3" s="107"/>
      <c r="F3" s="107"/>
      <c r="J3" s="7"/>
    </row>
    <row r="4" spans="2:61" ht="18.75" customHeight="1" x14ac:dyDescent="0.25">
      <c r="B4" s="106" t="s">
        <v>39</v>
      </c>
      <c r="C4" s="5" t="s">
        <v>0</v>
      </c>
      <c r="D4" s="1">
        <v>1</v>
      </c>
      <c r="E4" s="2">
        <v>2</v>
      </c>
      <c r="F4" s="3">
        <v>3</v>
      </c>
    </row>
    <row r="5" spans="2:61" ht="18.75" customHeight="1" x14ac:dyDescent="0.25">
      <c r="B5" s="106"/>
      <c r="C5" s="5" t="s">
        <v>46</v>
      </c>
      <c r="D5" s="6" t="s">
        <v>2</v>
      </c>
      <c r="E5" s="6" t="s">
        <v>1</v>
      </c>
      <c r="F5" s="6" t="s">
        <v>3</v>
      </c>
    </row>
    <row r="6" spans="2:61" ht="60" x14ac:dyDescent="0.25">
      <c r="B6" s="106"/>
      <c r="C6" s="5" t="s">
        <v>47</v>
      </c>
      <c r="D6" s="51" t="s">
        <v>126</v>
      </c>
      <c r="E6" s="51" t="s">
        <v>124</v>
      </c>
      <c r="F6" s="51" t="s">
        <v>125</v>
      </c>
    </row>
    <row r="7" spans="2:61" ht="18.75" customHeight="1" x14ac:dyDescent="0.25">
      <c r="B7" s="31"/>
      <c r="C7" s="5"/>
      <c r="D7" s="6"/>
      <c r="E7" s="6"/>
      <c r="F7" s="6"/>
      <c r="H7" s="7"/>
      <c r="I7" s="8"/>
    </row>
    <row r="8" spans="2:61" ht="93.75" customHeight="1" x14ac:dyDescent="0.3">
      <c r="B8" s="22" t="s">
        <v>12</v>
      </c>
      <c r="C8" s="74" t="s">
        <v>21</v>
      </c>
      <c r="D8" s="23"/>
      <c r="E8" s="23"/>
      <c r="F8" s="24"/>
      <c r="X8" s="22" t="s">
        <v>135</v>
      </c>
      <c r="Y8" s="108" t="s">
        <v>21</v>
      </c>
      <c r="Z8" s="108"/>
      <c r="AA8" s="108"/>
      <c r="AB8" s="108"/>
      <c r="AC8" s="108"/>
      <c r="AD8" s="108"/>
      <c r="AE8" s="108"/>
      <c r="AF8" s="108"/>
      <c r="AG8" s="23"/>
      <c r="AH8" s="23"/>
      <c r="AI8" s="24"/>
      <c r="AT8" s="109" t="s">
        <v>232</v>
      </c>
      <c r="AU8" s="110"/>
      <c r="AV8" s="75"/>
      <c r="AW8" s="75"/>
      <c r="AX8" s="64"/>
      <c r="AY8"/>
      <c r="AZ8" s="111" t="s">
        <v>233</v>
      </c>
      <c r="BA8" s="108"/>
      <c r="BB8" s="108"/>
      <c r="BC8" s="108"/>
      <c r="BD8" s="108"/>
      <c r="BE8" s="108"/>
      <c r="BF8" s="108"/>
      <c r="BG8" s="108"/>
      <c r="BH8" s="108"/>
      <c r="BI8" s="112"/>
    </row>
    <row r="9" spans="2:61" ht="60" x14ac:dyDescent="0.25">
      <c r="B9" s="25" t="s">
        <v>17</v>
      </c>
      <c r="C9" s="26" t="s">
        <v>113</v>
      </c>
      <c r="D9" s="11"/>
      <c r="E9" s="11"/>
      <c r="F9" s="12"/>
      <c r="X9" s="25" t="s">
        <v>17</v>
      </c>
      <c r="Y9" s="26" t="s">
        <v>113</v>
      </c>
      <c r="Z9" s="75"/>
      <c r="AA9" s="75"/>
      <c r="AB9" s="75"/>
      <c r="AC9" s="75"/>
      <c r="AD9" s="75"/>
      <c r="AE9" s="75"/>
      <c r="AF9" s="75"/>
      <c r="AG9" s="11"/>
      <c r="AH9" s="11"/>
      <c r="AI9" s="12"/>
      <c r="AT9" s="113" t="s">
        <v>17</v>
      </c>
      <c r="AU9" s="26" t="s">
        <v>113</v>
      </c>
      <c r="AV9" s="11"/>
      <c r="AW9" s="11"/>
      <c r="AX9" s="12"/>
      <c r="AY9"/>
      <c r="AZ9" s="25"/>
      <c r="BA9" s="114" t="s">
        <v>234</v>
      </c>
      <c r="BB9" s="114" t="s">
        <v>235</v>
      </c>
      <c r="BC9" s="114" t="s">
        <v>236</v>
      </c>
      <c r="BD9" s="114" t="s">
        <v>237</v>
      </c>
      <c r="BE9" s="114" t="s">
        <v>238</v>
      </c>
      <c r="BF9" s="114" t="s">
        <v>239</v>
      </c>
      <c r="BG9" s="114" t="s">
        <v>240</v>
      </c>
      <c r="BH9" s="114" t="s">
        <v>241</v>
      </c>
      <c r="BI9" s="115" t="s">
        <v>242</v>
      </c>
    </row>
    <row r="10" spans="2:61" x14ac:dyDescent="0.25">
      <c r="B10" s="27"/>
      <c r="C10" s="28" t="s">
        <v>187</v>
      </c>
      <c r="D10" s="13"/>
      <c r="E10" s="13"/>
      <c r="F10" s="14">
        <v>3</v>
      </c>
      <c r="G10" s="28" t="s">
        <v>184</v>
      </c>
      <c r="X10" s="27"/>
      <c r="Y10" s="28" t="s">
        <v>146</v>
      </c>
      <c r="Z10" s="52"/>
      <c r="AA10" s="52"/>
      <c r="AB10" s="52"/>
      <c r="AC10" s="52"/>
      <c r="AD10" s="52"/>
      <c r="AE10" s="52"/>
      <c r="AF10" s="52"/>
      <c r="AG10" s="13"/>
      <c r="AH10" s="13"/>
      <c r="AI10" s="14">
        <v>3</v>
      </c>
      <c r="AK10" s="4" t="s">
        <v>136</v>
      </c>
      <c r="AT10" s="116"/>
      <c r="AU10" s="117" t="s">
        <v>243</v>
      </c>
      <c r="AV10" s="13"/>
      <c r="AW10" s="13"/>
      <c r="AX10" s="14"/>
      <c r="AY10"/>
      <c r="AZ10" s="118" t="s">
        <v>243</v>
      </c>
      <c r="BA10" s="119">
        <v>3</v>
      </c>
      <c r="BB10" s="119">
        <v>3</v>
      </c>
      <c r="BC10" s="119">
        <v>3</v>
      </c>
      <c r="BD10" s="120">
        <v>2</v>
      </c>
      <c r="BE10" s="121">
        <v>1</v>
      </c>
      <c r="BF10" s="121">
        <v>1</v>
      </c>
      <c r="BG10" s="120">
        <v>2</v>
      </c>
      <c r="BH10" s="120">
        <v>2</v>
      </c>
      <c r="BI10" s="119">
        <v>3</v>
      </c>
    </row>
    <row r="11" spans="2:61" x14ac:dyDescent="0.25">
      <c r="B11" s="27"/>
      <c r="C11" s="72" t="s">
        <v>185</v>
      </c>
      <c r="D11" s="13"/>
      <c r="E11" s="13">
        <v>2</v>
      </c>
      <c r="F11" s="14"/>
      <c r="X11" s="27"/>
      <c r="Y11" s="28" t="s">
        <v>146</v>
      </c>
      <c r="Z11" s="52"/>
      <c r="AA11" s="52"/>
      <c r="AB11" s="52"/>
      <c r="AC11" s="52"/>
      <c r="AD11" s="52"/>
      <c r="AE11" s="52"/>
      <c r="AF11" s="52"/>
      <c r="AG11" s="13"/>
      <c r="AH11" s="13">
        <v>2</v>
      </c>
      <c r="AI11" s="14"/>
      <c r="AK11" s="4" t="s">
        <v>169</v>
      </c>
      <c r="AT11" s="116"/>
      <c r="AU11" s="28" t="s">
        <v>244</v>
      </c>
      <c r="AV11" s="13"/>
      <c r="AW11" s="13"/>
      <c r="AX11" s="14">
        <v>3</v>
      </c>
      <c r="AY11"/>
      <c r="AZ11" s="118" t="s">
        <v>245</v>
      </c>
      <c r="BA11" s="119">
        <v>3</v>
      </c>
      <c r="BB11" s="120">
        <v>2</v>
      </c>
      <c r="BC11" s="120">
        <v>2</v>
      </c>
      <c r="BD11" s="120">
        <v>2</v>
      </c>
      <c r="BE11" s="121">
        <v>1</v>
      </c>
      <c r="BF11" s="121">
        <v>1</v>
      </c>
      <c r="BG11" s="120">
        <v>2</v>
      </c>
      <c r="BH11" s="122"/>
      <c r="BI11" s="122"/>
    </row>
    <row r="12" spans="2:61" x14ac:dyDescent="0.25">
      <c r="B12" s="27"/>
      <c r="C12" s="28" t="s">
        <v>188</v>
      </c>
      <c r="D12" s="13">
        <v>1</v>
      </c>
      <c r="E12" s="13"/>
      <c r="F12" s="14"/>
      <c r="G12" s="28" t="s">
        <v>186</v>
      </c>
      <c r="X12" s="27"/>
      <c r="Y12" s="28" t="s">
        <v>147</v>
      </c>
      <c r="Z12" s="52"/>
      <c r="AA12" s="52"/>
      <c r="AB12" s="52"/>
      <c r="AC12" s="52"/>
      <c r="AD12" s="52"/>
      <c r="AE12" s="52"/>
      <c r="AF12" s="52"/>
      <c r="AG12" s="13">
        <v>1</v>
      </c>
      <c r="AH12" s="13"/>
      <c r="AI12" s="14"/>
      <c r="AT12" s="116"/>
      <c r="AU12" s="28" t="s">
        <v>246</v>
      </c>
      <c r="AV12" s="13"/>
      <c r="AW12" s="13">
        <v>2</v>
      </c>
      <c r="AX12" s="14"/>
      <c r="AY12"/>
      <c r="AZ12" s="123" t="s">
        <v>247</v>
      </c>
      <c r="BA12" s="120">
        <v>2</v>
      </c>
      <c r="BB12" s="119">
        <v>3</v>
      </c>
      <c r="BC12" s="121">
        <v>1</v>
      </c>
      <c r="BD12" s="121">
        <v>1</v>
      </c>
      <c r="BE12" s="119">
        <v>3</v>
      </c>
      <c r="BF12" s="121">
        <v>1</v>
      </c>
      <c r="BG12" s="121">
        <v>1</v>
      </c>
      <c r="BH12" s="122"/>
      <c r="BI12" s="122"/>
    </row>
    <row r="13" spans="2:61" x14ac:dyDescent="0.25">
      <c r="B13" s="27"/>
      <c r="C13" s="29" t="s">
        <v>114</v>
      </c>
      <c r="D13" s="13"/>
      <c r="E13" s="13"/>
      <c r="F13" s="14"/>
      <c r="X13" s="27"/>
      <c r="Y13" s="29" t="s">
        <v>114</v>
      </c>
      <c r="Z13" s="52"/>
      <c r="AA13" s="52"/>
      <c r="AB13" s="52"/>
      <c r="AC13" s="52"/>
      <c r="AD13" s="52"/>
      <c r="AE13" s="52"/>
      <c r="AF13" s="52"/>
      <c r="AG13" s="13"/>
      <c r="AH13" s="13"/>
      <c r="AI13" s="14"/>
      <c r="AT13" s="116"/>
      <c r="AU13" s="28" t="s">
        <v>248</v>
      </c>
      <c r="AV13" s="13">
        <v>1</v>
      </c>
      <c r="AW13" s="13"/>
      <c r="AX13" s="14"/>
      <c r="AY13"/>
      <c r="AZ13" s="27" t="s">
        <v>249</v>
      </c>
      <c r="BA13" s="119">
        <v>3</v>
      </c>
      <c r="BB13" s="120">
        <v>2</v>
      </c>
      <c r="BC13" s="120">
        <v>2</v>
      </c>
      <c r="BD13" s="120">
        <v>2</v>
      </c>
      <c r="BE13" s="121">
        <v>1</v>
      </c>
      <c r="BF13" s="121">
        <v>1</v>
      </c>
      <c r="BG13" s="120">
        <v>2</v>
      </c>
      <c r="BH13" s="122"/>
      <c r="BI13" s="122"/>
    </row>
    <row r="14" spans="2:61" x14ac:dyDescent="0.25">
      <c r="B14" s="27"/>
      <c r="C14" s="28" t="s">
        <v>205</v>
      </c>
      <c r="D14" s="13"/>
      <c r="E14" s="13"/>
      <c r="F14" s="14">
        <v>3</v>
      </c>
      <c r="G14" s="28" t="s">
        <v>203</v>
      </c>
      <c r="X14" s="27"/>
      <c r="Y14" s="28" t="s">
        <v>148</v>
      </c>
      <c r="Z14" s="52"/>
      <c r="AA14" s="52"/>
      <c r="AB14" s="52"/>
      <c r="AC14" s="52"/>
      <c r="AD14" s="52"/>
      <c r="AE14" s="52"/>
      <c r="AF14" s="52"/>
      <c r="AG14" s="13"/>
      <c r="AH14" s="13"/>
      <c r="AI14" s="14">
        <v>3</v>
      </c>
      <c r="AT14" s="116"/>
      <c r="AU14" s="117" t="s">
        <v>245</v>
      </c>
      <c r="AV14" s="13"/>
      <c r="AW14" s="13"/>
      <c r="AX14" s="14"/>
      <c r="AY14"/>
      <c r="AZ14" s="27" t="s">
        <v>250</v>
      </c>
      <c r="BA14" s="120">
        <v>2</v>
      </c>
      <c r="BB14" s="120">
        <v>2</v>
      </c>
      <c r="BC14" s="120">
        <v>2</v>
      </c>
      <c r="BD14" s="120">
        <v>2</v>
      </c>
      <c r="BE14" s="121">
        <v>1</v>
      </c>
      <c r="BF14" s="121">
        <v>1</v>
      </c>
      <c r="BG14" s="120">
        <v>2</v>
      </c>
      <c r="BH14" s="120">
        <v>2</v>
      </c>
      <c r="BI14" s="121">
        <v>1</v>
      </c>
    </row>
    <row r="15" spans="2:61" x14ac:dyDescent="0.25">
      <c r="B15" s="27"/>
      <c r="C15" s="28" t="s">
        <v>206</v>
      </c>
      <c r="D15" s="13"/>
      <c r="E15" s="13">
        <v>2</v>
      </c>
      <c r="F15" s="14"/>
      <c r="G15" s="28" t="s">
        <v>204</v>
      </c>
      <c r="X15" s="27"/>
      <c r="Y15" s="28" t="s">
        <v>149</v>
      </c>
      <c r="Z15" s="52"/>
      <c r="AA15" s="52"/>
      <c r="AB15" s="52"/>
      <c r="AC15" s="52"/>
      <c r="AD15" s="52"/>
      <c r="AE15" s="52"/>
      <c r="AF15" s="52"/>
      <c r="AG15" s="13"/>
      <c r="AH15" s="13">
        <v>2</v>
      </c>
      <c r="AI15" s="14"/>
      <c r="AT15" s="116"/>
      <c r="AU15" s="28" t="s">
        <v>251</v>
      </c>
      <c r="AV15" s="13"/>
      <c r="AW15" s="13"/>
      <c r="AX15" s="14">
        <v>3</v>
      </c>
      <c r="AY15"/>
      <c r="AZ15" s="27" t="s">
        <v>252</v>
      </c>
      <c r="BA15" s="120">
        <v>2</v>
      </c>
      <c r="BB15" s="120">
        <v>2</v>
      </c>
      <c r="BC15" s="120">
        <v>2</v>
      </c>
      <c r="BD15" s="120">
        <v>2</v>
      </c>
      <c r="BE15" s="121">
        <v>1</v>
      </c>
      <c r="BF15" s="121">
        <v>1</v>
      </c>
      <c r="BG15" s="121">
        <v>1</v>
      </c>
      <c r="BH15" s="120">
        <v>2</v>
      </c>
      <c r="BI15" s="121">
        <v>1</v>
      </c>
    </row>
    <row r="16" spans="2:61" x14ac:dyDescent="0.25">
      <c r="B16" s="27"/>
      <c r="C16" s="28" t="s">
        <v>210</v>
      </c>
      <c r="D16" s="13">
        <v>1</v>
      </c>
      <c r="E16" s="13"/>
      <c r="F16" s="14"/>
      <c r="G16" s="28" t="s">
        <v>191</v>
      </c>
      <c r="O16" s="52"/>
      <c r="X16" s="27"/>
      <c r="Y16" s="28" t="s">
        <v>150</v>
      </c>
      <c r="Z16" s="52"/>
      <c r="AA16" s="52"/>
      <c r="AB16" s="52"/>
      <c r="AC16" s="52"/>
      <c r="AD16" s="52"/>
      <c r="AE16" s="52"/>
      <c r="AF16" s="52"/>
      <c r="AG16" s="13">
        <v>1</v>
      </c>
      <c r="AH16" s="13"/>
      <c r="AI16" s="14"/>
      <c r="AT16" s="116"/>
      <c r="AU16" s="28" t="s">
        <v>253</v>
      </c>
      <c r="AV16" s="13"/>
      <c r="AW16" s="13">
        <v>2</v>
      </c>
      <c r="AX16" s="14"/>
      <c r="AY16"/>
      <c r="AZ16" s="27" t="s">
        <v>254</v>
      </c>
      <c r="BA16" s="121">
        <v>1</v>
      </c>
      <c r="BB16" s="121">
        <v>1</v>
      </c>
      <c r="BC16" s="121">
        <v>1</v>
      </c>
      <c r="BD16" s="121">
        <v>1</v>
      </c>
      <c r="BE16" s="121">
        <v>1</v>
      </c>
      <c r="BF16" s="121">
        <v>1</v>
      </c>
      <c r="BG16" s="121">
        <v>1</v>
      </c>
      <c r="BH16" s="121">
        <v>1</v>
      </c>
      <c r="BI16" s="121">
        <v>1</v>
      </c>
    </row>
    <row r="17" spans="2:61" x14ac:dyDescent="0.25">
      <c r="B17" s="27"/>
      <c r="C17" s="29" t="s">
        <v>180</v>
      </c>
      <c r="D17" s="13"/>
      <c r="E17" s="13"/>
      <c r="F17" s="14"/>
      <c r="O17" s="52"/>
      <c r="X17" s="27"/>
      <c r="Y17" s="29" t="s">
        <v>115</v>
      </c>
      <c r="Z17" s="52"/>
      <c r="AA17" s="52"/>
      <c r="AB17" s="52"/>
      <c r="AC17" s="52"/>
      <c r="AD17" s="52"/>
      <c r="AE17" s="52"/>
      <c r="AF17" s="52"/>
      <c r="AG17" s="13"/>
      <c r="AH17" s="13"/>
      <c r="AI17" s="14"/>
      <c r="AT17" s="116"/>
      <c r="AU17" s="28" t="s">
        <v>255</v>
      </c>
      <c r="AV17" s="13">
        <v>1</v>
      </c>
      <c r="AW17" s="13"/>
      <c r="AX17" s="14"/>
      <c r="AY17"/>
      <c r="AZ17" s="124" t="s">
        <v>256</v>
      </c>
      <c r="BA17" s="125">
        <v>3</v>
      </c>
      <c r="BB17" s="126">
        <v>2</v>
      </c>
      <c r="BC17" s="126">
        <v>2</v>
      </c>
      <c r="BD17" s="126">
        <v>2</v>
      </c>
      <c r="BE17" s="127">
        <v>1</v>
      </c>
      <c r="BF17" s="127">
        <v>1</v>
      </c>
      <c r="BG17" s="126">
        <v>2</v>
      </c>
      <c r="BH17" s="126">
        <v>2</v>
      </c>
      <c r="BI17" s="126">
        <v>2</v>
      </c>
    </row>
    <row r="18" spans="2:61" ht="60" x14ac:dyDescent="0.25">
      <c r="B18" s="27"/>
      <c r="C18" s="72" t="s">
        <v>208</v>
      </c>
      <c r="D18" s="13"/>
      <c r="E18" s="13"/>
      <c r="F18" s="14">
        <v>3</v>
      </c>
      <c r="O18" s="53"/>
      <c r="X18" s="27"/>
      <c r="Y18" s="28" t="s">
        <v>137</v>
      </c>
      <c r="Z18" s="52"/>
      <c r="AA18" s="52"/>
      <c r="AB18" s="52"/>
      <c r="AC18" s="52"/>
      <c r="AD18" s="52"/>
      <c r="AE18" s="52"/>
      <c r="AF18" s="52"/>
      <c r="AG18" s="13"/>
      <c r="AH18" s="13"/>
      <c r="AI18" s="14">
        <v>3</v>
      </c>
      <c r="AT18" s="116" t="s">
        <v>44</v>
      </c>
      <c r="AU18" s="29" t="s">
        <v>257</v>
      </c>
      <c r="AV18" s="13"/>
      <c r="AW18" s="13"/>
      <c r="AX18" s="14"/>
      <c r="AY18"/>
      <c r="AZ18"/>
      <c r="BA18"/>
      <c r="BB18"/>
      <c r="BC18"/>
      <c r="BD18"/>
      <c r="BE18"/>
      <c r="BF18"/>
      <c r="BG18"/>
      <c r="BH18"/>
      <c r="BI18"/>
    </row>
    <row r="19" spans="2:61" x14ac:dyDescent="0.25">
      <c r="B19" s="27"/>
      <c r="C19" s="72" t="s">
        <v>181</v>
      </c>
      <c r="D19" s="13"/>
      <c r="E19" s="13">
        <v>2</v>
      </c>
      <c r="F19" s="14"/>
      <c r="O19" s="52"/>
      <c r="X19" s="27"/>
      <c r="Y19" s="52" t="s">
        <v>138</v>
      </c>
      <c r="Z19" s="52"/>
      <c r="AA19" s="52"/>
      <c r="AB19" s="52"/>
      <c r="AC19" s="52"/>
      <c r="AD19" s="52"/>
      <c r="AE19" s="52"/>
      <c r="AF19" s="52"/>
      <c r="AG19" s="13"/>
      <c r="AH19" s="13">
        <v>2</v>
      </c>
      <c r="AI19" s="14"/>
      <c r="AT19" s="116"/>
      <c r="AU19" s="28" t="s">
        <v>247</v>
      </c>
      <c r="AV19" s="13"/>
      <c r="AW19" s="13"/>
      <c r="AX19" s="14"/>
      <c r="AY19"/>
      <c r="AZ19"/>
      <c r="BA19"/>
      <c r="BB19"/>
      <c r="BC19"/>
      <c r="BD19"/>
      <c r="BE19"/>
      <c r="BF19"/>
      <c r="BG19"/>
      <c r="BH19"/>
      <c r="BI19"/>
    </row>
    <row r="20" spans="2:61" x14ac:dyDescent="0.25">
      <c r="B20" s="27"/>
      <c r="C20" s="28" t="s">
        <v>182</v>
      </c>
      <c r="D20" s="13">
        <v>1</v>
      </c>
      <c r="E20" s="13"/>
      <c r="F20" s="14"/>
      <c r="X20" s="27"/>
      <c r="Y20" s="28" t="s">
        <v>139</v>
      </c>
      <c r="Z20" s="52"/>
      <c r="AA20" s="52"/>
      <c r="AB20" s="52"/>
      <c r="AC20" s="52"/>
      <c r="AD20" s="52"/>
      <c r="AE20" s="52"/>
      <c r="AF20" s="52"/>
      <c r="AG20" s="13">
        <v>1</v>
      </c>
      <c r="AH20" s="13"/>
      <c r="AI20" s="14"/>
      <c r="AT20" s="116"/>
      <c r="AU20" s="28" t="s">
        <v>258</v>
      </c>
      <c r="AV20" s="13"/>
      <c r="AW20" s="13"/>
      <c r="AX20" s="14">
        <v>3</v>
      </c>
      <c r="AY20"/>
      <c r="AZ20"/>
      <c r="BA20"/>
      <c r="BB20"/>
      <c r="BC20"/>
      <c r="BD20"/>
      <c r="BE20"/>
      <c r="BF20"/>
      <c r="BG20"/>
      <c r="BH20"/>
      <c r="BI20"/>
    </row>
    <row r="21" spans="2:61" x14ac:dyDescent="0.25">
      <c r="B21" s="27" t="s">
        <v>44</v>
      </c>
      <c r="C21" s="29" t="s">
        <v>192</v>
      </c>
      <c r="D21" s="13"/>
      <c r="E21" s="13"/>
      <c r="F21" s="14"/>
      <c r="X21" s="27" t="s">
        <v>44</v>
      </c>
      <c r="Y21" s="29" t="s">
        <v>161</v>
      </c>
      <c r="Z21" s="52"/>
      <c r="AA21" s="52"/>
      <c r="AB21" s="52"/>
      <c r="AC21" s="52"/>
      <c r="AD21" s="52"/>
      <c r="AE21" s="52"/>
      <c r="AF21" s="52"/>
      <c r="AG21" s="13"/>
      <c r="AH21" s="13"/>
      <c r="AI21" s="14"/>
      <c r="AT21" s="116"/>
      <c r="AU21" s="28" t="s">
        <v>259</v>
      </c>
      <c r="AV21" s="13"/>
      <c r="AW21" s="13">
        <v>2</v>
      </c>
      <c r="AX21" s="14"/>
      <c r="AY21"/>
      <c r="AZ21"/>
      <c r="BA21"/>
      <c r="BB21"/>
      <c r="BC21"/>
      <c r="BD21"/>
      <c r="BE21"/>
      <c r="BF21"/>
      <c r="BG21"/>
      <c r="BH21"/>
      <c r="BI21"/>
    </row>
    <row r="22" spans="2:61" x14ac:dyDescent="0.25">
      <c r="B22" s="27"/>
      <c r="C22" s="5" t="s">
        <v>195</v>
      </c>
      <c r="D22" s="13"/>
      <c r="E22" s="13"/>
      <c r="F22" s="14"/>
      <c r="X22" s="27"/>
      <c r="Y22" s="52" t="s">
        <v>140</v>
      </c>
      <c r="Z22" s="52"/>
      <c r="AA22" s="52"/>
      <c r="AB22" s="52"/>
      <c r="AC22" s="52"/>
      <c r="AD22" s="52"/>
      <c r="AE22" s="52"/>
      <c r="AF22" s="52"/>
      <c r="AG22" s="52"/>
      <c r="AH22" s="13"/>
      <c r="AI22" s="14">
        <v>3</v>
      </c>
      <c r="AK22" s="4" t="s">
        <v>132</v>
      </c>
      <c r="AT22" s="116"/>
      <c r="AU22" s="28" t="s">
        <v>260</v>
      </c>
      <c r="AV22" s="13">
        <v>1</v>
      </c>
      <c r="AW22" s="13"/>
      <c r="AX22" s="14"/>
      <c r="AY22"/>
      <c r="AZ22"/>
      <c r="BA22"/>
      <c r="BB22"/>
      <c r="BC22"/>
      <c r="BD22"/>
      <c r="BE22"/>
      <c r="BF22"/>
      <c r="BG22"/>
      <c r="BH22"/>
      <c r="BI22"/>
    </row>
    <row r="23" spans="2:61" x14ac:dyDescent="0.25">
      <c r="B23" s="27"/>
      <c r="C23" s="28" t="s">
        <v>4</v>
      </c>
      <c r="D23" s="13"/>
      <c r="E23" s="13"/>
      <c r="F23" s="14">
        <v>3</v>
      </c>
      <c r="X23" s="27"/>
      <c r="Y23" s="76" t="s">
        <v>141</v>
      </c>
      <c r="Z23" s="52"/>
      <c r="AA23" s="52"/>
      <c r="AB23" s="52"/>
      <c r="AC23" s="52"/>
      <c r="AD23" s="52"/>
      <c r="AE23" s="52"/>
      <c r="AF23" s="52"/>
      <c r="AG23" s="52"/>
      <c r="AH23" s="13">
        <v>2</v>
      </c>
      <c r="AI23" s="14"/>
      <c r="AK23" s="5" t="s">
        <v>160</v>
      </c>
      <c r="AL23" s="5"/>
      <c r="AM23" s="5"/>
      <c r="AT23" s="116" t="s">
        <v>13</v>
      </c>
      <c r="AU23" s="29" t="s">
        <v>249</v>
      </c>
      <c r="AV23" s="13"/>
      <c r="AW23" s="13"/>
      <c r="AX23" s="14"/>
      <c r="AY23"/>
      <c r="AZ23"/>
      <c r="BA23"/>
      <c r="BB23"/>
      <c r="BC23"/>
      <c r="BD23"/>
      <c r="BE23"/>
      <c r="BF23"/>
      <c r="BG23"/>
      <c r="BH23"/>
      <c r="BI23"/>
    </row>
    <row r="24" spans="2:61" x14ac:dyDescent="0.25">
      <c r="B24" s="27"/>
      <c r="C24" s="28" t="s">
        <v>5</v>
      </c>
      <c r="D24" s="13"/>
      <c r="E24" s="13">
        <v>2</v>
      </c>
      <c r="F24" s="14"/>
      <c r="X24" s="27"/>
      <c r="Y24" s="52" t="s">
        <v>142</v>
      </c>
      <c r="Z24" s="52"/>
      <c r="AA24" s="52"/>
      <c r="AB24" s="52"/>
      <c r="AC24" s="52"/>
      <c r="AD24" s="52"/>
      <c r="AE24" s="52"/>
      <c r="AF24" s="52"/>
      <c r="AG24" s="52">
        <v>1</v>
      </c>
      <c r="AH24" s="13"/>
      <c r="AI24" s="14"/>
      <c r="AT24" s="116"/>
      <c r="AU24" s="28" t="s">
        <v>261</v>
      </c>
      <c r="AV24" s="13"/>
      <c r="AW24" s="13"/>
      <c r="AX24" s="14">
        <v>3</v>
      </c>
      <c r="AY24"/>
      <c r="AZ24"/>
      <c r="BA24"/>
      <c r="BB24"/>
      <c r="BC24"/>
      <c r="BD24"/>
      <c r="BE24"/>
      <c r="BF24"/>
      <c r="BG24"/>
      <c r="BH24"/>
      <c r="BI24"/>
    </row>
    <row r="25" spans="2:61" x14ac:dyDescent="0.25">
      <c r="B25" s="27"/>
      <c r="C25" s="5" t="s">
        <v>196</v>
      </c>
      <c r="D25" s="13"/>
      <c r="E25" s="13"/>
      <c r="F25" s="14"/>
      <c r="X25" s="27"/>
      <c r="Y25" s="29" t="s">
        <v>162</v>
      </c>
      <c r="Z25" s="52"/>
      <c r="AA25" s="52"/>
      <c r="AB25" s="52"/>
      <c r="AC25" s="52"/>
      <c r="AD25" s="52"/>
      <c r="AE25" s="52"/>
      <c r="AF25" s="52"/>
      <c r="AG25" s="13"/>
      <c r="AH25" s="13"/>
      <c r="AI25" s="14"/>
      <c r="AT25" s="116"/>
      <c r="AU25" s="28" t="s">
        <v>262</v>
      </c>
      <c r="AV25" s="13"/>
      <c r="AW25" s="13">
        <v>2</v>
      </c>
      <c r="AX25" s="14"/>
      <c r="AY25"/>
      <c r="AZ25"/>
      <c r="BA25"/>
      <c r="BB25"/>
      <c r="BC25"/>
      <c r="BD25"/>
      <c r="BE25"/>
      <c r="BF25"/>
      <c r="BG25"/>
      <c r="BH25"/>
      <c r="BI25"/>
    </row>
    <row r="26" spans="2:61" x14ac:dyDescent="0.25">
      <c r="B26" s="27"/>
      <c r="C26" s="28" t="s">
        <v>6</v>
      </c>
      <c r="D26" s="13"/>
      <c r="E26" s="13"/>
      <c r="F26" s="14">
        <v>3</v>
      </c>
      <c r="X26" s="27"/>
      <c r="Y26" s="52" t="s">
        <v>140</v>
      </c>
      <c r="Z26" s="52"/>
      <c r="AA26" s="52"/>
      <c r="AB26" s="52"/>
      <c r="AC26" s="52"/>
      <c r="AD26" s="52"/>
      <c r="AE26" s="52"/>
      <c r="AF26" s="52"/>
      <c r="AG26" s="52"/>
      <c r="AH26" s="13"/>
      <c r="AI26" s="14">
        <v>3</v>
      </c>
      <c r="AK26" s="4" t="s">
        <v>133</v>
      </c>
      <c r="AT26" s="116"/>
      <c r="AU26" s="28" t="s">
        <v>263</v>
      </c>
      <c r="AV26" s="13">
        <v>1</v>
      </c>
      <c r="AW26" s="13"/>
      <c r="AX26" s="14"/>
      <c r="AY26"/>
      <c r="AZ26"/>
      <c r="BA26"/>
      <c r="BB26"/>
      <c r="BC26"/>
      <c r="BD26"/>
      <c r="BE26"/>
      <c r="BF26"/>
      <c r="BG26"/>
      <c r="BH26"/>
      <c r="BI26"/>
    </row>
    <row r="27" spans="2:61" x14ac:dyDescent="0.25">
      <c r="B27" s="27"/>
      <c r="C27" s="28" t="s">
        <v>179</v>
      </c>
      <c r="D27" s="13"/>
      <c r="E27" s="13">
        <v>2</v>
      </c>
      <c r="F27" s="14"/>
      <c r="X27" s="27"/>
      <c r="Y27" s="76" t="s">
        <v>141</v>
      </c>
      <c r="Z27" s="52"/>
      <c r="AA27" s="52"/>
      <c r="AB27" s="52"/>
      <c r="AC27" s="52"/>
      <c r="AD27" s="52"/>
      <c r="AE27" s="52"/>
      <c r="AF27" s="52"/>
      <c r="AG27" s="52"/>
      <c r="AH27" s="13">
        <v>2</v>
      </c>
      <c r="AI27" s="14"/>
      <c r="AK27" s="5" t="s">
        <v>134</v>
      </c>
      <c r="AT27" s="116"/>
      <c r="AU27" s="29" t="s">
        <v>264</v>
      </c>
      <c r="AV27" s="13"/>
      <c r="AW27" s="13"/>
      <c r="AX27" s="14"/>
      <c r="AY27"/>
      <c r="AZ27"/>
      <c r="BA27"/>
      <c r="BB27"/>
      <c r="BC27"/>
      <c r="BD27"/>
      <c r="BE27"/>
      <c r="BF27"/>
      <c r="BG27"/>
      <c r="BH27"/>
      <c r="BI27"/>
    </row>
    <row r="28" spans="2:61" x14ac:dyDescent="0.25">
      <c r="B28" s="27"/>
      <c r="C28" s="28" t="s">
        <v>8</v>
      </c>
      <c r="D28" s="13">
        <v>1</v>
      </c>
      <c r="E28" s="13"/>
      <c r="F28" s="14"/>
      <c r="X28" s="27"/>
      <c r="Y28" s="52" t="s">
        <v>142</v>
      </c>
      <c r="Z28" s="52"/>
      <c r="AA28" s="52"/>
      <c r="AB28" s="52"/>
      <c r="AC28" s="52"/>
      <c r="AD28" s="52"/>
      <c r="AE28" s="52"/>
      <c r="AF28" s="52"/>
      <c r="AG28" s="52">
        <v>1</v>
      </c>
      <c r="AH28" s="13"/>
      <c r="AI28" s="14"/>
      <c r="AT28" s="116"/>
      <c r="AU28" s="28" t="s">
        <v>250</v>
      </c>
      <c r="AV28" s="13"/>
      <c r="AW28" s="13"/>
      <c r="AX28" s="14"/>
      <c r="AY28"/>
      <c r="AZ28"/>
      <c r="BA28"/>
      <c r="BB28"/>
      <c r="BC28"/>
      <c r="BD28"/>
      <c r="BE28"/>
      <c r="BF28"/>
      <c r="BG28"/>
      <c r="BH28"/>
      <c r="BI28"/>
    </row>
    <row r="29" spans="2:61" x14ac:dyDescent="0.25">
      <c r="B29" s="27"/>
      <c r="C29" s="5" t="s">
        <v>197</v>
      </c>
      <c r="D29" s="13"/>
      <c r="E29" s="13"/>
      <c r="F29" s="14"/>
      <c r="X29" s="27"/>
      <c r="Y29" s="58" t="s">
        <v>168</v>
      </c>
      <c r="Z29" s="52"/>
      <c r="AA29" s="52"/>
      <c r="AB29" s="52"/>
      <c r="AC29" s="52"/>
      <c r="AD29" s="52"/>
      <c r="AE29" s="52"/>
      <c r="AF29" s="52"/>
      <c r="AG29" s="13"/>
      <c r="AH29" s="13"/>
      <c r="AI29" s="14"/>
      <c r="AT29" s="116"/>
      <c r="AU29" s="28" t="s">
        <v>265</v>
      </c>
      <c r="AV29" s="13"/>
      <c r="AW29" s="13">
        <v>2</v>
      </c>
      <c r="AX29" s="14"/>
      <c r="AY29"/>
      <c r="AZ29"/>
      <c r="BA29"/>
      <c r="BB29"/>
      <c r="BC29"/>
      <c r="BD29"/>
      <c r="BE29"/>
      <c r="BF29"/>
      <c r="BG29"/>
      <c r="BH29"/>
      <c r="BI29"/>
    </row>
    <row r="30" spans="2:61" x14ac:dyDescent="0.25">
      <c r="B30" s="27"/>
      <c r="C30" s="28" t="s">
        <v>9</v>
      </c>
      <c r="D30" s="13"/>
      <c r="E30" s="13"/>
      <c r="F30" s="14">
        <v>3</v>
      </c>
      <c r="X30" s="27"/>
      <c r="Y30" s="28" t="s">
        <v>158</v>
      </c>
      <c r="Z30" s="52"/>
      <c r="AA30" s="52"/>
      <c r="AB30" s="52"/>
      <c r="AC30" s="52"/>
      <c r="AD30" s="52"/>
      <c r="AE30" s="52"/>
      <c r="AF30" s="52"/>
      <c r="AG30" s="13"/>
      <c r="AH30" s="13"/>
      <c r="AI30" s="14">
        <v>3</v>
      </c>
      <c r="AT30" s="116"/>
      <c r="AU30" s="28" t="s">
        <v>266</v>
      </c>
      <c r="AV30" s="13">
        <v>1</v>
      </c>
      <c r="AW30" s="13"/>
      <c r="AX30" s="14"/>
      <c r="AY30"/>
      <c r="AZ30"/>
      <c r="BA30"/>
      <c r="BB30"/>
      <c r="BC30"/>
      <c r="BD30"/>
      <c r="BE30"/>
      <c r="BF30"/>
      <c r="BG30"/>
      <c r="BH30"/>
      <c r="BI30"/>
    </row>
    <row r="31" spans="2:61" x14ac:dyDescent="0.25">
      <c r="B31" s="27"/>
      <c r="C31" s="28" t="s">
        <v>10</v>
      </c>
      <c r="D31" s="13"/>
      <c r="E31" s="13">
        <v>2</v>
      </c>
      <c r="F31" s="14"/>
      <c r="X31" s="27"/>
      <c r="Y31" s="28" t="s">
        <v>144</v>
      </c>
      <c r="Z31" s="52"/>
      <c r="AA31" s="52"/>
      <c r="AB31" s="52"/>
      <c r="AC31" s="52"/>
      <c r="AD31" s="52"/>
      <c r="AE31" s="52"/>
      <c r="AF31" s="52"/>
      <c r="AG31" s="52"/>
      <c r="AH31" s="13">
        <v>2</v>
      </c>
      <c r="AI31" s="14"/>
      <c r="AT31" s="116"/>
      <c r="AU31" s="28" t="s">
        <v>252</v>
      </c>
      <c r="AV31" s="13"/>
      <c r="AW31" s="13"/>
      <c r="AX31" s="14"/>
      <c r="AY31"/>
      <c r="AZ31"/>
      <c r="BA31"/>
      <c r="BB31"/>
      <c r="BC31"/>
      <c r="BD31"/>
      <c r="BE31"/>
      <c r="BF31"/>
      <c r="BG31"/>
      <c r="BH31"/>
      <c r="BI31"/>
    </row>
    <row r="32" spans="2:61" x14ac:dyDescent="0.25">
      <c r="B32" s="27" t="s">
        <v>13</v>
      </c>
      <c r="C32" s="29" t="s">
        <v>193</v>
      </c>
      <c r="D32" s="13"/>
      <c r="E32" s="13"/>
      <c r="F32" s="14"/>
      <c r="G32" s="50"/>
      <c r="X32" s="15"/>
      <c r="Y32" s="30" t="s">
        <v>145</v>
      </c>
      <c r="Z32" s="77"/>
      <c r="AA32" s="77"/>
      <c r="AB32" s="77"/>
      <c r="AC32" s="77"/>
      <c r="AD32" s="77"/>
      <c r="AE32" s="77"/>
      <c r="AF32" s="77"/>
      <c r="AG32" s="16">
        <v>1</v>
      </c>
      <c r="AH32" s="16"/>
      <c r="AI32" s="17"/>
      <c r="AT32" s="116"/>
      <c r="AU32" s="28" t="s">
        <v>267</v>
      </c>
      <c r="AV32" s="13"/>
      <c r="AW32" s="13">
        <v>2</v>
      </c>
      <c r="AX32" s="14"/>
      <c r="AY32"/>
      <c r="AZ32"/>
      <c r="BA32"/>
      <c r="BB32"/>
      <c r="BC32"/>
      <c r="BD32"/>
      <c r="BE32"/>
      <c r="BF32"/>
      <c r="BG32"/>
      <c r="BH32"/>
      <c r="BI32"/>
    </row>
    <row r="33" spans="2:78" x14ac:dyDescent="0.25">
      <c r="B33" s="27"/>
      <c r="C33" s="28" t="s">
        <v>14</v>
      </c>
      <c r="D33" s="13"/>
      <c r="E33" s="13"/>
      <c r="F33" s="14">
        <v>3</v>
      </c>
      <c r="P33" s="52"/>
      <c r="Q33" s="52"/>
      <c r="R33" s="28"/>
      <c r="S33" s="52"/>
      <c r="T33" s="52"/>
      <c r="U33" s="52"/>
      <c r="V33" s="52"/>
      <c r="W33" s="52"/>
      <c r="AT33" s="116"/>
      <c r="AU33" s="28" t="s">
        <v>268</v>
      </c>
      <c r="AV33" s="13">
        <v>1</v>
      </c>
      <c r="AW33" s="13"/>
      <c r="AX33" s="14"/>
      <c r="AY33"/>
      <c r="AZ33"/>
      <c r="BA33"/>
      <c r="BB33"/>
      <c r="BC33"/>
      <c r="BD33"/>
      <c r="BE33"/>
      <c r="BF33"/>
      <c r="BG33"/>
      <c r="BH33"/>
      <c r="BI33"/>
    </row>
    <row r="34" spans="2:78" x14ac:dyDescent="0.25">
      <c r="B34" s="27"/>
      <c r="C34" s="28" t="s">
        <v>15</v>
      </c>
      <c r="D34" s="13">
        <v>1</v>
      </c>
      <c r="E34" s="13"/>
      <c r="F34" s="14"/>
      <c r="P34" s="52"/>
      <c r="Q34" s="52"/>
      <c r="R34" s="28"/>
      <c r="S34" s="52"/>
      <c r="T34" s="52"/>
      <c r="U34" s="52"/>
      <c r="V34" s="52"/>
      <c r="W34" s="52"/>
      <c r="AT34" s="116"/>
      <c r="AU34" s="28" t="s">
        <v>254</v>
      </c>
      <c r="AV34" s="13"/>
      <c r="AW34" s="13"/>
      <c r="AX34" s="14"/>
      <c r="AY34"/>
      <c r="AZ34"/>
      <c r="BA34"/>
      <c r="BB34"/>
      <c r="BC34"/>
      <c r="BD34"/>
      <c r="BE34"/>
      <c r="BF34"/>
      <c r="BG34"/>
      <c r="BH34"/>
      <c r="BI34"/>
    </row>
    <row r="35" spans="2:78" x14ac:dyDescent="0.25">
      <c r="B35" s="27"/>
      <c r="C35" s="29" t="s">
        <v>194</v>
      </c>
      <c r="D35" s="13"/>
      <c r="E35" s="13"/>
      <c r="F35" s="14"/>
      <c r="P35" s="52"/>
      <c r="Q35" s="52"/>
      <c r="R35" s="28"/>
      <c r="S35" s="52"/>
      <c r="T35" s="52"/>
      <c r="U35" s="52"/>
      <c r="V35" s="52"/>
      <c r="W35" s="52"/>
      <c r="AT35" s="116"/>
      <c r="AU35" s="28" t="s">
        <v>269</v>
      </c>
      <c r="AV35" s="13"/>
      <c r="AW35" s="13">
        <v>2</v>
      </c>
      <c r="AX35" s="14"/>
      <c r="AY35"/>
      <c r="AZ35"/>
      <c r="BA35"/>
      <c r="BB35"/>
      <c r="BC35"/>
      <c r="BD35"/>
      <c r="BE35"/>
      <c r="BF35"/>
      <c r="BG35"/>
      <c r="BH35"/>
      <c r="BI35"/>
    </row>
    <row r="36" spans="2:78" x14ac:dyDescent="0.25">
      <c r="B36" s="27"/>
      <c r="C36" s="28" t="s">
        <v>122</v>
      </c>
      <c r="D36" s="13">
        <v>1</v>
      </c>
      <c r="E36" s="13"/>
      <c r="F36" s="14"/>
      <c r="P36" s="52"/>
      <c r="Q36" s="52"/>
      <c r="R36" s="29"/>
      <c r="S36" s="52"/>
      <c r="T36" s="52"/>
      <c r="U36" s="52"/>
      <c r="V36" s="52"/>
      <c r="W36" s="52"/>
      <c r="AT36" s="116"/>
      <c r="AU36" s="28" t="s">
        <v>270</v>
      </c>
      <c r="AV36" s="13">
        <v>1</v>
      </c>
      <c r="AW36" s="13"/>
      <c r="AX36" s="14"/>
      <c r="AY36"/>
      <c r="AZ36"/>
      <c r="BA36"/>
      <c r="BB36"/>
      <c r="BC36"/>
      <c r="BD36"/>
      <c r="BE36"/>
      <c r="BF36"/>
      <c r="BG36"/>
      <c r="BH36"/>
      <c r="BI36"/>
    </row>
    <row r="37" spans="2:78" x14ac:dyDescent="0.25">
      <c r="B37" s="15"/>
      <c r="C37" s="30" t="s">
        <v>123</v>
      </c>
      <c r="D37" s="16"/>
      <c r="E37" s="16">
        <v>2</v>
      </c>
      <c r="F37" s="17"/>
      <c r="P37" s="52"/>
      <c r="Q37" s="52"/>
      <c r="R37" s="28"/>
      <c r="S37" s="52"/>
      <c r="T37" s="52"/>
      <c r="U37" s="52"/>
      <c r="V37" s="52"/>
      <c r="W37" s="52"/>
      <c r="AT37" s="128"/>
      <c r="AU37" s="128"/>
      <c r="AV37" s="128"/>
      <c r="AW37" s="128"/>
      <c r="AX37" s="129"/>
      <c r="AY37"/>
      <c r="AZ37"/>
      <c r="BA37"/>
      <c r="BB37"/>
      <c r="BC37"/>
      <c r="BD37"/>
      <c r="BE37"/>
      <c r="BF37"/>
      <c r="BG37"/>
      <c r="BH37"/>
      <c r="BI37"/>
    </row>
    <row r="38" spans="2:78" x14ac:dyDescent="0.25">
      <c r="P38" s="52"/>
      <c r="Q38" s="52"/>
      <c r="R38" s="28"/>
      <c r="S38" s="52"/>
      <c r="T38" s="52"/>
      <c r="U38" s="52"/>
      <c r="V38" s="52"/>
      <c r="W38" s="52"/>
    </row>
    <row r="39" spans="2:78" x14ac:dyDescent="0.25">
      <c r="G39" s="50"/>
      <c r="P39" s="52"/>
      <c r="Q39" s="52"/>
      <c r="R39" s="29"/>
      <c r="S39" s="52"/>
      <c r="T39" s="52"/>
      <c r="U39" s="52"/>
      <c r="V39" s="52"/>
      <c r="W39" s="52"/>
    </row>
    <row r="40" spans="2:78" x14ac:dyDescent="0.25">
      <c r="P40" s="52"/>
      <c r="Q40" s="52"/>
      <c r="R40" s="28"/>
      <c r="S40" s="52"/>
      <c r="T40" s="52"/>
      <c r="U40" s="52"/>
      <c r="V40" s="52"/>
      <c r="W40" s="52"/>
    </row>
    <row r="41" spans="2:78" x14ac:dyDescent="0.25">
      <c r="P41" s="52"/>
      <c r="Q41" s="52"/>
      <c r="R41" s="28"/>
      <c r="S41" s="52"/>
      <c r="T41" s="52"/>
      <c r="U41" s="52"/>
      <c r="V41" s="52"/>
      <c r="W41" s="52"/>
    </row>
    <row r="42" spans="2:78" x14ac:dyDescent="0.25">
      <c r="P42" s="52"/>
      <c r="Q42" s="52"/>
      <c r="R42" s="52"/>
      <c r="S42" s="52"/>
      <c r="T42" s="52"/>
      <c r="U42" s="52"/>
      <c r="V42" s="52"/>
      <c r="W42" s="52"/>
    </row>
    <row r="43" spans="2:78" x14ac:dyDescent="0.25">
      <c r="P43" s="52"/>
      <c r="Q43" s="52"/>
      <c r="R43" s="52"/>
      <c r="S43" s="52"/>
      <c r="T43" s="52"/>
      <c r="U43" s="52"/>
      <c r="V43" s="52"/>
      <c r="W43" s="52"/>
    </row>
    <row r="44" spans="2:78" ht="16.5" customHeight="1" x14ac:dyDescent="0.25">
      <c r="B44" s="105"/>
      <c r="C44" s="105"/>
      <c r="D44" s="105"/>
      <c r="E44" s="105"/>
      <c r="F44" s="105"/>
      <c r="G44" s="105"/>
      <c r="H44" s="105"/>
      <c r="N44" s="4" t="s">
        <v>151</v>
      </c>
      <c r="O44" s="4" t="s">
        <v>152</v>
      </c>
      <c r="P44" s="4" t="s">
        <v>153</v>
      </c>
      <c r="Q44" s="4" t="s">
        <v>214</v>
      </c>
      <c r="R44" s="4" t="s">
        <v>215</v>
      </c>
      <c r="S44" s="4" t="s">
        <v>216</v>
      </c>
      <c r="T44" s="4" t="s">
        <v>155</v>
      </c>
      <c r="U44" s="4" t="s">
        <v>156</v>
      </c>
      <c r="V44" s="4" t="s">
        <v>217</v>
      </c>
      <c r="AP44" s="4" t="s">
        <v>151</v>
      </c>
      <c r="AQ44" s="4" t="s">
        <v>152</v>
      </c>
      <c r="AR44" s="4" t="s">
        <v>153</v>
      </c>
      <c r="AS44" s="4" t="s">
        <v>154</v>
      </c>
      <c r="AT44" s="4" t="s">
        <v>155</v>
      </c>
      <c r="AU44" s="4" t="s">
        <v>159</v>
      </c>
      <c r="AV44" s="4" t="s">
        <v>156</v>
      </c>
    </row>
    <row r="45" spans="2:78" x14ac:dyDescent="0.25">
      <c r="N45" s="86">
        <f>AVERAGE(M49:M123)</f>
        <v>1.8108108108108107</v>
      </c>
      <c r="O45" s="86">
        <f t="shared" ref="O45" si="0">AVERAGE(N49:N123)</f>
        <v>2.4054054054054053</v>
      </c>
      <c r="P45" s="86">
        <f t="shared" ref="P45" si="1">AVERAGE(O49:O123)</f>
        <v>2.8918918918918921</v>
      </c>
      <c r="Q45" s="86">
        <f t="shared" ref="Q45" si="2">AVERAGE(P49:P123)</f>
        <v>2.2972972972972974</v>
      </c>
      <c r="R45" s="86">
        <f t="shared" ref="R45" si="3">AVERAGE(Q49:Q123)</f>
        <v>1.6891891891891893</v>
      </c>
      <c r="S45" s="86">
        <f t="shared" ref="S45" si="4">AVERAGE(R49:R123)</f>
        <v>2.9864864864864864</v>
      </c>
      <c r="T45" s="86">
        <f t="shared" ref="T45" si="5">AVERAGE(S49:S123)</f>
        <v>1.9459459459459461</v>
      </c>
      <c r="U45" s="86">
        <f>AVERAGE(T49:T123)</f>
        <v>1.9594594594594594</v>
      </c>
      <c r="V45" s="86">
        <f>AVERAGE(U49:U123)</f>
        <v>2.248310810810811</v>
      </c>
      <c r="AP45" s="62">
        <f t="shared" ref="AP45:AU45" si="6">AVERAGE(AN49:AN123)</f>
        <v>1.3733333333333333</v>
      </c>
      <c r="AQ45" s="62">
        <f t="shared" si="6"/>
        <v>2.5466666666666669</v>
      </c>
      <c r="AR45" s="62">
        <f t="shared" si="6"/>
        <v>2.6</v>
      </c>
      <c r="AS45" s="62">
        <f>AVERAGE(AQ49:AQ123)</f>
        <v>2.7066666666666666</v>
      </c>
      <c r="AT45" s="62">
        <f t="shared" si="6"/>
        <v>2.2000000000000002</v>
      </c>
      <c r="AU45" s="62">
        <f t="shared" si="6"/>
        <v>2.5377946666666671</v>
      </c>
      <c r="AV45" s="62">
        <f>AVERAGE(AT49:AT123)</f>
        <v>2.0533333333333332</v>
      </c>
      <c r="BD45" s="104">
        <f>AVERAGE(BD49:BD124)</f>
        <v>2.2393657894736836</v>
      </c>
    </row>
    <row r="46" spans="2:78" s="10" customFormat="1" ht="28.5" x14ac:dyDescent="0.45">
      <c r="B46" s="9" t="s">
        <v>222</v>
      </c>
      <c r="AA46" s="9" t="s">
        <v>231</v>
      </c>
    </row>
    <row r="48" spans="2:78" s="40" customFormat="1" ht="117" customHeight="1" x14ac:dyDescent="0.25">
      <c r="B48" s="40" t="s">
        <v>34</v>
      </c>
      <c r="C48" s="40" t="s">
        <v>33</v>
      </c>
      <c r="D48" s="40" t="s">
        <v>119</v>
      </c>
      <c r="E48" s="82" t="s">
        <v>18</v>
      </c>
      <c r="F48" s="82" t="s">
        <v>40</v>
      </c>
      <c r="G48" s="41" t="s">
        <v>49</v>
      </c>
      <c r="H48" s="41" t="s">
        <v>198</v>
      </c>
      <c r="I48" s="41" t="s">
        <v>199</v>
      </c>
      <c r="J48" s="41" t="s">
        <v>200</v>
      </c>
      <c r="K48" s="41" t="s">
        <v>11</v>
      </c>
      <c r="L48" s="41" t="s">
        <v>16</v>
      </c>
      <c r="M48" s="41" t="s">
        <v>36</v>
      </c>
      <c r="N48" s="41" t="s">
        <v>37</v>
      </c>
      <c r="O48" s="41" t="s">
        <v>38</v>
      </c>
      <c r="P48" s="41" t="s">
        <v>163</v>
      </c>
      <c r="Q48" s="41" t="s">
        <v>164</v>
      </c>
      <c r="R48" s="41" t="s">
        <v>202</v>
      </c>
      <c r="S48" s="41" t="s">
        <v>116</v>
      </c>
      <c r="T48" s="41" t="s">
        <v>143</v>
      </c>
      <c r="U48" s="47" t="s">
        <v>117</v>
      </c>
      <c r="V48" s="42" t="s">
        <v>118</v>
      </c>
      <c r="AA48" s="40" t="s">
        <v>34</v>
      </c>
      <c r="AB48" s="40" t="s">
        <v>33</v>
      </c>
      <c r="AC48" s="40" t="s">
        <v>119</v>
      </c>
      <c r="AD48" s="94" t="s">
        <v>113</v>
      </c>
      <c r="AE48" s="94" t="s">
        <v>114</v>
      </c>
      <c r="AF48" s="95" t="s">
        <v>115</v>
      </c>
      <c r="AG48" s="96" t="s">
        <v>166</v>
      </c>
      <c r="AH48" s="96" t="s">
        <v>167</v>
      </c>
      <c r="AI48" s="95" t="s">
        <v>168</v>
      </c>
      <c r="AJ48" s="95"/>
      <c r="AK48" s="95"/>
      <c r="AL48" s="95"/>
      <c r="AM48" s="95"/>
      <c r="AN48" s="95" t="s">
        <v>223</v>
      </c>
      <c r="AO48" s="95" t="s">
        <v>224</v>
      </c>
      <c r="AP48" s="95" t="s">
        <v>225</v>
      </c>
      <c r="AQ48" s="95" t="s">
        <v>226</v>
      </c>
      <c r="AR48" s="95" t="s">
        <v>227</v>
      </c>
      <c r="AS48" s="97" t="s">
        <v>165</v>
      </c>
      <c r="AT48" s="97" t="s">
        <v>228</v>
      </c>
      <c r="AU48" s="95"/>
      <c r="AV48" s="95"/>
      <c r="AW48" s="95"/>
      <c r="AX48" s="95"/>
      <c r="AY48" s="47" t="s">
        <v>117</v>
      </c>
      <c r="AZ48" s="42" t="s">
        <v>118</v>
      </c>
      <c r="BM48" s="130" t="s">
        <v>34</v>
      </c>
      <c r="BN48" s="130" t="s">
        <v>33</v>
      </c>
      <c r="BO48" s="130" t="s">
        <v>119</v>
      </c>
      <c r="BP48" s="95" t="s">
        <v>286</v>
      </c>
      <c r="BQ48" s="95" t="s">
        <v>287</v>
      </c>
      <c r="BR48" s="95" t="s">
        <v>288</v>
      </c>
      <c r="BS48" s="95" t="s">
        <v>289</v>
      </c>
      <c r="BT48" s="95" t="s">
        <v>290</v>
      </c>
      <c r="BU48" s="95" t="s">
        <v>291</v>
      </c>
      <c r="BV48" s="95" t="s">
        <v>292</v>
      </c>
      <c r="BW48" s="95" t="s">
        <v>293</v>
      </c>
      <c r="BX48" s="95" t="s">
        <v>294</v>
      </c>
      <c r="BY48" s="131" t="s">
        <v>295</v>
      </c>
      <c r="BZ48" s="132" t="s">
        <v>118</v>
      </c>
    </row>
    <row r="49" spans="2:78" ht="15.75" x14ac:dyDescent="0.25">
      <c r="B49" s="18">
        <v>1</v>
      </c>
      <c r="C49" s="19" t="s">
        <v>50</v>
      </c>
      <c r="D49" s="43">
        <v>68.434036911328008</v>
      </c>
      <c r="E49" s="11" t="s">
        <v>185</v>
      </c>
      <c r="F49" s="11" t="s">
        <v>205</v>
      </c>
      <c r="G49" s="11" t="s">
        <v>208</v>
      </c>
      <c r="H49" s="11" t="s">
        <v>5</v>
      </c>
      <c r="I49" s="11" t="s">
        <v>8</v>
      </c>
      <c r="J49" s="11" t="s">
        <v>9</v>
      </c>
      <c r="K49" s="11" t="s">
        <v>15</v>
      </c>
      <c r="L49" s="11" t="s">
        <v>15</v>
      </c>
      <c r="M49" s="11">
        <f t="shared" ref="M49:M80" si="7">IF(E49=$C$10,$F$10,IF(E49=$C$11,$E$11,$D$12))</f>
        <v>2</v>
      </c>
      <c r="N49" s="11">
        <f t="shared" ref="N49:N80" si="8">IF(F49=$C$14,$F$14,IF(F49=$C$15,$E$15,$D$16))</f>
        <v>3</v>
      </c>
      <c r="O49" s="11">
        <f t="shared" ref="O49:O80" si="9">IF(G49=$C$18,$F$18,IF(G49=$C$19,$E$19,$D$20))</f>
        <v>3</v>
      </c>
      <c r="P49" s="11">
        <f t="shared" ref="P49:P80" si="10">IF(H49=$C$23,$F$23,$E$24)</f>
        <v>2</v>
      </c>
      <c r="Q49" s="11">
        <f t="shared" ref="Q49:Q80" si="11">IF(I49=$C$26,$F$26,IF(I49=$C$27,$E$27,$D$28))</f>
        <v>1</v>
      </c>
      <c r="R49" s="11">
        <f t="shared" ref="R49:R80" si="12">IF(J49=$C$30,$F$30,$E$31)</f>
        <v>3</v>
      </c>
      <c r="S49" s="11">
        <f t="shared" ref="S49:S80" si="13">IF(K49=$C$33,$F$33,$D$34)</f>
        <v>1</v>
      </c>
      <c r="T49" s="11">
        <f t="shared" ref="T49:T80" si="14">IF(L49=$C$36,$D$36,$E$37)</f>
        <v>2</v>
      </c>
      <c r="U49" s="80">
        <f>AVERAGE(M49:T49)</f>
        <v>2.125</v>
      </c>
      <c r="V49" s="32" t="str">
        <f t="shared" ref="V49:V80" si="15">IF(ROUND(U49,0)=3,$F$6,IF(ROUND(U49,0)=2,$E$6,$D$6))</f>
        <v>Meets Minimum Requirements</v>
      </c>
      <c r="AA49" s="18">
        <v>1</v>
      </c>
      <c r="AB49" s="19" t="s">
        <v>50</v>
      </c>
      <c r="AC49" s="68">
        <v>66.64</v>
      </c>
      <c r="AD49" s="13" t="s">
        <v>19</v>
      </c>
      <c r="AE49" s="13" t="s">
        <v>205</v>
      </c>
      <c r="AF49" s="13"/>
      <c r="AG49" s="13"/>
      <c r="AH49" s="13"/>
      <c r="AI49" s="13"/>
      <c r="AJ49" s="13"/>
      <c r="AK49" s="13"/>
      <c r="AL49" s="13"/>
      <c r="AM49" s="13"/>
      <c r="AN49" s="11">
        <v>2</v>
      </c>
      <c r="AO49" s="11">
        <v>3</v>
      </c>
      <c r="AP49" s="11">
        <v>3</v>
      </c>
      <c r="AQ49" s="11">
        <v>3</v>
      </c>
      <c r="AR49" s="11">
        <v>2</v>
      </c>
      <c r="AS49" s="63">
        <v>2.6666999999999996</v>
      </c>
      <c r="AT49" s="13">
        <v>2</v>
      </c>
      <c r="AU49" s="11"/>
      <c r="AV49" s="11"/>
      <c r="AW49" s="11"/>
      <c r="AX49" s="11"/>
      <c r="AY49" s="48">
        <f>AVERAGE(AN49:AP49,AS49:AT49)</f>
        <v>2.5333399999999999</v>
      </c>
      <c r="AZ49" s="64" t="str">
        <f>IF(ROUND(AY49,0)=3,$F$6,IF(ROUND(AY49,0)=2,$E$6,$D$6))</f>
        <v>Exceeds Quality Requirements</v>
      </c>
      <c r="BD49" s="61">
        <f>AY49</f>
        <v>2.5333399999999999</v>
      </c>
      <c r="BM49" s="18">
        <v>1</v>
      </c>
      <c r="BN49" s="19" t="s">
        <v>50</v>
      </c>
      <c r="BO49" s="43">
        <v>68.434036911328008</v>
      </c>
      <c r="BP49" s="133">
        <v>0.86269025256797061</v>
      </c>
      <c r="BQ49" s="133">
        <v>8.807179407698594E-2</v>
      </c>
      <c r="BR49" s="133">
        <v>5.1501671379120687E-3</v>
      </c>
      <c r="BS49" s="133">
        <v>2.0636039586745284E-3</v>
      </c>
      <c r="BT49" s="133">
        <v>1.0318019793380383E-3</v>
      </c>
      <c r="BU49" s="133">
        <v>3.681947463924669E-20</v>
      </c>
      <c r="BV49" s="133">
        <v>3.0231208682626323E-2</v>
      </c>
      <c r="BW49" s="134">
        <v>0</v>
      </c>
      <c r="BX49" s="134">
        <v>0</v>
      </c>
      <c r="BY4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2.8401361073956477</v>
      </c>
      <c r="BZ49" s="136" t="str">
        <f>IF(OPEMDataQuality[[#This Row],[Total Score]]&gt;2.5, "Exceeds quality requirements", IF(OPEMDataQuality[[#This Row],[Total Score]]&gt;1.85, "Meets Minimum Requirements", "Does not meet minimum requirements"))</f>
        <v>Exceeds quality requirements</v>
      </c>
    </row>
    <row r="50" spans="2:78" ht="15.75" x14ac:dyDescent="0.25">
      <c r="B50" s="20">
        <v>2</v>
      </c>
      <c r="C50" s="21" t="s">
        <v>51</v>
      </c>
      <c r="D50" s="44">
        <v>29.9</v>
      </c>
      <c r="E50" s="13" t="s">
        <v>185</v>
      </c>
      <c r="F50" s="13" t="s">
        <v>206</v>
      </c>
      <c r="G50" s="13" t="s">
        <v>208</v>
      </c>
      <c r="H50" s="13" t="s">
        <v>5</v>
      </c>
      <c r="I50" s="13" t="s">
        <v>6</v>
      </c>
      <c r="J50" s="13" t="s">
        <v>9</v>
      </c>
      <c r="K50" s="13" t="s">
        <v>14</v>
      </c>
      <c r="L50" s="13" t="s">
        <v>14</v>
      </c>
      <c r="M50" s="13">
        <f t="shared" si="7"/>
        <v>2</v>
      </c>
      <c r="N50" s="13">
        <f t="shared" si="8"/>
        <v>2</v>
      </c>
      <c r="O50" s="13">
        <f t="shared" si="9"/>
        <v>3</v>
      </c>
      <c r="P50" s="13">
        <f t="shared" si="10"/>
        <v>2</v>
      </c>
      <c r="Q50" s="13">
        <f t="shared" si="11"/>
        <v>3</v>
      </c>
      <c r="R50" s="13">
        <f t="shared" si="12"/>
        <v>3</v>
      </c>
      <c r="S50" s="13">
        <f t="shared" si="13"/>
        <v>3</v>
      </c>
      <c r="T50" s="13">
        <f t="shared" si="14"/>
        <v>2</v>
      </c>
      <c r="U50" s="81">
        <f t="shared" ref="U50:U80" si="16">AVERAGE(M50:T50)</f>
        <v>2.5</v>
      </c>
      <c r="V50" s="33" t="str">
        <f t="shared" si="15"/>
        <v>Exceeds Quality Requirements</v>
      </c>
      <c r="W50" s="46"/>
      <c r="AA50" s="20">
        <v>2</v>
      </c>
      <c r="AB50" s="21" t="s">
        <v>51</v>
      </c>
      <c r="AC50" s="55">
        <v>32</v>
      </c>
      <c r="AD50" s="13" t="s">
        <v>20</v>
      </c>
      <c r="AE50" s="13" t="s">
        <v>41</v>
      </c>
      <c r="AF50" s="13" t="s">
        <v>121</v>
      </c>
      <c r="AG50" s="13"/>
      <c r="AH50" s="13"/>
      <c r="AI50" s="13"/>
      <c r="AJ50" s="13"/>
      <c r="AK50" s="13"/>
      <c r="AL50" s="13"/>
      <c r="AM50" s="13"/>
      <c r="AN50" s="13">
        <v>1</v>
      </c>
      <c r="AO50" s="13">
        <v>3</v>
      </c>
      <c r="AP50" s="13">
        <v>3</v>
      </c>
      <c r="AQ50" s="13">
        <v>3</v>
      </c>
      <c r="AR50" s="13">
        <v>3</v>
      </c>
      <c r="AS50" s="63">
        <v>3</v>
      </c>
      <c r="AT50" s="13">
        <v>2</v>
      </c>
      <c r="AU50" s="13"/>
      <c r="AV50" s="13"/>
      <c r="AW50" s="13"/>
      <c r="AX50" s="13"/>
      <c r="AY50" s="48">
        <f t="shared" ref="AY50:AY113" si="17">AVERAGE(AN50:AP50,AS50:AT50)</f>
        <v>2.4</v>
      </c>
      <c r="AZ50" s="65" t="str">
        <f t="shared" ref="AZ50:AZ113" si="18">IF(ROUND(AY50,0)=3,$F$6,IF(ROUND(AY50,0)=2,$E$6,$D$6))</f>
        <v>Meets Minimum Requirements</v>
      </c>
      <c r="BA50" s="46">
        <f>ROUND(AY50,0)</f>
        <v>2</v>
      </c>
      <c r="BD50" s="61">
        <f>AVERAGE(AY50,U50)</f>
        <v>2.4500000000000002</v>
      </c>
      <c r="BM50" s="20">
        <v>2</v>
      </c>
      <c r="BN50" s="21" t="s">
        <v>51</v>
      </c>
      <c r="BO50" s="44">
        <v>29.9</v>
      </c>
      <c r="BP50" s="137">
        <v>0.27118038380805376</v>
      </c>
      <c r="BQ50" s="137">
        <v>0.17224417444234719</v>
      </c>
      <c r="BR50" s="137">
        <v>0.22807494249925886</v>
      </c>
      <c r="BS50" s="137">
        <v>1.2776924473395215E-13</v>
      </c>
      <c r="BT50" s="137">
        <v>0.31867058868008841</v>
      </c>
      <c r="BU50" s="137">
        <v>1.2169194182983468E-22</v>
      </c>
      <c r="BV50" s="137">
        <v>8.4512075945354093E-3</v>
      </c>
      <c r="BW50" s="138">
        <v>0</v>
      </c>
      <c r="BX50" s="138">
        <v>0</v>
      </c>
      <c r="BY5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1.9497523891767883</v>
      </c>
      <c r="BZ50" s="139" t="str">
        <f>IF(OPEMDataQuality[[#This Row],[Total Score]]&gt;2.5, "Exceeds quality requirements", IF(OPEMDataQuality[[#This Row],[Total Score]]&gt;1.85, "Meets Minimum Requirements", "Does not meet minimum requirements"))</f>
        <v>Meets Minimum Requirements</v>
      </c>
    </row>
    <row r="51" spans="2:78" ht="15.75" x14ac:dyDescent="0.25">
      <c r="B51" s="20">
        <v>3</v>
      </c>
      <c r="C51" s="21" t="s">
        <v>52</v>
      </c>
      <c r="D51" s="44">
        <v>22.050000033384492</v>
      </c>
      <c r="E51" s="13" t="s">
        <v>185</v>
      </c>
      <c r="F51" s="78" t="s">
        <v>205</v>
      </c>
      <c r="G51" s="13" t="s">
        <v>208</v>
      </c>
      <c r="H51" s="13" t="s">
        <v>4</v>
      </c>
      <c r="I51" s="13" t="s">
        <v>6</v>
      </c>
      <c r="J51" s="13" t="s">
        <v>9</v>
      </c>
      <c r="K51" s="13" t="s">
        <v>14</v>
      </c>
      <c r="L51" s="13" t="s">
        <v>14</v>
      </c>
      <c r="M51" s="13">
        <f t="shared" si="7"/>
        <v>2</v>
      </c>
      <c r="N51" s="13">
        <f t="shared" si="8"/>
        <v>3</v>
      </c>
      <c r="O51" s="13">
        <f t="shared" si="9"/>
        <v>3</v>
      </c>
      <c r="P51" s="13">
        <f t="shared" si="10"/>
        <v>3</v>
      </c>
      <c r="Q51" s="13">
        <f t="shared" si="11"/>
        <v>3</v>
      </c>
      <c r="R51" s="13">
        <f t="shared" si="12"/>
        <v>3</v>
      </c>
      <c r="S51" s="13">
        <f t="shared" si="13"/>
        <v>3</v>
      </c>
      <c r="T51" s="13">
        <f t="shared" si="14"/>
        <v>2</v>
      </c>
      <c r="U51" s="81">
        <f t="shared" si="16"/>
        <v>2.75</v>
      </c>
      <c r="V51" s="33" t="str">
        <f t="shared" si="15"/>
        <v>Exceeds Quality Requirements</v>
      </c>
      <c r="AA51" s="20">
        <v>3</v>
      </c>
      <c r="AB51" s="21" t="s">
        <v>52</v>
      </c>
      <c r="AC51" s="55">
        <v>21</v>
      </c>
      <c r="AD51" s="13" t="s">
        <v>20</v>
      </c>
      <c r="AE51" s="13" t="s">
        <v>42</v>
      </c>
      <c r="AF51" s="13" t="s">
        <v>121</v>
      </c>
      <c r="AG51" s="13"/>
      <c r="AH51" s="13"/>
      <c r="AI51" s="13"/>
      <c r="AJ51" s="13"/>
      <c r="AK51" s="13"/>
      <c r="AL51" s="13"/>
      <c r="AM51" s="13"/>
      <c r="AN51" s="13">
        <v>1</v>
      </c>
      <c r="AO51" s="13">
        <v>2</v>
      </c>
      <c r="AP51" s="13">
        <v>3</v>
      </c>
      <c r="AQ51" s="13">
        <v>2</v>
      </c>
      <c r="AR51" s="13">
        <v>1</v>
      </c>
      <c r="AS51" s="63">
        <v>1.6666999999999998</v>
      </c>
      <c r="AT51" s="13">
        <v>2</v>
      </c>
      <c r="AU51" s="13"/>
      <c r="AV51" s="13"/>
      <c r="AW51" s="13"/>
      <c r="AX51" s="13"/>
      <c r="AY51" s="48">
        <f t="shared" si="17"/>
        <v>1.9333399999999998</v>
      </c>
      <c r="AZ51" s="65" t="str">
        <f t="shared" si="18"/>
        <v>Meets Minimum Requirements</v>
      </c>
      <c r="BD51" s="61">
        <f t="shared" ref="BD51:BD113" si="19">AVERAGE(AY51,U51)</f>
        <v>2.3416699999999997</v>
      </c>
      <c r="BM51" s="20">
        <v>3</v>
      </c>
      <c r="BN51" s="21" t="s">
        <v>52</v>
      </c>
      <c r="BO51" s="44">
        <v>22.050000033384492</v>
      </c>
      <c r="BP51" s="137">
        <v>0.40382078309799629</v>
      </c>
      <c r="BQ51" s="137">
        <v>9.3062167494637596E-2</v>
      </c>
      <c r="BR51" s="137">
        <v>0.31765983209968535</v>
      </c>
      <c r="BS51" s="137">
        <v>2.9698439048269547E-13</v>
      </c>
      <c r="BT51" s="137">
        <v>4.3355012662561802E-2</v>
      </c>
      <c r="BU51" s="137">
        <v>0.10186021239116702</v>
      </c>
      <c r="BV51" s="137">
        <v>3.4170431336254123E-2</v>
      </c>
      <c r="BW51" s="138">
        <v>0</v>
      </c>
      <c r="BX51" s="138">
        <v>0</v>
      </c>
      <c r="BY5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2.2464624362094656</v>
      </c>
      <c r="BZ51" s="139" t="str">
        <f>IF(OPEMDataQuality[[#This Row],[Total Score]]&gt;2.5, "Exceeds quality requirements", IF(OPEMDataQuality[[#This Row],[Total Score]]&gt;1.85, "Meets Minimum Requirements", "Does not meet minimum requirements"))</f>
        <v>Meets Minimum Requirements</v>
      </c>
    </row>
    <row r="52" spans="2:78" ht="15.75" x14ac:dyDescent="0.25">
      <c r="B52" s="20">
        <v>4</v>
      </c>
      <c r="C52" s="21" t="s">
        <v>53</v>
      </c>
      <c r="D52" s="44">
        <v>31.7</v>
      </c>
      <c r="E52" s="13" t="s">
        <v>188</v>
      </c>
      <c r="F52" s="13" t="s">
        <v>205</v>
      </c>
      <c r="G52" s="13" t="s">
        <v>208</v>
      </c>
      <c r="H52" s="13" t="s">
        <v>5</v>
      </c>
      <c r="I52" s="13" t="s">
        <v>8</v>
      </c>
      <c r="J52" s="13" t="s">
        <v>9</v>
      </c>
      <c r="K52" s="13" t="s">
        <v>14</v>
      </c>
      <c r="L52" s="13" t="s">
        <v>14</v>
      </c>
      <c r="M52" s="13">
        <f t="shared" si="7"/>
        <v>1</v>
      </c>
      <c r="N52" s="13">
        <f t="shared" si="8"/>
        <v>3</v>
      </c>
      <c r="O52" s="13">
        <f t="shared" si="9"/>
        <v>3</v>
      </c>
      <c r="P52" s="13">
        <f t="shared" si="10"/>
        <v>2</v>
      </c>
      <c r="Q52" s="13">
        <f t="shared" si="11"/>
        <v>1</v>
      </c>
      <c r="R52" s="13">
        <f t="shared" si="12"/>
        <v>3</v>
      </c>
      <c r="S52" s="13">
        <f t="shared" si="13"/>
        <v>3</v>
      </c>
      <c r="T52" s="13">
        <f t="shared" si="14"/>
        <v>2</v>
      </c>
      <c r="U52" s="81">
        <f t="shared" si="16"/>
        <v>2.25</v>
      </c>
      <c r="V52" s="33" t="str">
        <f t="shared" si="15"/>
        <v>Meets Minimum Requirements</v>
      </c>
      <c r="AA52" s="20">
        <v>4</v>
      </c>
      <c r="AB52" s="21" t="s">
        <v>53</v>
      </c>
      <c r="AC52" s="55">
        <v>32</v>
      </c>
      <c r="AD52" s="13" t="s">
        <v>20</v>
      </c>
      <c r="AE52" s="13" t="s">
        <v>41</v>
      </c>
      <c r="AF52" s="13" t="s">
        <v>121</v>
      </c>
      <c r="AG52" s="13"/>
      <c r="AH52" s="13"/>
      <c r="AI52" s="13"/>
      <c r="AJ52" s="13"/>
      <c r="AK52" s="13"/>
      <c r="AL52" s="13"/>
      <c r="AM52" s="13"/>
      <c r="AN52" s="13">
        <v>1</v>
      </c>
      <c r="AO52" s="13">
        <v>2</v>
      </c>
      <c r="AP52" s="13">
        <v>2</v>
      </c>
      <c r="AQ52" s="13">
        <v>3</v>
      </c>
      <c r="AR52" s="13">
        <v>2</v>
      </c>
      <c r="AS52" s="63">
        <v>2.6666999999999996</v>
      </c>
      <c r="AT52" s="13">
        <v>2</v>
      </c>
      <c r="AU52" s="13"/>
      <c r="AV52" s="13"/>
      <c r="AW52" s="13"/>
      <c r="AX52" s="13"/>
      <c r="AY52" s="48">
        <f t="shared" si="17"/>
        <v>1.9333399999999998</v>
      </c>
      <c r="AZ52" s="65" t="str">
        <f t="shared" si="18"/>
        <v>Meets Minimum Requirements</v>
      </c>
      <c r="BD52" s="61">
        <f t="shared" si="19"/>
        <v>2.0916699999999997</v>
      </c>
      <c r="BM52" s="20">
        <v>4</v>
      </c>
      <c r="BN52" s="21" t="s">
        <v>271</v>
      </c>
      <c r="BO52" s="44">
        <v>31.7</v>
      </c>
      <c r="BP52" s="137">
        <v>0.33424873676625511</v>
      </c>
      <c r="BQ52" s="137">
        <v>0.15189654389932694</v>
      </c>
      <c r="BR52" s="137">
        <v>0.18294461604585943</v>
      </c>
      <c r="BS52" s="137">
        <v>8.8584515814615044E-14</v>
      </c>
      <c r="BT52" s="137">
        <v>0.32028524588801649</v>
      </c>
      <c r="BU52" s="137">
        <v>1.4655525938259832E-22</v>
      </c>
      <c r="BV52" s="137">
        <v>9.7639938919923865E-3</v>
      </c>
      <c r="BW52" s="138">
        <v>0</v>
      </c>
      <c r="BX52" s="138">
        <v>0</v>
      </c>
      <c r="BY5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2.0122417638613164</v>
      </c>
      <c r="BZ52" s="139" t="str">
        <f>IF(OPEMDataQuality[[#This Row],[Total Score]]&gt;2.5, "Exceeds quality requirements", IF(OPEMDataQuality[[#This Row],[Total Score]]&gt;1.85, "Meets Minimum Requirements", "Does not meet minimum requirements"))</f>
        <v>Meets Minimum Requirements</v>
      </c>
    </row>
    <row r="53" spans="2:78" ht="15.75" x14ac:dyDescent="0.25">
      <c r="B53" s="20">
        <v>5</v>
      </c>
      <c r="C53" s="21" t="s">
        <v>54</v>
      </c>
      <c r="D53" s="44">
        <v>47.3</v>
      </c>
      <c r="E53" s="13" t="s">
        <v>185</v>
      </c>
      <c r="F53" s="13" t="s">
        <v>205</v>
      </c>
      <c r="G53" s="13" t="s">
        <v>208</v>
      </c>
      <c r="H53" s="13" t="s">
        <v>4</v>
      </c>
      <c r="I53" s="13" t="s">
        <v>6</v>
      </c>
      <c r="J53" s="13" t="s">
        <v>9</v>
      </c>
      <c r="K53" s="13" t="s">
        <v>15</v>
      </c>
      <c r="L53" s="13" t="s">
        <v>15</v>
      </c>
      <c r="M53" s="13">
        <f t="shared" si="7"/>
        <v>2</v>
      </c>
      <c r="N53" s="13">
        <f t="shared" si="8"/>
        <v>3</v>
      </c>
      <c r="O53" s="13">
        <f t="shared" si="9"/>
        <v>3</v>
      </c>
      <c r="P53" s="13">
        <f t="shared" si="10"/>
        <v>3</v>
      </c>
      <c r="Q53" s="13">
        <f t="shared" si="11"/>
        <v>3</v>
      </c>
      <c r="R53" s="13">
        <f t="shared" si="12"/>
        <v>3</v>
      </c>
      <c r="S53" s="13">
        <f t="shared" si="13"/>
        <v>1</v>
      </c>
      <c r="T53" s="13">
        <f t="shared" si="14"/>
        <v>2</v>
      </c>
      <c r="U53" s="81">
        <f t="shared" si="16"/>
        <v>2.5</v>
      </c>
      <c r="V53" s="33" t="str">
        <f t="shared" si="15"/>
        <v>Exceeds Quality Requirements</v>
      </c>
      <c r="AA53" s="20">
        <v>5</v>
      </c>
      <c r="AB53" s="21" t="s">
        <v>54</v>
      </c>
      <c r="AC53" s="55">
        <v>47.3</v>
      </c>
      <c r="AD53" s="13" t="s">
        <v>19</v>
      </c>
      <c r="AE53" s="13" t="s">
        <v>41</v>
      </c>
      <c r="AF53" s="13" t="s">
        <v>121</v>
      </c>
      <c r="AG53" s="13"/>
      <c r="AH53" s="13"/>
      <c r="AI53" s="13"/>
      <c r="AJ53" s="13"/>
      <c r="AK53" s="13"/>
      <c r="AL53" s="13"/>
      <c r="AM53" s="13"/>
      <c r="AN53" s="13">
        <v>2</v>
      </c>
      <c r="AO53" s="13">
        <v>2</v>
      </c>
      <c r="AP53" s="13">
        <v>2</v>
      </c>
      <c r="AQ53" s="13">
        <v>3</v>
      </c>
      <c r="AR53" s="13">
        <v>3</v>
      </c>
      <c r="AS53" s="63">
        <v>3</v>
      </c>
      <c r="AT53" s="13">
        <v>2</v>
      </c>
      <c r="AU53" s="13"/>
      <c r="AV53" s="13"/>
      <c r="AW53" s="13"/>
      <c r="AX53" s="13"/>
      <c r="AY53" s="48">
        <f t="shared" si="17"/>
        <v>2.2000000000000002</v>
      </c>
      <c r="AZ53" s="65" t="str">
        <f t="shared" si="18"/>
        <v>Meets Minimum Requirements</v>
      </c>
      <c r="BD53" s="61">
        <f t="shared" si="19"/>
        <v>2.35</v>
      </c>
      <c r="BM53" s="20">
        <v>5</v>
      </c>
      <c r="BN53" s="21" t="s">
        <v>54</v>
      </c>
      <c r="BO53" s="44">
        <v>47.3</v>
      </c>
      <c r="BP53" s="137">
        <v>0.2905848145044912</v>
      </c>
      <c r="BQ53" s="137">
        <v>0.20268510031984227</v>
      </c>
      <c r="BR53" s="137">
        <v>7.0798423901350493E-2</v>
      </c>
      <c r="BS53" s="137">
        <v>0.1064378954098522</v>
      </c>
      <c r="BT53" s="137">
        <v>0.31424521501982633</v>
      </c>
      <c r="BU53" s="137">
        <v>3.0029713541353393E-22</v>
      </c>
      <c r="BV53" s="137">
        <v>1.2841740732717325E-2</v>
      </c>
      <c r="BW53" s="138">
        <v>0</v>
      </c>
      <c r="BX53" s="138">
        <v>0</v>
      </c>
      <c r="BY5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1.9715259792608244</v>
      </c>
      <c r="BZ53" s="139" t="str">
        <f>IF(OPEMDataQuality[[#This Row],[Total Score]]&gt;2.5, "Exceeds quality requirements", IF(OPEMDataQuality[[#This Row],[Total Score]]&gt;1.85, "Meets Minimum Requirements", "Does not meet minimum requirements"))</f>
        <v>Meets Minimum Requirements</v>
      </c>
    </row>
    <row r="54" spans="2:78" ht="15.75" x14ac:dyDescent="0.25">
      <c r="B54" s="20">
        <v>6</v>
      </c>
      <c r="C54" s="21" t="s">
        <v>55</v>
      </c>
      <c r="D54" s="44">
        <v>34.799999999999997</v>
      </c>
      <c r="E54" s="13" t="s">
        <v>185</v>
      </c>
      <c r="F54" s="13" t="s">
        <v>205</v>
      </c>
      <c r="G54" s="13" t="s">
        <v>208</v>
      </c>
      <c r="H54" s="13" t="s">
        <v>4</v>
      </c>
      <c r="I54" s="13" t="s">
        <v>6</v>
      </c>
      <c r="J54" s="13" t="s">
        <v>9</v>
      </c>
      <c r="K54" s="13" t="s">
        <v>15</v>
      </c>
      <c r="L54" s="13" t="s">
        <v>15</v>
      </c>
      <c r="M54" s="13">
        <f t="shared" si="7"/>
        <v>2</v>
      </c>
      <c r="N54" s="13">
        <f t="shared" si="8"/>
        <v>3</v>
      </c>
      <c r="O54" s="13">
        <f t="shared" si="9"/>
        <v>3</v>
      </c>
      <c r="P54" s="13">
        <f t="shared" si="10"/>
        <v>3</v>
      </c>
      <c r="Q54" s="13">
        <f t="shared" si="11"/>
        <v>3</v>
      </c>
      <c r="R54" s="13">
        <f t="shared" si="12"/>
        <v>3</v>
      </c>
      <c r="S54" s="13">
        <f t="shared" si="13"/>
        <v>1</v>
      </c>
      <c r="T54" s="13">
        <f t="shared" si="14"/>
        <v>2</v>
      </c>
      <c r="U54" s="81">
        <f t="shared" si="16"/>
        <v>2.5</v>
      </c>
      <c r="V54" s="33" t="str">
        <f t="shared" si="15"/>
        <v>Exceeds Quality Requirements</v>
      </c>
      <c r="AA54" s="20">
        <v>6</v>
      </c>
      <c r="AB54" s="21" t="s">
        <v>55</v>
      </c>
      <c r="AC54" s="55">
        <v>35</v>
      </c>
      <c r="AD54" s="13" t="s">
        <v>20</v>
      </c>
      <c r="AE54" s="13" t="s">
        <v>41</v>
      </c>
      <c r="AF54" s="13" t="s">
        <v>121</v>
      </c>
      <c r="AG54" s="13"/>
      <c r="AH54" s="13"/>
      <c r="AI54" s="13"/>
      <c r="AJ54" s="13"/>
      <c r="AK54" s="13"/>
      <c r="AL54" s="13"/>
      <c r="AM54" s="13"/>
      <c r="AN54" s="13">
        <v>1</v>
      </c>
      <c r="AO54" s="13">
        <v>3</v>
      </c>
      <c r="AP54" s="13">
        <v>2</v>
      </c>
      <c r="AQ54" s="13">
        <v>2</v>
      </c>
      <c r="AR54" s="13">
        <v>2</v>
      </c>
      <c r="AS54" s="63">
        <v>2</v>
      </c>
      <c r="AT54" s="13">
        <v>2</v>
      </c>
      <c r="AU54" s="13"/>
      <c r="AV54" s="13"/>
      <c r="AW54" s="13"/>
      <c r="AX54" s="13"/>
      <c r="AY54" s="48">
        <f t="shared" si="17"/>
        <v>2</v>
      </c>
      <c r="AZ54" s="65" t="str">
        <f t="shared" si="18"/>
        <v>Meets Minimum Requirements</v>
      </c>
      <c r="BD54" s="61">
        <f>AVERAGE(AY54,U54)</f>
        <v>2.25</v>
      </c>
      <c r="BM54" s="20">
        <v>6</v>
      </c>
      <c r="BN54" s="21" t="s">
        <v>272</v>
      </c>
      <c r="BO54" s="44">
        <v>34.799999999999997</v>
      </c>
      <c r="BP54" s="137">
        <v>0.16068371441649537</v>
      </c>
      <c r="BQ54" s="137">
        <v>0.23250160463542305</v>
      </c>
      <c r="BR54" s="137">
        <v>0.11115054468755767</v>
      </c>
      <c r="BS54" s="137">
        <v>0.12156453632306605</v>
      </c>
      <c r="BT54" s="137">
        <v>0.36469360896945646</v>
      </c>
      <c r="BU54" s="137">
        <v>9.2321415472345227E-23</v>
      </c>
      <c r="BV54" s="137">
        <v>7.8637885594802504E-3</v>
      </c>
      <c r="BW54" s="138">
        <v>0</v>
      </c>
      <c r="BX54" s="138">
        <v>0</v>
      </c>
      <c r="BY5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1.7929057006299967</v>
      </c>
      <c r="BZ54" s="139" t="str">
        <f>IF(OPEMDataQuality[[#This Row],[Total Score]]&gt;2.5, "Exceeds quality requirements", IF(OPEMDataQuality[[#This Row],[Total Score]]&gt;1.85, "Meets Minimum Requirements", "Does not meet minimum requirements"))</f>
        <v>Does not meet minimum requirements</v>
      </c>
    </row>
    <row r="55" spans="2:78" ht="15.75" x14ac:dyDescent="0.25">
      <c r="B55" s="20">
        <v>7</v>
      </c>
      <c r="C55" s="21" t="s">
        <v>120</v>
      </c>
      <c r="D55" s="44">
        <v>19.811560599190216</v>
      </c>
      <c r="E55" s="13" t="s">
        <v>185</v>
      </c>
      <c r="F55" s="13" t="s">
        <v>205</v>
      </c>
      <c r="G55" s="13" t="s">
        <v>208</v>
      </c>
      <c r="H55" s="13" t="s">
        <v>4</v>
      </c>
      <c r="I55" s="13" t="s">
        <v>6</v>
      </c>
      <c r="J55" s="13" t="s">
        <v>9</v>
      </c>
      <c r="K55" s="13" t="s">
        <v>14</v>
      </c>
      <c r="L55" s="13" t="s">
        <v>14</v>
      </c>
      <c r="M55" s="13">
        <f t="shared" si="7"/>
        <v>2</v>
      </c>
      <c r="N55" s="13">
        <f t="shared" si="8"/>
        <v>3</v>
      </c>
      <c r="O55" s="13">
        <f t="shared" si="9"/>
        <v>3</v>
      </c>
      <c r="P55" s="13">
        <f t="shared" si="10"/>
        <v>3</v>
      </c>
      <c r="Q55" s="13">
        <f t="shared" si="11"/>
        <v>3</v>
      </c>
      <c r="R55" s="13">
        <f t="shared" si="12"/>
        <v>3</v>
      </c>
      <c r="S55" s="13">
        <f t="shared" si="13"/>
        <v>3</v>
      </c>
      <c r="T55" s="13">
        <f t="shared" si="14"/>
        <v>2</v>
      </c>
      <c r="U55" s="81">
        <f t="shared" si="16"/>
        <v>2.75</v>
      </c>
      <c r="V55" s="33" t="str">
        <f t="shared" si="15"/>
        <v>Exceeds Quality Requirements</v>
      </c>
      <c r="AA55" s="20">
        <v>7</v>
      </c>
      <c r="AB55" s="21" t="s">
        <v>120</v>
      </c>
      <c r="AC55" s="55">
        <v>19</v>
      </c>
      <c r="AD55" s="13" t="s">
        <v>19</v>
      </c>
      <c r="AE55" s="13" t="s">
        <v>41</v>
      </c>
      <c r="AF55" s="13" t="s">
        <v>121</v>
      </c>
      <c r="AG55" s="13"/>
      <c r="AH55" s="13"/>
      <c r="AI55" s="13"/>
      <c r="AJ55" s="13"/>
      <c r="AK55" s="13"/>
      <c r="AL55" s="13"/>
      <c r="AM55" s="13"/>
      <c r="AN55" s="13">
        <v>2</v>
      </c>
      <c r="AO55" s="13">
        <v>3</v>
      </c>
      <c r="AP55" s="13">
        <v>2</v>
      </c>
      <c r="AQ55" s="13">
        <v>3</v>
      </c>
      <c r="AR55" s="13">
        <v>3</v>
      </c>
      <c r="AS55" s="63">
        <v>3</v>
      </c>
      <c r="AT55" s="13">
        <v>2</v>
      </c>
      <c r="AU55" s="13"/>
      <c r="AV55" s="13"/>
      <c r="AW55" s="13"/>
      <c r="AX55" s="13"/>
      <c r="AY55" s="48">
        <f t="shared" si="17"/>
        <v>2.4</v>
      </c>
      <c r="AZ55" s="65" t="str">
        <f t="shared" si="18"/>
        <v>Meets Minimum Requirements</v>
      </c>
      <c r="BD55" s="61">
        <f t="shared" si="19"/>
        <v>2.5750000000000002</v>
      </c>
      <c r="BM55" s="20">
        <v>7</v>
      </c>
      <c r="BN55" s="21" t="s">
        <v>120</v>
      </c>
      <c r="BO55" s="44">
        <v>19.811560599190216</v>
      </c>
      <c r="BP55" s="137">
        <v>0.39853774021868638</v>
      </c>
      <c r="BQ55" s="137">
        <v>8.2755080341794754E-2</v>
      </c>
      <c r="BR55" s="137">
        <v>0.33154167193021694</v>
      </c>
      <c r="BS55" s="137">
        <v>3.2730819480804066E-13</v>
      </c>
      <c r="BT55" s="137">
        <v>4.6238235499996699E-2</v>
      </c>
      <c r="BU55" s="137">
        <v>0.10023796367034524</v>
      </c>
      <c r="BV55" s="137">
        <v>3.5112500503259307E-2</v>
      </c>
      <c r="BW55" s="138">
        <v>0</v>
      </c>
      <c r="BX55" s="138">
        <v>0</v>
      </c>
      <c r="BY5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2.2409079253775976</v>
      </c>
      <c r="BZ55" s="139" t="str">
        <f>IF(OPEMDataQuality[[#This Row],[Total Score]]&gt;2.5, "Exceeds quality requirements", IF(OPEMDataQuality[[#This Row],[Total Score]]&gt;1.85, "Meets Minimum Requirements", "Does not meet minimum requirements"))</f>
        <v>Meets Minimum Requirements</v>
      </c>
    </row>
    <row r="56" spans="2:78" ht="15.75" x14ac:dyDescent="0.25">
      <c r="B56" s="20">
        <v>8</v>
      </c>
      <c r="C56" s="21" t="s">
        <v>56</v>
      </c>
      <c r="D56" s="44">
        <v>29.3</v>
      </c>
      <c r="E56" s="13" t="s">
        <v>185</v>
      </c>
      <c r="F56" s="13" t="s">
        <v>205</v>
      </c>
      <c r="G56" s="13" t="s">
        <v>208</v>
      </c>
      <c r="H56" s="13" t="s">
        <v>4</v>
      </c>
      <c r="I56" s="13" t="s">
        <v>8</v>
      </c>
      <c r="J56" s="13" t="s">
        <v>9</v>
      </c>
      <c r="K56" s="13" t="s">
        <v>14</v>
      </c>
      <c r="L56" s="13" t="s">
        <v>14</v>
      </c>
      <c r="M56" s="13">
        <f t="shared" si="7"/>
        <v>2</v>
      </c>
      <c r="N56" s="13">
        <f t="shared" si="8"/>
        <v>3</v>
      </c>
      <c r="O56" s="13">
        <f t="shared" si="9"/>
        <v>3</v>
      </c>
      <c r="P56" s="13">
        <f t="shared" si="10"/>
        <v>3</v>
      </c>
      <c r="Q56" s="13">
        <f t="shared" si="11"/>
        <v>1</v>
      </c>
      <c r="R56" s="13">
        <f t="shared" si="12"/>
        <v>3</v>
      </c>
      <c r="S56" s="13">
        <f t="shared" si="13"/>
        <v>3</v>
      </c>
      <c r="T56" s="13">
        <f t="shared" si="14"/>
        <v>2</v>
      </c>
      <c r="U56" s="81">
        <f t="shared" si="16"/>
        <v>2.5</v>
      </c>
      <c r="V56" s="33" t="str">
        <f t="shared" si="15"/>
        <v>Exceeds Quality Requirements</v>
      </c>
      <c r="AA56" s="20">
        <v>8</v>
      </c>
      <c r="AB56" s="21" t="s">
        <v>56</v>
      </c>
      <c r="AC56" s="55">
        <v>28</v>
      </c>
      <c r="AD56" s="13" t="s">
        <v>19</v>
      </c>
      <c r="AE56" s="13" t="s">
        <v>41</v>
      </c>
      <c r="AF56" s="13" t="s">
        <v>121</v>
      </c>
      <c r="AG56" s="13"/>
      <c r="AH56" s="13"/>
      <c r="AI56" s="13"/>
      <c r="AJ56" s="13"/>
      <c r="AK56" s="13"/>
      <c r="AL56" s="13"/>
      <c r="AM56" s="13"/>
      <c r="AN56" s="13">
        <v>2</v>
      </c>
      <c r="AO56" s="13">
        <v>3</v>
      </c>
      <c r="AP56" s="13">
        <v>2</v>
      </c>
      <c r="AQ56" s="13">
        <v>2</v>
      </c>
      <c r="AR56" s="13">
        <v>3</v>
      </c>
      <c r="AS56" s="63">
        <v>2.3332999999999999</v>
      </c>
      <c r="AT56" s="13">
        <v>2</v>
      </c>
      <c r="AU56" s="13"/>
      <c r="AV56" s="13"/>
      <c r="AW56" s="13"/>
      <c r="AX56" s="13"/>
      <c r="AY56" s="48">
        <f t="shared" si="17"/>
        <v>2.2666599999999999</v>
      </c>
      <c r="AZ56" s="65" t="str">
        <f t="shared" si="18"/>
        <v>Meets Minimum Requirements</v>
      </c>
      <c r="BD56" s="61">
        <f t="shared" si="19"/>
        <v>2.3833299999999999</v>
      </c>
      <c r="BM56" s="20">
        <v>8</v>
      </c>
      <c r="BN56" s="21" t="s">
        <v>56</v>
      </c>
      <c r="BO56" s="44">
        <v>29.3</v>
      </c>
      <c r="BP56" s="137">
        <v>0.41400314549234357</v>
      </c>
      <c r="BQ56" s="137">
        <v>0.1740872207151441</v>
      </c>
      <c r="BR56" s="137">
        <v>0.27680261435026049</v>
      </c>
      <c r="BS56" s="137">
        <v>1.981031576592146E-13</v>
      </c>
      <c r="BT56" s="137">
        <v>0.12141160884676173</v>
      </c>
      <c r="BU56" s="137">
        <v>4.7497639238318752E-22</v>
      </c>
      <c r="BV56" s="137">
        <v>1.1689029968403434E-2</v>
      </c>
      <c r="BW56" s="138">
        <v>0</v>
      </c>
      <c r="BX56" s="138">
        <v>0</v>
      </c>
      <c r="BY5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2.2885787753918043</v>
      </c>
      <c r="BZ56" s="139" t="str">
        <f>IF(OPEMDataQuality[[#This Row],[Total Score]]&gt;2.5, "Exceeds quality requirements", IF(OPEMDataQuality[[#This Row],[Total Score]]&gt;1.85, "Meets Minimum Requirements", "Does not meet minimum requirements"))</f>
        <v>Meets Minimum Requirements</v>
      </c>
    </row>
    <row r="57" spans="2:78" ht="15.75" x14ac:dyDescent="0.25">
      <c r="B57" s="20">
        <v>9</v>
      </c>
      <c r="C57" s="21" t="s">
        <v>57</v>
      </c>
      <c r="D57" s="44">
        <v>34.6</v>
      </c>
      <c r="E57" s="13" t="s">
        <v>185</v>
      </c>
      <c r="F57" s="13" t="s">
        <v>206</v>
      </c>
      <c r="G57" s="13" t="s">
        <v>208</v>
      </c>
      <c r="H57" s="13" t="s">
        <v>5</v>
      </c>
      <c r="I57" s="13" t="s">
        <v>6</v>
      </c>
      <c r="J57" s="13" t="s">
        <v>9</v>
      </c>
      <c r="K57" s="13" t="s">
        <v>15</v>
      </c>
      <c r="L57" s="13" t="s">
        <v>15</v>
      </c>
      <c r="M57" s="13">
        <f t="shared" si="7"/>
        <v>2</v>
      </c>
      <c r="N57" s="13">
        <f t="shared" si="8"/>
        <v>2</v>
      </c>
      <c r="O57" s="13">
        <f t="shared" si="9"/>
        <v>3</v>
      </c>
      <c r="P57" s="13">
        <f t="shared" si="10"/>
        <v>2</v>
      </c>
      <c r="Q57" s="13">
        <f t="shared" si="11"/>
        <v>3</v>
      </c>
      <c r="R57" s="13">
        <f t="shared" si="12"/>
        <v>3</v>
      </c>
      <c r="S57" s="13">
        <f t="shared" si="13"/>
        <v>1</v>
      </c>
      <c r="T57" s="13">
        <f t="shared" si="14"/>
        <v>2</v>
      </c>
      <c r="U57" s="81">
        <f t="shared" si="16"/>
        <v>2.25</v>
      </c>
      <c r="V57" s="33" t="str">
        <f t="shared" si="15"/>
        <v>Meets Minimum Requirements</v>
      </c>
      <c r="AA57" s="20">
        <v>9</v>
      </c>
      <c r="AB57" s="21" t="s">
        <v>57</v>
      </c>
      <c r="AC57" s="55">
        <v>34.6</v>
      </c>
      <c r="AD57" s="13" t="s">
        <v>20</v>
      </c>
      <c r="AE57" s="13" t="s">
        <v>41</v>
      </c>
      <c r="AF57" s="13" t="s">
        <v>121</v>
      </c>
      <c r="AG57" s="13"/>
      <c r="AH57" s="13"/>
      <c r="AI57" s="13"/>
      <c r="AJ57" s="13"/>
      <c r="AK57" s="13"/>
      <c r="AL57" s="13"/>
      <c r="AM57" s="13"/>
      <c r="AN57" s="13">
        <v>1</v>
      </c>
      <c r="AO57" s="13">
        <v>3</v>
      </c>
      <c r="AP57" s="13">
        <v>2</v>
      </c>
      <c r="AQ57" s="13">
        <v>2</v>
      </c>
      <c r="AR57" s="13">
        <v>1</v>
      </c>
      <c r="AS57" s="63">
        <v>1.6666999999999998</v>
      </c>
      <c r="AT57" s="13">
        <v>2</v>
      </c>
      <c r="AU57" s="13"/>
      <c r="AV57" s="13"/>
      <c r="AW57" s="13"/>
      <c r="AX57" s="13"/>
      <c r="AY57" s="48">
        <f t="shared" si="17"/>
        <v>1.9333399999999998</v>
      </c>
      <c r="AZ57" s="65" t="str">
        <f t="shared" si="18"/>
        <v>Meets Minimum Requirements</v>
      </c>
      <c r="BD57" s="61">
        <f t="shared" si="19"/>
        <v>2.0916699999999997</v>
      </c>
      <c r="BM57" s="20">
        <v>9</v>
      </c>
      <c r="BN57" s="21" t="s">
        <v>57</v>
      </c>
      <c r="BO57" s="44">
        <v>34.6</v>
      </c>
      <c r="BP57" s="137">
        <v>0.32071973610163751</v>
      </c>
      <c r="BQ57" s="137">
        <v>0.18243434142350415</v>
      </c>
      <c r="BR57" s="137">
        <v>0.14179609873071369</v>
      </c>
      <c r="BS57" s="137">
        <v>5.4558013473854875E-14</v>
      </c>
      <c r="BT57" s="137">
        <v>0.34384731216242553</v>
      </c>
      <c r="BU57" s="137">
        <v>6.4148208986591985E-23</v>
      </c>
      <c r="BV57" s="137">
        <v>9.636526194303531E-3</v>
      </c>
      <c r="BW57" s="138">
        <v>0</v>
      </c>
      <c r="BX57" s="138">
        <v>0</v>
      </c>
      <c r="BY5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1.9737404531644898</v>
      </c>
      <c r="BZ57" s="139" t="str">
        <f>IF(OPEMDataQuality[[#This Row],[Total Score]]&gt;2.5, "Exceeds quality requirements", IF(OPEMDataQuality[[#This Row],[Total Score]]&gt;1.85, "Meets Minimum Requirements", "Does not meet minimum requirements"))</f>
        <v>Meets Minimum Requirements</v>
      </c>
    </row>
    <row r="58" spans="2:78" ht="15.75" x14ac:dyDescent="0.25">
      <c r="B58" s="20">
        <v>10</v>
      </c>
      <c r="C58" s="21" t="s">
        <v>58</v>
      </c>
      <c r="D58" s="44">
        <v>16.89682533578096</v>
      </c>
      <c r="E58" s="13" t="s">
        <v>185</v>
      </c>
      <c r="F58" s="13" t="s">
        <v>205</v>
      </c>
      <c r="G58" s="13" t="s">
        <v>208</v>
      </c>
      <c r="H58" s="13" t="s">
        <v>4</v>
      </c>
      <c r="I58" s="13" t="s">
        <v>6</v>
      </c>
      <c r="J58" s="13" t="s">
        <v>9</v>
      </c>
      <c r="K58" s="13" t="s">
        <v>14</v>
      </c>
      <c r="L58" s="13" t="s">
        <v>14</v>
      </c>
      <c r="M58" s="13">
        <f t="shared" si="7"/>
        <v>2</v>
      </c>
      <c r="N58" s="13">
        <f t="shared" si="8"/>
        <v>3</v>
      </c>
      <c r="O58" s="13">
        <f t="shared" si="9"/>
        <v>3</v>
      </c>
      <c r="P58" s="13">
        <f t="shared" si="10"/>
        <v>3</v>
      </c>
      <c r="Q58" s="13">
        <f t="shared" si="11"/>
        <v>3</v>
      </c>
      <c r="R58" s="13">
        <f t="shared" si="12"/>
        <v>3</v>
      </c>
      <c r="S58" s="13">
        <f t="shared" si="13"/>
        <v>3</v>
      </c>
      <c r="T58" s="13">
        <f t="shared" si="14"/>
        <v>2</v>
      </c>
      <c r="U58" s="81">
        <f t="shared" si="16"/>
        <v>2.75</v>
      </c>
      <c r="V58" s="33" t="str">
        <f t="shared" si="15"/>
        <v>Exceeds Quality Requirements</v>
      </c>
      <c r="AA58" s="20">
        <v>10</v>
      </c>
      <c r="AB58" s="21" t="s">
        <v>58</v>
      </c>
      <c r="AC58" s="55">
        <v>17.5</v>
      </c>
      <c r="AD58" s="13" t="s">
        <v>19</v>
      </c>
      <c r="AE58" s="13" t="s">
        <v>41</v>
      </c>
      <c r="AF58" s="13" t="s">
        <v>121</v>
      </c>
      <c r="AG58" s="13"/>
      <c r="AH58" s="13"/>
      <c r="AI58" s="13"/>
      <c r="AJ58" s="13"/>
      <c r="AK58" s="13"/>
      <c r="AL58" s="13"/>
      <c r="AM58" s="13"/>
      <c r="AN58" s="13">
        <v>3</v>
      </c>
      <c r="AO58" s="13">
        <v>3</v>
      </c>
      <c r="AP58" s="13">
        <v>3</v>
      </c>
      <c r="AQ58" s="13">
        <v>3</v>
      </c>
      <c r="AR58" s="13">
        <v>3</v>
      </c>
      <c r="AS58" s="63">
        <v>3</v>
      </c>
      <c r="AT58" s="13">
        <v>2</v>
      </c>
      <c r="AU58" s="13"/>
      <c r="AV58" s="13"/>
      <c r="AW58" s="13"/>
      <c r="AX58" s="13"/>
      <c r="AY58" s="48">
        <f t="shared" si="17"/>
        <v>2.8</v>
      </c>
      <c r="AZ58" s="65" t="str">
        <f t="shared" si="18"/>
        <v>Exceeds Quality Requirements</v>
      </c>
      <c r="BD58" s="61">
        <f>AVERAGE(AY58,U58)</f>
        <v>2.7749999999999999</v>
      </c>
      <c r="BM58" s="20">
        <v>10</v>
      </c>
      <c r="BN58" s="21" t="s">
        <v>58</v>
      </c>
      <c r="BO58" s="44">
        <v>16.89682533578096</v>
      </c>
      <c r="BP58" s="137">
        <v>0.36276540678584196</v>
      </c>
      <c r="BQ58" s="137">
        <v>7.2395864933169796E-2</v>
      </c>
      <c r="BR58" s="137">
        <v>0.35177794430751075</v>
      </c>
      <c r="BS58" s="137">
        <v>3.2629777420352737E-13</v>
      </c>
      <c r="BT58" s="137">
        <v>4.6574138067204507E-2</v>
      </c>
      <c r="BU58" s="137">
        <v>0.13250555442220394</v>
      </c>
      <c r="BV58" s="137">
        <v>3.1958517997838581E-2</v>
      </c>
      <c r="BW58" s="138">
        <v>0</v>
      </c>
      <c r="BX58" s="138">
        <v>0</v>
      </c>
      <c r="BY5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2.1796405673246251</v>
      </c>
      <c r="BZ58" s="139" t="str">
        <f>IF(OPEMDataQuality[[#This Row],[Total Score]]&gt;2.5, "Exceeds quality requirements", IF(OPEMDataQuality[[#This Row],[Total Score]]&gt;1.85, "Meets Minimum Requirements", "Does not meet minimum requirements"))</f>
        <v>Meets Minimum Requirements</v>
      </c>
    </row>
    <row r="59" spans="2:78" ht="15.75" x14ac:dyDescent="0.25">
      <c r="B59" s="20">
        <v>11</v>
      </c>
      <c r="C59" s="56" t="s">
        <v>211</v>
      </c>
      <c r="D59" s="44">
        <v>39.50230507332779</v>
      </c>
      <c r="E59" s="13" t="s">
        <v>185</v>
      </c>
      <c r="F59" s="13" t="s">
        <v>205</v>
      </c>
      <c r="G59" s="13" t="s">
        <v>208</v>
      </c>
      <c r="H59" s="13" t="s">
        <v>4</v>
      </c>
      <c r="I59" s="13" t="s">
        <v>6</v>
      </c>
      <c r="J59" s="13" t="s">
        <v>9</v>
      </c>
      <c r="K59" s="13" t="s">
        <v>15</v>
      </c>
      <c r="L59" s="13" t="s">
        <v>15</v>
      </c>
      <c r="M59" s="13">
        <f t="shared" si="7"/>
        <v>2</v>
      </c>
      <c r="N59" s="13">
        <f t="shared" si="8"/>
        <v>3</v>
      </c>
      <c r="O59" s="13">
        <f t="shared" si="9"/>
        <v>3</v>
      </c>
      <c r="P59" s="13">
        <f t="shared" si="10"/>
        <v>3</v>
      </c>
      <c r="Q59" s="13">
        <f t="shared" si="11"/>
        <v>3</v>
      </c>
      <c r="R59" s="13">
        <f t="shared" si="12"/>
        <v>3</v>
      </c>
      <c r="S59" s="13">
        <f t="shared" si="13"/>
        <v>1</v>
      </c>
      <c r="T59" s="13">
        <f t="shared" si="14"/>
        <v>2</v>
      </c>
      <c r="U59" s="81">
        <f t="shared" si="16"/>
        <v>2.5</v>
      </c>
      <c r="V59" s="33" t="str">
        <f t="shared" si="15"/>
        <v>Exceeds Quality Requirements</v>
      </c>
      <c r="AA59" s="20">
        <v>11</v>
      </c>
      <c r="AB59" s="21" t="s">
        <v>59</v>
      </c>
      <c r="AC59" s="55">
        <v>43.6</v>
      </c>
      <c r="AD59" s="13" t="s">
        <v>20</v>
      </c>
      <c r="AE59" s="13" t="s">
        <v>41</v>
      </c>
      <c r="AF59" s="13" t="s">
        <v>121</v>
      </c>
      <c r="AG59" s="13"/>
      <c r="AH59" s="13"/>
      <c r="AI59" s="13"/>
      <c r="AJ59" s="13"/>
      <c r="AK59" s="13"/>
      <c r="AL59" s="13"/>
      <c r="AM59" s="13"/>
      <c r="AN59" s="13">
        <v>1</v>
      </c>
      <c r="AO59" s="13">
        <v>2</v>
      </c>
      <c r="AP59" s="13">
        <v>2</v>
      </c>
      <c r="AQ59" s="13">
        <v>3</v>
      </c>
      <c r="AR59" s="13">
        <v>2</v>
      </c>
      <c r="AS59" s="63">
        <v>2.6666999999999996</v>
      </c>
      <c r="AT59" s="13">
        <v>2</v>
      </c>
      <c r="AU59" s="13"/>
      <c r="AV59" s="13"/>
      <c r="AW59" s="13"/>
      <c r="AX59" s="13"/>
      <c r="AY59" s="48">
        <f t="shared" si="17"/>
        <v>1.9333399999999998</v>
      </c>
      <c r="AZ59" s="65" t="str">
        <f t="shared" si="18"/>
        <v>Meets Minimum Requirements</v>
      </c>
      <c r="BD59" s="61">
        <f t="shared" si="19"/>
        <v>2.2166699999999997</v>
      </c>
      <c r="BM59" s="20">
        <v>11</v>
      </c>
      <c r="BN59" s="56" t="s">
        <v>211</v>
      </c>
      <c r="BO59" s="44">
        <v>39.50230507332779</v>
      </c>
      <c r="BP59" s="137">
        <v>0.17245470867431029</v>
      </c>
      <c r="BQ59" s="137">
        <v>0.22659375129774895</v>
      </c>
      <c r="BR59" s="137">
        <v>0.10271308492123035</v>
      </c>
      <c r="BS59" s="137">
        <v>0.13418338458983725</v>
      </c>
      <c r="BT59" s="137">
        <v>0.35311416997354073</v>
      </c>
      <c r="BU59" s="137">
        <v>1.7790041681927323E-22</v>
      </c>
      <c r="BV59" s="137">
        <v>8.6722407425341898E-3</v>
      </c>
      <c r="BW59" s="138">
        <v>0</v>
      </c>
      <c r="BX59" s="138">
        <v>0</v>
      </c>
      <c r="BY5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1.814803219099173</v>
      </c>
      <c r="BZ59" s="139" t="str">
        <f>IF(OPEMDataQuality[[#This Row],[Total Score]]&gt;2.5, "Exceeds quality requirements", IF(OPEMDataQuality[[#This Row],[Total Score]]&gt;1.85, "Meets Minimum Requirements", "Does not meet minimum requirements"))</f>
        <v>Does not meet minimum requirements</v>
      </c>
    </row>
    <row r="60" spans="2:78" ht="15.75" x14ac:dyDescent="0.25">
      <c r="B60" s="20">
        <v>12</v>
      </c>
      <c r="C60" s="21" t="s">
        <v>60</v>
      </c>
      <c r="D60" s="44">
        <v>16.483951997579851</v>
      </c>
      <c r="E60" s="13" t="s">
        <v>185</v>
      </c>
      <c r="F60" s="13" t="s">
        <v>205</v>
      </c>
      <c r="G60" s="13" t="s">
        <v>208</v>
      </c>
      <c r="H60" s="13" t="s">
        <v>4</v>
      </c>
      <c r="I60" s="13" t="s">
        <v>6</v>
      </c>
      <c r="J60" s="13" t="s">
        <v>9</v>
      </c>
      <c r="K60" s="13" t="s">
        <v>14</v>
      </c>
      <c r="L60" s="13" t="s">
        <v>14</v>
      </c>
      <c r="M60" s="13">
        <f t="shared" si="7"/>
        <v>2</v>
      </c>
      <c r="N60" s="13">
        <f t="shared" si="8"/>
        <v>3</v>
      </c>
      <c r="O60" s="13">
        <f t="shared" si="9"/>
        <v>3</v>
      </c>
      <c r="P60" s="13">
        <f t="shared" si="10"/>
        <v>3</v>
      </c>
      <c r="Q60" s="13">
        <f t="shared" si="11"/>
        <v>3</v>
      </c>
      <c r="R60" s="13">
        <f t="shared" si="12"/>
        <v>3</v>
      </c>
      <c r="S60" s="13">
        <f t="shared" si="13"/>
        <v>3</v>
      </c>
      <c r="T60" s="13">
        <f t="shared" si="14"/>
        <v>2</v>
      </c>
      <c r="U60" s="81">
        <f t="shared" si="16"/>
        <v>2.75</v>
      </c>
      <c r="V60" s="33" t="str">
        <f t="shared" si="15"/>
        <v>Exceeds Quality Requirements</v>
      </c>
      <c r="AA60" s="20">
        <v>12</v>
      </c>
      <c r="AB60" s="21" t="s">
        <v>60</v>
      </c>
      <c r="AC60" s="55">
        <v>16.899999999999999</v>
      </c>
      <c r="AD60" s="13" t="s">
        <v>20</v>
      </c>
      <c r="AE60" s="13" t="s">
        <v>41</v>
      </c>
      <c r="AF60" s="13" t="s">
        <v>121</v>
      </c>
      <c r="AG60" s="13"/>
      <c r="AH60" s="13"/>
      <c r="AI60" s="13"/>
      <c r="AJ60" s="13"/>
      <c r="AK60" s="13"/>
      <c r="AL60" s="13"/>
      <c r="AM60" s="13"/>
      <c r="AN60" s="13">
        <v>1</v>
      </c>
      <c r="AO60" s="13">
        <v>3</v>
      </c>
      <c r="AP60" s="13">
        <v>2</v>
      </c>
      <c r="AQ60" s="13">
        <v>3</v>
      </c>
      <c r="AR60" s="13">
        <v>2</v>
      </c>
      <c r="AS60" s="63">
        <v>2.6666999999999996</v>
      </c>
      <c r="AT60" s="13">
        <v>2</v>
      </c>
      <c r="AU60" s="13"/>
      <c r="AV60" s="13"/>
      <c r="AW60" s="13"/>
      <c r="AX60" s="13"/>
      <c r="AY60" s="48">
        <f t="shared" si="17"/>
        <v>2.1333399999999996</v>
      </c>
      <c r="AZ60" s="65" t="str">
        <f t="shared" si="18"/>
        <v>Meets Minimum Requirements</v>
      </c>
      <c r="BD60" s="61">
        <f t="shared" si="19"/>
        <v>2.4416699999999998</v>
      </c>
      <c r="BM60" s="20">
        <v>12</v>
      </c>
      <c r="BN60" s="21" t="s">
        <v>60</v>
      </c>
      <c r="BO60" s="44">
        <v>16.483951997579851</v>
      </c>
      <c r="BP60" s="137">
        <v>0.35411832319320041</v>
      </c>
      <c r="BQ60" s="137">
        <v>8.3668563380847397E-2</v>
      </c>
      <c r="BR60" s="137">
        <v>0.36351409973616416</v>
      </c>
      <c r="BS60" s="137">
        <v>3.4257477865275461E-13</v>
      </c>
      <c r="BT60" s="137">
        <v>4.788744555306533E-2</v>
      </c>
      <c r="BU60" s="137">
        <v>0.11769484478064882</v>
      </c>
      <c r="BV60" s="137">
        <v>3.1050018786191937E-2</v>
      </c>
      <c r="BW60" s="138">
        <v>0</v>
      </c>
      <c r="BX60" s="138">
        <v>0</v>
      </c>
      <c r="BY6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2.1844026237204077</v>
      </c>
      <c r="BZ60" s="139" t="str">
        <f>IF(OPEMDataQuality[[#This Row],[Total Score]]&gt;2.5, "Exceeds quality requirements", IF(OPEMDataQuality[[#This Row],[Total Score]]&gt;1.85, "Meets Minimum Requirements", "Does not meet minimum requirements"))</f>
        <v>Meets Minimum Requirements</v>
      </c>
    </row>
    <row r="61" spans="2:78" ht="15.75" x14ac:dyDescent="0.25">
      <c r="B61" s="20">
        <v>13</v>
      </c>
      <c r="C61" s="21" t="s">
        <v>61</v>
      </c>
      <c r="D61" s="44">
        <v>29.3</v>
      </c>
      <c r="E61" s="13" t="s">
        <v>188</v>
      </c>
      <c r="F61" s="13" t="s">
        <v>205</v>
      </c>
      <c r="G61" s="13" t="s">
        <v>208</v>
      </c>
      <c r="H61" s="13" t="s">
        <v>5</v>
      </c>
      <c r="I61" s="13" t="s">
        <v>8</v>
      </c>
      <c r="J61" s="13" t="s">
        <v>9</v>
      </c>
      <c r="K61" s="13" t="s">
        <v>14</v>
      </c>
      <c r="L61" s="13" t="s">
        <v>14</v>
      </c>
      <c r="M61" s="13">
        <f t="shared" si="7"/>
        <v>1</v>
      </c>
      <c r="N61" s="13">
        <f t="shared" si="8"/>
        <v>3</v>
      </c>
      <c r="O61" s="13">
        <f t="shared" si="9"/>
        <v>3</v>
      </c>
      <c r="P61" s="13">
        <f t="shared" si="10"/>
        <v>2</v>
      </c>
      <c r="Q61" s="13">
        <f t="shared" si="11"/>
        <v>1</v>
      </c>
      <c r="R61" s="13">
        <f t="shared" si="12"/>
        <v>3</v>
      </c>
      <c r="S61" s="13">
        <f t="shared" si="13"/>
        <v>3</v>
      </c>
      <c r="T61" s="13">
        <f t="shared" si="14"/>
        <v>2</v>
      </c>
      <c r="U61" s="81">
        <f t="shared" si="16"/>
        <v>2.25</v>
      </c>
      <c r="V61" s="33" t="str">
        <f t="shared" si="15"/>
        <v>Meets Minimum Requirements</v>
      </c>
      <c r="AA61" s="20">
        <v>13</v>
      </c>
      <c r="AB61" s="21" t="s">
        <v>61</v>
      </c>
      <c r="AC61" s="55">
        <v>29</v>
      </c>
      <c r="AD61" s="13" t="s">
        <v>20</v>
      </c>
      <c r="AE61" s="13" t="s">
        <v>41</v>
      </c>
      <c r="AF61" s="13" t="s">
        <v>121</v>
      </c>
      <c r="AG61" s="13"/>
      <c r="AH61" s="13"/>
      <c r="AI61" s="13"/>
      <c r="AJ61" s="13"/>
      <c r="AK61" s="13"/>
      <c r="AL61" s="13"/>
      <c r="AM61" s="13"/>
      <c r="AN61" s="13">
        <v>1</v>
      </c>
      <c r="AO61" s="13">
        <v>2</v>
      </c>
      <c r="AP61" s="13">
        <v>2</v>
      </c>
      <c r="AQ61" s="13">
        <v>3</v>
      </c>
      <c r="AR61" s="13">
        <v>3</v>
      </c>
      <c r="AS61" s="63">
        <v>3</v>
      </c>
      <c r="AT61" s="13">
        <v>2</v>
      </c>
      <c r="AU61" s="13"/>
      <c r="AV61" s="13"/>
      <c r="AW61" s="13"/>
      <c r="AX61" s="13"/>
      <c r="AY61" s="48">
        <f t="shared" si="17"/>
        <v>2</v>
      </c>
      <c r="AZ61" s="65" t="str">
        <f t="shared" si="18"/>
        <v>Meets Minimum Requirements</v>
      </c>
      <c r="BD61" s="61">
        <f t="shared" si="19"/>
        <v>2.125</v>
      </c>
      <c r="BM61" s="20">
        <v>13</v>
      </c>
      <c r="BN61" s="21" t="s">
        <v>273</v>
      </c>
      <c r="BO61" s="44">
        <v>29.3</v>
      </c>
      <c r="BP61" s="137">
        <v>0.28437717909861854</v>
      </c>
      <c r="BQ61" s="137">
        <v>0.20768493587609763</v>
      </c>
      <c r="BR61" s="137">
        <v>0.17064974188339083</v>
      </c>
      <c r="BS61" s="137">
        <v>7.8381388985743705E-14</v>
      </c>
      <c r="BT61" s="137">
        <v>0.32624393246048361</v>
      </c>
      <c r="BU61" s="137">
        <v>1.2784633413197018E-22</v>
      </c>
      <c r="BV61" s="137">
        <v>9.5334052522625962E-3</v>
      </c>
      <c r="BW61" s="138">
        <v>0</v>
      </c>
      <c r="BX61" s="138">
        <v>0</v>
      </c>
      <c r="BY6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1.9551116357799982</v>
      </c>
      <c r="BZ61" s="139" t="str">
        <f>IF(OPEMDataQuality[[#This Row],[Total Score]]&gt;2.5, "Exceeds quality requirements", IF(OPEMDataQuality[[#This Row],[Total Score]]&gt;1.85, "Meets Minimum Requirements", "Does not meet minimum requirements"))</f>
        <v>Meets Minimum Requirements</v>
      </c>
    </row>
    <row r="62" spans="2:78" ht="15.75" x14ac:dyDescent="0.25">
      <c r="B62" s="20">
        <v>14</v>
      </c>
      <c r="C62" s="21" t="s">
        <v>62</v>
      </c>
      <c r="D62" s="44">
        <v>36.35</v>
      </c>
      <c r="E62" s="13" t="s">
        <v>185</v>
      </c>
      <c r="F62" s="13" t="s">
        <v>206</v>
      </c>
      <c r="G62" s="13" t="s">
        <v>208</v>
      </c>
      <c r="H62" s="13" t="s">
        <v>5</v>
      </c>
      <c r="I62" s="13" t="s">
        <v>8</v>
      </c>
      <c r="J62" s="13" t="s">
        <v>9</v>
      </c>
      <c r="K62" s="13" t="s">
        <v>15</v>
      </c>
      <c r="L62" s="13" t="s">
        <v>15</v>
      </c>
      <c r="M62" s="13">
        <f t="shared" si="7"/>
        <v>2</v>
      </c>
      <c r="N62" s="13">
        <f t="shared" si="8"/>
        <v>2</v>
      </c>
      <c r="O62" s="13">
        <f t="shared" si="9"/>
        <v>3</v>
      </c>
      <c r="P62" s="13">
        <f t="shared" si="10"/>
        <v>2</v>
      </c>
      <c r="Q62" s="13">
        <f t="shared" si="11"/>
        <v>1</v>
      </c>
      <c r="R62" s="13">
        <f t="shared" si="12"/>
        <v>3</v>
      </c>
      <c r="S62" s="13">
        <f t="shared" si="13"/>
        <v>1</v>
      </c>
      <c r="T62" s="13">
        <f t="shared" si="14"/>
        <v>2</v>
      </c>
      <c r="U62" s="81">
        <f t="shared" si="16"/>
        <v>2</v>
      </c>
      <c r="V62" s="33" t="str">
        <f t="shared" si="15"/>
        <v>Meets Minimum Requirements</v>
      </c>
      <c r="AA62" s="20">
        <v>14</v>
      </c>
      <c r="AB62" s="21" t="s">
        <v>62</v>
      </c>
      <c r="AC62" s="55">
        <v>44</v>
      </c>
      <c r="AD62" s="13" t="s">
        <v>20</v>
      </c>
      <c r="AE62" s="13" t="s">
        <v>42</v>
      </c>
      <c r="AF62" s="13" t="s">
        <v>121</v>
      </c>
      <c r="AG62" s="13"/>
      <c r="AH62" s="13"/>
      <c r="AI62" s="13"/>
      <c r="AJ62" s="13"/>
      <c r="AK62" s="13"/>
      <c r="AL62" s="13"/>
      <c r="AM62" s="13"/>
      <c r="AN62" s="13">
        <v>1</v>
      </c>
      <c r="AO62" s="13">
        <v>3</v>
      </c>
      <c r="AP62" s="13">
        <v>3</v>
      </c>
      <c r="AQ62" s="13">
        <v>2</v>
      </c>
      <c r="AR62" s="13">
        <v>2</v>
      </c>
      <c r="AS62" s="63">
        <v>2</v>
      </c>
      <c r="AT62" s="13">
        <v>2</v>
      </c>
      <c r="AU62" s="13"/>
      <c r="AV62" s="13"/>
      <c r="AW62" s="13"/>
      <c r="AX62" s="13"/>
      <c r="AY62" s="48">
        <f t="shared" si="17"/>
        <v>2.2000000000000002</v>
      </c>
      <c r="AZ62" s="65" t="str">
        <f t="shared" si="18"/>
        <v>Meets Minimum Requirements</v>
      </c>
      <c r="BD62" s="61">
        <f t="shared" si="19"/>
        <v>2.1</v>
      </c>
      <c r="BM62" s="20">
        <v>14</v>
      </c>
      <c r="BN62" s="21" t="s">
        <v>62</v>
      </c>
      <c r="BO62" s="44">
        <v>36.35</v>
      </c>
      <c r="BP62" s="137">
        <v>0.4004261621744144</v>
      </c>
      <c r="BQ62" s="137">
        <v>0.24354396464540651</v>
      </c>
      <c r="BR62" s="137">
        <v>0.20149348346822704</v>
      </c>
      <c r="BS62" s="137">
        <v>1.0471230299871208E-13</v>
      </c>
      <c r="BT62" s="137">
        <v>0.13564029362128618</v>
      </c>
      <c r="BU62" s="137">
        <v>1.3294578536908652E-22</v>
      </c>
      <c r="BV62" s="137">
        <v>1.3016439938577975E-2</v>
      </c>
      <c r="BW62" s="138">
        <v>0</v>
      </c>
      <c r="BX62" s="138">
        <v>0</v>
      </c>
      <c r="BY6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2.253026556249162</v>
      </c>
      <c r="BZ62" s="139" t="str">
        <f>IF(OPEMDataQuality[[#This Row],[Total Score]]&gt;2.5, "Exceeds quality requirements", IF(OPEMDataQuality[[#This Row],[Total Score]]&gt;1.85, "Meets Minimum Requirements", "Does not meet minimum requirements"))</f>
        <v>Meets Minimum Requirements</v>
      </c>
    </row>
    <row r="63" spans="2:78" ht="15.75" x14ac:dyDescent="0.25">
      <c r="B63" s="20">
        <v>15</v>
      </c>
      <c r="C63" s="21" t="s">
        <v>63</v>
      </c>
      <c r="D63" s="44">
        <v>29.2</v>
      </c>
      <c r="E63" s="13" t="s">
        <v>188</v>
      </c>
      <c r="F63" s="13" t="s">
        <v>205</v>
      </c>
      <c r="G63" s="13" t="s">
        <v>208</v>
      </c>
      <c r="H63" s="13" t="s">
        <v>5</v>
      </c>
      <c r="I63" s="13" t="s">
        <v>8</v>
      </c>
      <c r="J63" s="13" t="s">
        <v>9</v>
      </c>
      <c r="K63" s="13" t="s">
        <v>14</v>
      </c>
      <c r="L63" s="13" t="s">
        <v>14</v>
      </c>
      <c r="M63" s="13">
        <f t="shared" si="7"/>
        <v>1</v>
      </c>
      <c r="N63" s="13">
        <f t="shared" si="8"/>
        <v>3</v>
      </c>
      <c r="O63" s="13">
        <f t="shared" si="9"/>
        <v>3</v>
      </c>
      <c r="P63" s="13">
        <f t="shared" si="10"/>
        <v>2</v>
      </c>
      <c r="Q63" s="13">
        <f t="shared" si="11"/>
        <v>1</v>
      </c>
      <c r="R63" s="13">
        <f t="shared" si="12"/>
        <v>3</v>
      </c>
      <c r="S63" s="13">
        <f t="shared" si="13"/>
        <v>3</v>
      </c>
      <c r="T63" s="13">
        <f t="shared" si="14"/>
        <v>2</v>
      </c>
      <c r="U63" s="81">
        <f t="shared" si="16"/>
        <v>2.25</v>
      </c>
      <c r="V63" s="33" t="str">
        <f t="shared" si="15"/>
        <v>Meets Minimum Requirements</v>
      </c>
      <c r="AA63" s="20">
        <v>15</v>
      </c>
      <c r="AB63" s="21" t="s">
        <v>63</v>
      </c>
      <c r="AC63" s="55">
        <v>24.1</v>
      </c>
      <c r="AD63" s="13" t="s">
        <v>20</v>
      </c>
      <c r="AE63" s="13" t="s">
        <v>41</v>
      </c>
      <c r="AF63" s="13" t="s">
        <v>121</v>
      </c>
      <c r="AG63" s="13"/>
      <c r="AH63" s="13"/>
      <c r="AI63" s="13"/>
      <c r="AJ63" s="13"/>
      <c r="AK63" s="13"/>
      <c r="AL63" s="13"/>
      <c r="AM63" s="13"/>
      <c r="AN63" s="13">
        <v>1</v>
      </c>
      <c r="AO63" s="13">
        <v>2</v>
      </c>
      <c r="AP63" s="13">
        <v>3</v>
      </c>
      <c r="AQ63" s="13">
        <v>3</v>
      </c>
      <c r="AR63" s="13">
        <v>2</v>
      </c>
      <c r="AS63" s="63">
        <v>2.6666999999999996</v>
      </c>
      <c r="AT63" s="13">
        <v>2</v>
      </c>
      <c r="AU63" s="13"/>
      <c r="AV63" s="13"/>
      <c r="AW63" s="13"/>
      <c r="AX63" s="13"/>
      <c r="AY63" s="48">
        <f t="shared" si="17"/>
        <v>2.1333399999999996</v>
      </c>
      <c r="AZ63" s="65" t="str">
        <f t="shared" si="18"/>
        <v>Meets Minimum Requirements</v>
      </c>
      <c r="BD63" s="61">
        <f t="shared" si="19"/>
        <v>2.1916699999999998</v>
      </c>
      <c r="BM63" s="20">
        <v>15</v>
      </c>
      <c r="BN63" s="21" t="s">
        <v>274</v>
      </c>
      <c r="BO63" s="44">
        <v>29.2</v>
      </c>
      <c r="BP63" s="137">
        <v>0.26930729114597901</v>
      </c>
      <c r="BQ63" s="137">
        <v>0.22211369345954776</v>
      </c>
      <c r="BR63" s="137">
        <v>0.17450248285480746</v>
      </c>
      <c r="BS63" s="137">
        <v>9.2172223412407214E-14</v>
      </c>
      <c r="BT63" s="137">
        <v>0.3215770847091472</v>
      </c>
      <c r="BU63" s="137">
        <v>2.4329521062454816E-22</v>
      </c>
      <c r="BV63" s="137">
        <v>9.6654681632813728E-3</v>
      </c>
      <c r="BW63" s="138">
        <v>0</v>
      </c>
      <c r="BX63" s="138">
        <v>0</v>
      </c>
      <c r="BY6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1.9420622471025417</v>
      </c>
      <c r="BZ63" s="139" t="str">
        <f>IF(OPEMDataQuality[[#This Row],[Total Score]]&gt;2.5, "Exceeds quality requirements", IF(OPEMDataQuality[[#This Row],[Total Score]]&gt;1.85, "Meets Minimum Requirements", "Does not meet minimum requirements"))</f>
        <v>Meets Minimum Requirements</v>
      </c>
    </row>
    <row r="64" spans="2:78" ht="15.75" x14ac:dyDescent="0.25">
      <c r="B64" s="20">
        <v>16</v>
      </c>
      <c r="C64" s="21" t="s">
        <v>64</v>
      </c>
      <c r="D64" s="44">
        <v>37.9</v>
      </c>
      <c r="E64" s="13" t="s">
        <v>185</v>
      </c>
      <c r="F64" s="13" t="s">
        <v>206</v>
      </c>
      <c r="G64" s="13" t="s">
        <v>208</v>
      </c>
      <c r="H64" s="13" t="s">
        <v>5</v>
      </c>
      <c r="I64" s="13" t="s">
        <v>8</v>
      </c>
      <c r="J64" s="13" t="s">
        <v>9</v>
      </c>
      <c r="K64" s="13" t="s">
        <v>15</v>
      </c>
      <c r="L64" s="13" t="s">
        <v>15</v>
      </c>
      <c r="M64" s="13">
        <f t="shared" si="7"/>
        <v>2</v>
      </c>
      <c r="N64" s="13">
        <f t="shared" si="8"/>
        <v>2</v>
      </c>
      <c r="O64" s="13">
        <f t="shared" si="9"/>
        <v>3</v>
      </c>
      <c r="P64" s="13">
        <f t="shared" si="10"/>
        <v>2</v>
      </c>
      <c r="Q64" s="13">
        <f t="shared" si="11"/>
        <v>1</v>
      </c>
      <c r="R64" s="13">
        <f t="shared" si="12"/>
        <v>3</v>
      </c>
      <c r="S64" s="13">
        <f t="shared" si="13"/>
        <v>1</v>
      </c>
      <c r="T64" s="13">
        <f t="shared" si="14"/>
        <v>2</v>
      </c>
      <c r="U64" s="81">
        <f t="shared" si="16"/>
        <v>2</v>
      </c>
      <c r="V64" s="33" t="str">
        <f t="shared" si="15"/>
        <v>Meets Minimum Requirements</v>
      </c>
      <c r="AA64" s="20">
        <v>16</v>
      </c>
      <c r="AB64" s="21" t="s">
        <v>64</v>
      </c>
      <c r="AC64" s="55">
        <v>39.4</v>
      </c>
      <c r="AD64" s="13" t="s">
        <v>20</v>
      </c>
      <c r="AE64" s="13" t="s">
        <v>42</v>
      </c>
      <c r="AF64" s="13" t="s">
        <v>121</v>
      </c>
      <c r="AG64" s="13"/>
      <c r="AH64" s="13"/>
      <c r="AI64" s="13"/>
      <c r="AJ64" s="13"/>
      <c r="AK64" s="13"/>
      <c r="AL64" s="13"/>
      <c r="AM64" s="13"/>
      <c r="AN64" s="13">
        <v>1</v>
      </c>
      <c r="AO64" s="13">
        <v>2</v>
      </c>
      <c r="AP64" s="13">
        <v>3</v>
      </c>
      <c r="AQ64" s="13">
        <v>2</v>
      </c>
      <c r="AR64" s="13">
        <v>3</v>
      </c>
      <c r="AS64" s="63">
        <v>2.3332999999999999</v>
      </c>
      <c r="AT64" s="13">
        <v>2</v>
      </c>
      <c r="AU64" s="13"/>
      <c r="AV64" s="13"/>
      <c r="AW64" s="13"/>
      <c r="AX64" s="13"/>
      <c r="AY64" s="48">
        <f t="shared" si="17"/>
        <v>2.0666599999999997</v>
      </c>
      <c r="AZ64" s="65" t="str">
        <f t="shared" si="18"/>
        <v>Meets Minimum Requirements</v>
      </c>
      <c r="BD64" s="61">
        <f t="shared" si="19"/>
        <v>2.0333299999999999</v>
      </c>
      <c r="BM64" s="20">
        <v>16</v>
      </c>
      <c r="BN64" s="21" t="s">
        <v>64</v>
      </c>
      <c r="BO64" s="44">
        <v>37.9</v>
      </c>
      <c r="BP64" s="137">
        <v>0.25862480941264043</v>
      </c>
      <c r="BQ64" s="137">
        <v>0.26325522078351798</v>
      </c>
      <c r="BR64" s="137">
        <v>7.5703414559495627E-2</v>
      </c>
      <c r="BS64" s="137">
        <v>0.10134848416363097</v>
      </c>
      <c r="BT64" s="137">
        <v>0.28884317986657954</v>
      </c>
      <c r="BU64" s="137">
        <v>1.4636740349733034E-22</v>
      </c>
      <c r="BV64" s="137">
        <v>1.1886500484792789E-2</v>
      </c>
      <c r="BW64" s="138">
        <v>0</v>
      </c>
      <c r="BX64" s="138">
        <v>0</v>
      </c>
      <c r="BY6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1.9691048480873756</v>
      </c>
      <c r="BZ64" s="139" t="str">
        <f>IF(OPEMDataQuality[[#This Row],[Total Score]]&gt;2.5, "Exceeds quality requirements", IF(OPEMDataQuality[[#This Row],[Total Score]]&gt;1.85, "Meets Minimum Requirements", "Does not meet minimum requirements"))</f>
        <v>Meets Minimum Requirements</v>
      </c>
    </row>
    <row r="65" spans="2:78" ht="15.75" x14ac:dyDescent="0.25">
      <c r="B65" s="20">
        <v>17</v>
      </c>
      <c r="C65" s="21" t="s">
        <v>65</v>
      </c>
      <c r="D65" s="44">
        <v>20.290675760173599</v>
      </c>
      <c r="E65" s="13" t="s">
        <v>185</v>
      </c>
      <c r="F65" s="13" t="s">
        <v>205</v>
      </c>
      <c r="G65" s="13" t="s">
        <v>208</v>
      </c>
      <c r="H65" s="13" t="s">
        <v>4</v>
      </c>
      <c r="I65" s="13" t="s">
        <v>6</v>
      </c>
      <c r="J65" s="13" t="s">
        <v>9</v>
      </c>
      <c r="K65" s="13" t="s">
        <v>14</v>
      </c>
      <c r="L65" s="13" t="s">
        <v>14</v>
      </c>
      <c r="M65" s="13">
        <f t="shared" si="7"/>
        <v>2</v>
      </c>
      <c r="N65" s="13">
        <f t="shared" si="8"/>
        <v>3</v>
      </c>
      <c r="O65" s="13">
        <f t="shared" si="9"/>
        <v>3</v>
      </c>
      <c r="P65" s="13">
        <f t="shared" si="10"/>
        <v>3</v>
      </c>
      <c r="Q65" s="13">
        <f t="shared" si="11"/>
        <v>3</v>
      </c>
      <c r="R65" s="13">
        <f t="shared" si="12"/>
        <v>3</v>
      </c>
      <c r="S65" s="13">
        <f t="shared" si="13"/>
        <v>3</v>
      </c>
      <c r="T65" s="13">
        <f t="shared" si="14"/>
        <v>2</v>
      </c>
      <c r="U65" s="81">
        <f t="shared" si="16"/>
        <v>2.75</v>
      </c>
      <c r="V65" s="33" t="str">
        <f t="shared" si="15"/>
        <v>Exceeds Quality Requirements</v>
      </c>
      <c r="AA65" s="20">
        <v>17</v>
      </c>
      <c r="AB65" s="21" t="s">
        <v>65</v>
      </c>
      <c r="AC65" s="55">
        <v>19</v>
      </c>
      <c r="AD65" s="13" t="s">
        <v>19</v>
      </c>
      <c r="AE65" s="13" t="s">
        <v>41</v>
      </c>
      <c r="AF65" s="13" t="s">
        <v>121</v>
      </c>
      <c r="AG65" s="13"/>
      <c r="AH65" s="13"/>
      <c r="AI65" s="13"/>
      <c r="AJ65" s="13"/>
      <c r="AK65" s="13"/>
      <c r="AL65" s="13"/>
      <c r="AM65" s="13"/>
      <c r="AN65" s="13">
        <v>2</v>
      </c>
      <c r="AO65" s="13">
        <v>2</v>
      </c>
      <c r="AP65" s="13">
        <v>3</v>
      </c>
      <c r="AQ65" s="13">
        <v>3</v>
      </c>
      <c r="AR65" s="13">
        <v>3</v>
      </c>
      <c r="AS65" s="63">
        <v>3</v>
      </c>
      <c r="AT65" s="13">
        <v>2</v>
      </c>
      <c r="AU65" s="13"/>
      <c r="AV65" s="13"/>
      <c r="AW65" s="13"/>
      <c r="AX65" s="13"/>
      <c r="AY65" s="48">
        <f t="shared" si="17"/>
        <v>2.4</v>
      </c>
      <c r="AZ65" s="65" t="str">
        <f t="shared" si="18"/>
        <v>Meets Minimum Requirements</v>
      </c>
      <c r="BD65" s="61">
        <f t="shared" si="19"/>
        <v>2.5750000000000002</v>
      </c>
      <c r="BM65" s="20">
        <v>17</v>
      </c>
      <c r="BN65" s="21" t="s">
        <v>65</v>
      </c>
      <c r="BO65" s="44">
        <v>20.290675760173599</v>
      </c>
      <c r="BP65" s="137">
        <v>0.4022996827171102</v>
      </c>
      <c r="BQ65" s="137">
        <v>5.1950982803433431E-2</v>
      </c>
      <c r="BR65" s="137">
        <v>0.32189244244133242</v>
      </c>
      <c r="BS65" s="137">
        <v>3.2435604575874454E-13</v>
      </c>
      <c r="BT65" s="137">
        <v>4.7964055399563471E-2</v>
      </c>
      <c r="BU65" s="137">
        <v>0.13319439038174055</v>
      </c>
      <c r="BV65" s="137">
        <v>4.1060644346279665E-2</v>
      </c>
      <c r="BW65" s="138">
        <v>0</v>
      </c>
      <c r="BX65" s="138">
        <v>0</v>
      </c>
      <c r="BY6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2.217865633115375</v>
      </c>
      <c r="BZ65" s="139" t="str">
        <f>IF(OPEMDataQuality[[#This Row],[Total Score]]&gt;2.5, "Exceeds quality requirements", IF(OPEMDataQuality[[#This Row],[Total Score]]&gt;1.85, "Meets Minimum Requirements", "Does not meet minimum requirements"))</f>
        <v>Meets Minimum Requirements</v>
      </c>
    </row>
    <row r="66" spans="2:78" ht="15.75" x14ac:dyDescent="0.25">
      <c r="B66" s="20">
        <v>18</v>
      </c>
      <c r="C66" s="21" t="s">
        <v>66</v>
      </c>
      <c r="D66" s="44">
        <v>33.940001765907482</v>
      </c>
      <c r="E66" s="13" t="s">
        <v>185</v>
      </c>
      <c r="F66" s="78" t="s">
        <v>205</v>
      </c>
      <c r="G66" s="13" t="s">
        <v>208</v>
      </c>
      <c r="H66" s="13" t="s">
        <v>4</v>
      </c>
      <c r="I66" s="13" t="s">
        <v>6</v>
      </c>
      <c r="J66" s="13" t="s">
        <v>9</v>
      </c>
      <c r="K66" s="13" t="s">
        <v>15</v>
      </c>
      <c r="L66" s="13" t="s">
        <v>15</v>
      </c>
      <c r="M66" s="13">
        <f t="shared" si="7"/>
        <v>2</v>
      </c>
      <c r="N66" s="13">
        <f t="shared" si="8"/>
        <v>3</v>
      </c>
      <c r="O66" s="13">
        <f t="shared" si="9"/>
        <v>3</v>
      </c>
      <c r="P66" s="13">
        <f t="shared" si="10"/>
        <v>3</v>
      </c>
      <c r="Q66" s="13">
        <f t="shared" si="11"/>
        <v>3</v>
      </c>
      <c r="R66" s="13">
        <f t="shared" si="12"/>
        <v>3</v>
      </c>
      <c r="S66" s="13">
        <f t="shared" si="13"/>
        <v>1</v>
      </c>
      <c r="T66" s="13">
        <f t="shared" si="14"/>
        <v>2</v>
      </c>
      <c r="U66" s="81">
        <f t="shared" si="16"/>
        <v>2.5</v>
      </c>
      <c r="V66" s="33" t="str">
        <f t="shared" si="15"/>
        <v>Exceeds Quality Requirements</v>
      </c>
      <c r="AA66" s="20">
        <v>18</v>
      </c>
      <c r="AB66" s="21" t="s">
        <v>66</v>
      </c>
      <c r="AC66" s="59">
        <v>34</v>
      </c>
      <c r="AD66" s="13" t="s">
        <v>19</v>
      </c>
      <c r="AE66" s="13" t="s">
        <v>41</v>
      </c>
      <c r="AF66" s="13" t="s">
        <v>121</v>
      </c>
      <c r="AG66" s="13"/>
      <c r="AH66" s="13"/>
      <c r="AI66" s="13"/>
      <c r="AJ66" s="13"/>
      <c r="AK66" s="13"/>
      <c r="AL66" s="13"/>
      <c r="AM66" s="13"/>
      <c r="AN66" s="13">
        <v>2</v>
      </c>
      <c r="AO66" s="13">
        <v>2</v>
      </c>
      <c r="AP66" s="13">
        <v>2</v>
      </c>
      <c r="AQ66" s="13">
        <v>2</v>
      </c>
      <c r="AR66" s="13">
        <v>3</v>
      </c>
      <c r="AS66" s="63">
        <v>2.3332999999999999</v>
      </c>
      <c r="AT66" s="13">
        <v>2</v>
      </c>
      <c r="AU66" s="13"/>
      <c r="AV66" s="13"/>
      <c r="AW66" s="13"/>
      <c r="AX66" s="13"/>
      <c r="AY66" s="48">
        <f t="shared" si="17"/>
        <v>2.0666599999999997</v>
      </c>
      <c r="AZ66" s="65" t="str">
        <f t="shared" si="18"/>
        <v>Meets Minimum Requirements</v>
      </c>
      <c r="BD66" s="61">
        <f t="shared" si="19"/>
        <v>2.2833299999999999</v>
      </c>
      <c r="BM66" s="20">
        <v>18</v>
      </c>
      <c r="BN66" s="21" t="s">
        <v>66</v>
      </c>
      <c r="BO66" s="44">
        <v>33.940001765907482</v>
      </c>
      <c r="BP66" s="137">
        <v>0.10837365397925533</v>
      </c>
      <c r="BQ66" s="137">
        <v>0.17029901834944808</v>
      </c>
      <c r="BR66" s="137">
        <v>8.3130321292736939E-2</v>
      </c>
      <c r="BS66" s="137">
        <v>0.12746554559315632</v>
      </c>
      <c r="BT66" s="137">
        <v>0.50384018809303655</v>
      </c>
      <c r="BU66" s="137">
        <v>1.4584357967929133E-22</v>
      </c>
      <c r="BV66" s="137">
        <v>5.5134738717123807E-3</v>
      </c>
      <c r="BW66" s="138">
        <v>0</v>
      </c>
      <c r="BX66" s="138">
        <v>0</v>
      </c>
      <c r="BY6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1.60177786824491</v>
      </c>
      <c r="BZ66" s="139" t="str">
        <f>IF(OPEMDataQuality[[#This Row],[Total Score]]&gt;2.5, "Exceeds quality requirements", IF(OPEMDataQuality[[#This Row],[Total Score]]&gt;1.85, "Meets Minimum Requirements", "Does not meet minimum requirements"))</f>
        <v>Does not meet minimum requirements</v>
      </c>
    </row>
    <row r="67" spans="2:78" ht="15.75" x14ac:dyDescent="0.25">
      <c r="B67" s="20">
        <v>19</v>
      </c>
      <c r="C67" s="21" t="s">
        <v>67</v>
      </c>
      <c r="D67" s="44">
        <v>26.9</v>
      </c>
      <c r="E67" s="13" t="s">
        <v>185</v>
      </c>
      <c r="F67" s="13" t="s">
        <v>210</v>
      </c>
      <c r="G67" s="13" t="s">
        <v>208</v>
      </c>
      <c r="H67" s="13" t="s">
        <v>5</v>
      </c>
      <c r="I67" s="13" t="s">
        <v>8</v>
      </c>
      <c r="J67" s="13" t="s">
        <v>9</v>
      </c>
      <c r="K67" s="13" t="s">
        <v>14</v>
      </c>
      <c r="L67" s="13" t="s">
        <v>14</v>
      </c>
      <c r="M67" s="13">
        <f t="shared" si="7"/>
        <v>2</v>
      </c>
      <c r="N67" s="13">
        <f t="shared" si="8"/>
        <v>1</v>
      </c>
      <c r="O67" s="13">
        <f t="shared" si="9"/>
        <v>3</v>
      </c>
      <c r="P67" s="13">
        <f t="shared" si="10"/>
        <v>2</v>
      </c>
      <c r="Q67" s="13">
        <f t="shared" si="11"/>
        <v>1</v>
      </c>
      <c r="R67" s="13">
        <f t="shared" si="12"/>
        <v>3</v>
      </c>
      <c r="S67" s="13">
        <f t="shared" si="13"/>
        <v>3</v>
      </c>
      <c r="T67" s="13">
        <f t="shared" si="14"/>
        <v>2</v>
      </c>
      <c r="U67" s="81">
        <f t="shared" si="16"/>
        <v>2.125</v>
      </c>
      <c r="V67" s="33" t="str">
        <f t="shared" si="15"/>
        <v>Meets Minimum Requirements</v>
      </c>
      <c r="AA67" s="20">
        <v>19</v>
      </c>
      <c r="AB67" s="21" t="s">
        <v>67</v>
      </c>
      <c r="AC67" s="55">
        <v>26</v>
      </c>
      <c r="AD67" s="13" t="s">
        <v>20</v>
      </c>
      <c r="AE67" s="13" t="s">
        <v>42</v>
      </c>
      <c r="AF67" s="13" t="s">
        <v>121</v>
      </c>
      <c r="AG67" s="13"/>
      <c r="AH67" s="13"/>
      <c r="AI67" s="13"/>
      <c r="AJ67" s="13"/>
      <c r="AK67" s="13"/>
      <c r="AL67" s="13"/>
      <c r="AM67" s="13"/>
      <c r="AN67" s="13">
        <v>1</v>
      </c>
      <c r="AO67" s="13">
        <v>2</v>
      </c>
      <c r="AP67" s="13">
        <v>3</v>
      </c>
      <c r="AQ67" s="13">
        <v>3</v>
      </c>
      <c r="AR67" s="13">
        <v>3</v>
      </c>
      <c r="AS67" s="63">
        <v>3</v>
      </c>
      <c r="AT67" s="13">
        <v>2</v>
      </c>
      <c r="AU67" s="13"/>
      <c r="AV67" s="13"/>
      <c r="AW67" s="13"/>
      <c r="AX67" s="13"/>
      <c r="AY67" s="48">
        <f t="shared" si="17"/>
        <v>2.2000000000000002</v>
      </c>
      <c r="AZ67" s="65" t="str">
        <f t="shared" si="18"/>
        <v>Meets Minimum Requirements</v>
      </c>
      <c r="BD67" s="61">
        <f t="shared" si="19"/>
        <v>2.1625000000000001</v>
      </c>
      <c r="BM67" s="20">
        <v>19</v>
      </c>
      <c r="BN67" s="21" t="s">
        <v>67</v>
      </c>
      <c r="BO67" s="44">
        <v>26.9</v>
      </c>
      <c r="BP67" s="137">
        <v>0.27080483047919934</v>
      </c>
      <c r="BQ67" s="137">
        <v>0.18106159712915293</v>
      </c>
      <c r="BR67" s="137">
        <v>0.1776816663497269</v>
      </c>
      <c r="BS67" s="137">
        <v>1.0739373609463474E-13</v>
      </c>
      <c r="BT67" s="137">
        <v>0.35482371814682462</v>
      </c>
      <c r="BU67" s="137">
        <v>2.0430401588164906E-22</v>
      </c>
      <c r="BV67" s="137">
        <v>8.0867642379248601E-3</v>
      </c>
      <c r="BW67" s="138">
        <v>0</v>
      </c>
      <c r="BX67" s="138">
        <v>0</v>
      </c>
      <c r="BY6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1.9008982650182469</v>
      </c>
      <c r="BZ67" s="139" t="str">
        <f>IF(OPEMDataQuality[[#This Row],[Total Score]]&gt;2.5, "Exceeds quality requirements", IF(OPEMDataQuality[[#This Row],[Total Score]]&gt;1.85, "Meets Minimum Requirements", "Does not meet minimum requirements"))</f>
        <v>Meets Minimum Requirements</v>
      </c>
    </row>
    <row r="68" spans="2:78" ht="15.75" x14ac:dyDescent="0.25">
      <c r="B68" s="20">
        <v>20</v>
      </c>
      <c r="C68" s="21" t="s">
        <v>68</v>
      </c>
      <c r="D68" s="44">
        <v>31</v>
      </c>
      <c r="E68" s="13" t="s">
        <v>185</v>
      </c>
      <c r="F68" s="13" t="s">
        <v>210</v>
      </c>
      <c r="G68" s="13" t="s">
        <v>208</v>
      </c>
      <c r="H68" s="13" t="s">
        <v>5</v>
      </c>
      <c r="I68" s="13" t="s">
        <v>8</v>
      </c>
      <c r="J68" s="13" t="s">
        <v>9</v>
      </c>
      <c r="K68" s="13" t="s">
        <v>14</v>
      </c>
      <c r="L68" s="13" t="s">
        <v>14</v>
      </c>
      <c r="M68" s="13">
        <f t="shared" si="7"/>
        <v>2</v>
      </c>
      <c r="N68" s="13">
        <f t="shared" si="8"/>
        <v>1</v>
      </c>
      <c r="O68" s="13">
        <f t="shared" si="9"/>
        <v>3</v>
      </c>
      <c r="P68" s="13">
        <f t="shared" si="10"/>
        <v>2</v>
      </c>
      <c r="Q68" s="13">
        <f t="shared" si="11"/>
        <v>1</v>
      </c>
      <c r="R68" s="13">
        <f t="shared" si="12"/>
        <v>3</v>
      </c>
      <c r="S68" s="13">
        <f t="shared" si="13"/>
        <v>3</v>
      </c>
      <c r="T68" s="13">
        <f t="shared" si="14"/>
        <v>2</v>
      </c>
      <c r="U68" s="81">
        <f t="shared" si="16"/>
        <v>2.125</v>
      </c>
      <c r="V68" s="33" t="str">
        <f t="shared" si="15"/>
        <v>Meets Minimum Requirements</v>
      </c>
      <c r="AA68" s="20">
        <v>20</v>
      </c>
      <c r="AB68" s="21" t="s">
        <v>68</v>
      </c>
      <c r="AC68" s="55">
        <v>34</v>
      </c>
      <c r="AD68" s="13" t="s">
        <v>19</v>
      </c>
      <c r="AE68" s="13" t="s">
        <v>42</v>
      </c>
      <c r="AF68" s="13" t="s">
        <v>121</v>
      </c>
      <c r="AG68" s="13"/>
      <c r="AH68" s="13"/>
      <c r="AI68" s="13"/>
      <c r="AJ68" s="13"/>
      <c r="AK68" s="13"/>
      <c r="AL68" s="13"/>
      <c r="AM68" s="13"/>
      <c r="AN68" s="13">
        <v>2</v>
      </c>
      <c r="AO68" s="13">
        <v>2</v>
      </c>
      <c r="AP68" s="13">
        <v>3</v>
      </c>
      <c r="AQ68" s="13">
        <v>2</v>
      </c>
      <c r="AR68" s="13">
        <v>2</v>
      </c>
      <c r="AS68" s="63">
        <v>2</v>
      </c>
      <c r="AT68" s="13">
        <v>2</v>
      </c>
      <c r="AU68" s="13"/>
      <c r="AV68" s="13"/>
      <c r="AW68" s="13"/>
      <c r="AX68" s="13"/>
      <c r="AY68" s="48">
        <f t="shared" si="17"/>
        <v>2.2000000000000002</v>
      </c>
      <c r="AZ68" s="65" t="str">
        <f t="shared" si="18"/>
        <v>Meets Minimum Requirements</v>
      </c>
      <c r="BD68" s="61">
        <f t="shared" si="19"/>
        <v>2.1625000000000001</v>
      </c>
      <c r="BM68" s="20">
        <v>20</v>
      </c>
      <c r="BN68" s="21" t="s">
        <v>68</v>
      </c>
      <c r="BO68" s="44">
        <v>31</v>
      </c>
      <c r="BP68" s="137">
        <v>0.32040640106603524</v>
      </c>
      <c r="BQ68" s="137">
        <v>0.19203312223108551</v>
      </c>
      <c r="BR68" s="137">
        <v>0.16752084322420829</v>
      </c>
      <c r="BS68" s="137">
        <v>9.239267726516782E-14</v>
      </c>
      <c r="BT68" s="137">
        <v>0.30427025299515437</v>
      </c>
      <c r="BU68" s="137">
        <v>2.0985294445418085E-22</v>
      </c>
      <c r="BV68" s="137">
        <v>1.0615082032474488E-2</v>
      </c>
      <c r="BW68" s="138">
        <v>0</v>
      </c>
      <c r="BX68" s="138">
        <v>0</v>
      </c>
      <c r="BY6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2.0058275511689811</v>
      </c>
      <c r="BZ68" s="139" t="str">
        <f>IF(OPEMDataQuality[[#This Row],[Total Score]]&gt;2.5, "Exceeds quality requirements", IF(OPEMDataQuality[[#This Row],[Total Score]]&gt;1.85, "Meets Minimum Requirements", "Does not meet minimum requirements"))</f>
        <v>Meets Minimum Requirements</v>
      </c>
    </row>
    <row r="69" spans="2:78" ht="15.75" x14ac:dyDescent="0.25">
      <c r="B69" s="20">
        <v>21</v>
      </c>
      <c r="C69" s="21" t="s">
        <v>69</v>
      </c>
      <c r="D69" s="44">
        <v>29.6</v>
      </c>
      <c r="E69" s="13" t="s">
        <v>185</v>
      </c>
      <c r="F69" s="13" t="s">
        <v>210</v>
      </c>
      <c r="G69" s="13" t="s">
        <v>208</v>
      </c>
      <c r="H69" s="13" t="s">
        <v>5</v>
      </c>
      <c r="I69" s="13" t="s">
        <v>8</v>
      </c>
      <c r="J69" s="13" t="s">
        <v>9</v>
      </c>
      <c r="K69" s="13" t="s">
        <v>14</v>
      </c>
      <c r="L69" s="13" t="s">
        <v>14</v>
      </c>
      <c r="M69" s="13">
        <f t="shared" si="7"/>
        <v>2</v>
      </c>
      <c r="N69" s="13">
        <f t="shared" si="8"/>
        <v>1</v>
      </c>
      <c r="O69" s="13">
        <f t="shared" si="9"/>
        <v>3</v>
      </c>
      <c r="P69" s="13">
        <f t="shared" si="10"/>
        <v>2</v>
      </c>
      <c r="Q69" s="13">
        <f t="shared" si="11"/>
        <v>1</v>
      </c>
      <c r="R69" s="13">
        <f t="shared" si="12"/>
        <v>3</v>
      </c>
      <c r="S69" s="13">
        <f t="shared" si="13"/>
        <v>3</v>
      </c>
      <c r="T69" s="13">
        <f t="shared" si="14"/>
        <v>2</v>
      </c>
      <c r="U69" s="81">
        <f t="shared" si="16"/>
        <v>2.125</v>
      </c>
      <c r="V69" s="33" t="str">
        <f t="shared" si="15"/>
        <v>Meets Minimum Requirements</v>
      </c>
      <c r="AA69" s="20">
        <v>21</v>
      </c>
      <c r="AB69" s="21" t="s">
        <v>69</v>
      </c>
      <c r="AC69" s="55">
        <v>30</v>
      </c>
      <c r="AD69" s="13" t="s">
        <v>20</v>
      </c>
      <c r="AE69" s="13" t="s">
        <v>42</v>
      </c>
      <c r="AF69" s="13" t="s">
        <v>121</v>
      </c>
      <c r="AG69" s="13"/>
      <c r="AH69" s="13"/>
      <c r="AI69" s="13"/>
      <c r="AJ69" s="13"/>
      <c r="AK69" s="13"/>
      <c r="AL69" s="13"/>
      <c r="AM69" s="13"/>
      <c r="AN69" s="13">
        <v>1</v>
      </c>
      <c r="AO69" s="13">
        <v>3</v>
      </c>
      <c r="AP69" s="13">
        <v>2</v>
      </c>
      <c r="AQ69" s="13">
        <v>3</v>
      </c>
      <c r="AR69" s="13">
        <v>2</v>
      </c>
      <c r="AS69" s="63">
        <v>2.6666999999999996</v>
      </c>
      <c r="AT69" s="13">
        <v>2</v>
      </c>
      <c r="AU69" s="13"/>
      <c r="AV69" s="13"/>
      <c r="AW69" s="13"/>
      <c r="AX69" s="13"/>
      <c r="AY69" s="48">
        <f t="shared" si="17"/>
        <v>2.1333399999999996</v>
      </c>
      <c r="AZ69" s="65" t="str">
        <f t="shared" si="18"/>
        <v>Meets Minimum Requirements</v>
      </c>
      <c r="BD69" s="61">
        <f t="shared" si="19"/>
        <v>2.1291699999999998</v>
      </c>
      <c r="BM69" s="20">
        <v>21</v>
      </c>
      <c r="BN69" s="21" t="s">
        <v>69</v>
      </c>
      <c r="BO69" s="44">
        <v>29.6</v>
      </c>
      <c r="BP69" s="137">
        <v>0.35276419152720823</v>
      </c>
      <c r="BQ69" s="137">
        <v>0.19578680468942161</v>
      </c>
      <c r="BR69" s="137">
        <v>0.20455254565303835</v>
      </c>
      <c r="BS69" s="137">
        <v>1.2384516525542393E-13</v>
      </c>
      <c r="BT69" s="137">
        <v>0.22448932648997036</v>
      </c>
      <c r="BU69" s="137">
        <v>3.2288325566917575E-22</v>
      </c>
      <c r="BV69" s="137">
        <v>1.2423675292059726E-2</v>
      </c>
      <c r="BW69" s="138">
        <v>0</v>
      </c>
      <c r="BX69" s="138">
        <v>0</v>
      </c>
      <c r="BY6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2.1083079523408821</v>
      </c>
      <c r="BZ69" s="139" t="str">
        <f>IF(OPEMDataQuality[[#This Row],[Total Score]]&gt;2.5, "Exceeds quality requirements", IF(OPEMDataQuality[[#This Row],[Total Score]]&gt;1.85, "Meets Minimum Requirements", "Does not meet minimum requirements"))</f>
        <v>Meets Minimum Requirements</v>
      </c>
    </row>
    <row r="70" spans="2:78" ht="15.75" x14ac:dyDescent="0.25">
      <c r="B70" s="20">
        <v>22</v>
      </c>
      <c r="C70" s="21" t="s">
        <v>70</v>
      </c>
      <c r="D70" s="44">
        <v>24.7</v>
      </c>
      <c r="E70" s="13" t="s">
        <v>185</v>
      </c>
      <c r="F70" s="13" t="s">
        <v>210</v>
      </c>
      <c r="G70" s="13" t="s">
        <v>208</v>
      </c>
      <c r="H70" s="13" t="s">
        <v>5</v>
      </c>
      <c r="I70" s="13" t="s">
        <v>8</v>
      </c>
      <c r="J70" s="13" t="s">
        <v>9</v>
      </c>
      <c r="K70" s="13" t="s">
        <v>14</v>
      </c>
      <c r="L70" s="13" t="s">
        <v>14</v>
      </c>
      <c r="M70" s="13">
        <f t="shared" si="7"/>
        <v>2</v>
      </c>
      <c r="N70" s="13">
        <f t="shared" si="8"/>
        <v>1</v>
      </c>
      <c r="O70" s="13">
        <f t="shared" si="9"/>
        <v>3</v>
      </c>
      <c r="P70" s="13">
        <f t="shared" si="10"/>
        <v>2</v>
      </c>
      <c r="Q70" s="13">
        <f t="shared" si="11"/>
        <v>1</v>
      </c>
      <c r="R70" s="13">
        <f t="shared" si="12"/>
        <v>3</v>
      </c>
      <c r="S70" s="13">
        <f t="shared" si="13"/>
        <v>3</v>
      </c>
      <c r="T70" s="13">
        <f t="shared" si="14"/>
        <v>2</v>
      </c>
      <c r="U70" s="81">
        <f t="shared" si="16"/>
        <v>2.125</v>
      </c>
      <c r="V70" s="33" t="str">
        <f t="shared" si="15"/>
        <v>Meets Minimum Requirements</v>
      </c>
      <c r="AA70" s="20">
        <v>22</v>
      </c>
      <c r="AB70" s="21" t="s">
        <v>70</v>
      </c>
      <c r="AC70" s="55">
        <v>21.6</v>
      </c>
      <c r="AD70" s="13" t="s">
        <v>20</v>
      </c>
      <c r="AE70" s="13" t="s">
        <v>43</v>
      </c>
      <c r="AF70" s="13" t="s">
        <v>121</v>
      </c>
      <c r="AG70" s="13"/>
      <c r="AH70" s="13"/>
      <c r="AI70" s="13"/>
      <c r="AJ70" s="13"/>
      <c r="AK70" s="13"/>
      <c r="AL70" s="13"/>
      <c r="AM70" s="13"/>
      <c r="AN70" s="13">
        <v>1</v>
      </c>
      <c r="AO70" s="13">
        <v>1</v>
      </c>
      <c r="AP70" s="13">
        <v>3</v>
      </c>
      <c r="AQ70" s="13">
        <v>3</v>
      </c>
      <c r="AR70" s="13">
        <v>3</v>
      </c>
      <c r="AS70" s="63">
        <v>3</v>
      </c>
      <c r="AT70" s="13">
        <v>2</v>
      </c>
      <c r="AU70" s="13"/>
      <c r="AV70" s="13"/>
      <c r="AW70" s="13"/>
      <c r="AX70" s="13"/>
      <c r="AY70" s="48">
        <f t="shared" si="17"/>
        <v>2</v>
      </c>
      <c r="AZ70" s="65" t="str">
        <f t="shared" si="18"/>
        <v>Meets Minimum Requirements</v>
      </c>
      <c r="BD70" s="61">
        <f t="shared" si="19"/>
        <v>2.0625</v>
      </c>
      <c r="BM70" s="20">
        <v>22</v>
      </c>
      <c r="BN70" s="21" t="s">
        <v>70</v>
      </c>
      <c r="BO70" s="44">
        <v>24.7</v>
      </c>
      <c r="BP70" s="137">
        <v>0.30901144988726537</v>
      </c>
      <c r="BQ70" s="137">
        <v>0.19111632044936935</v>
      </c>
      <c r="BR70" s="137">
        <v>0.17562637639113507</v>
      </c>
      <c r="BS70" s="137">
        <v>1.1276204976534956E-13</v>
      </c>
      <c r="BT70" s="137">
        <v>0.30456649112062562</v>
      </c>
      <c r="BU70" s="137">
        <v>2.6653932440948947E-22</v>
      </c>
      <c r="BV70" s="137">
        <v>1.0135780935964844E-2</v>
      </c>
      <c r="BW70" s="138">
        <v>0</v>
      </c>
      <c r="BX70" s="138">
        <v>0</v>
      </c>
      <c r="BY7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1.985357796335586</v>
      </c>
      <c r="BZ70" s="139" t="str">
        <f>IF(OPEMDataQuality[[#This Row],[Total Score]]&gt;2.5, "Exceeds quality requirements", IF(OPEMDataQuality[[#This Row],[Total Score]]&gt;1.85, "Meets Minimum Requirements", "Does not meet minimum requirements"))</f>
        <v>Meets Minimum Requirements</v>
      </c>
    </row>
    <row r="71" spans="2:78" ht="15.75" x14ac:dyDescent="0.25">
      <c r="B71" s="20">
        <v>23</v>
      </c>
      <c r="C71" s="21" t="s">
        <v>71</v>
      </c>
      <c r="D71" s="44">
        <v>30.161929674099468</v>
      </c>
      <c r="E71" s="13" t="s">
        <v>185</v>
      </c>
      <c r="F71" s="13" t="s">
        <v>205</v>
      </c>
      <c r="G71" s="13" t="s">
        <v>208</v>
      </c>
      <c r="H71" s="13" t="s">
        <v>5</v>
      </c>
      <c r="I71" s="13" t="s">
        <v>8</v>
      </c>
      <c r="J71" s="13" t="s">
        <v>9</v>
      </c>
      <c r="K71" s="13" t="s">
        <v>14</v>
      </c>
      <c r="L71" s="13" t="s">
        <v>14</v>
      </c>
      <c r="M71" s="13">
        <f t="shared" si="7"/>
        <v>2</v>
      </c>
      <c r="N71" s="13">
        <f t="shared" si="8"/>
        <v>3</v>
      </c>
      <c r="O71" s="13">
        <f t="shared" si="9"/>
        <v>3</v>
      </c>
      <c r="P71" s="13">
        <f t="shared" si="10"/>
        <v>2</v>
      </c>
      <c r="Q71" s="13">
        <f t="shared" si="11"/>
        <v>1</v>
      </c>
      <c r="R71" s="13">
        <f t="shared" si="12"/>
        <v>3</v>
      </c>
      <c r="S71" s="13">
        <f t="shared" si="13"/>
        <v>3</v>
      </c>
      <c r="T71" s="13">
        <f t="shared" si="14"/>
        <v>2</v>
      </c>
      <c r="U71" s="81">
        <f t="shared" si="16"/>
        <v>2.375</v>
      </c>
      <c r="V71" s="33" t="str">
        <f t="shared" si="15"/>
        <v>Meets Minimum Requirements</v>
      </c>
      <c r="AA71" s="20">
        <v>23</v>
      </c>
      <c r="AB71" s="21" t="s">
        <v>71</v>
      </c>
      <c r="AC71" s="55">
        <v>30.2</v>
      </c>
      <c r="AD71" s="13" t="s">
        <v>19</v>
      </c>
      <c r="AE71" s="13" t="s">
        <v>41</v>
      </c>
      <c r="AF71" s="13" t="s">
        <v>121</v>
      </c>
      <c r="AG71" s="13"/>
      <c r="AH71" s="13"/>
      <c r="AI71" s="13"/>
      <c r="AJ71" s="13"/>
      <c r="AK71" s="13"/>
      <c r="AL71" s="13"/>
      <c r="AM71" s="13"/>
      <c r="AN71" s="13">
        <v>2</v>
      </c>
      <c r="AO71" s="13">
        <v>3</v>
      </c>
      <c r="AP71" s="13">
        <v>3</v>
      </c>
      <c r="AQ71" s="13">
        <v>3</v>
      </c>
      <c r="AR71" s="13">
        <v>2</v>
      </c>
      <c r="AS71" s="63">
        <v>2.6666999999999996</v>
      </c>
      <c r="AT71" s="13">
        <v>2</v>
      </c>
      <c r="AU71" s="13"/>
      <c r="AV71" s="13"/>
      <c r="AW71" s="13"/>
      <c r="AX71" s="13"/>
      <c r="AY71" s="48">
        <f t="shared" si="17"/>
        <v>2.5333399999999999</v>
      </c>
      <c r="AZ71" s="65" t="str">
        <f t="shared" si="18"/>
        <v>Exceeds Quality Requirements</v>
      </c>
      <c r="BD71" s="61">
        <f t="shared" si="19"/>
        <v>2.45417</v>
      </c>
      <c r="BM71" s="20">
        <v>23</v>
      </c>
      <c r="BN71" s="21" t="s">
        <v>71</v>
      </c>
      <c r="BO71" s="44">
        <v>30.161929674099468</v>
      </c>
      <c r="BP71" s="137">
        <v>0.2008174307210038</v>
      </c>
      <c r="BQ71" s="137">
        <v>0.14943428236090978</v>
      </c>
      <c r="BR71" s="137">
        <v>0.16948514407179449</v>
      </c>
      <c r="BS71" s="137">
        <v>1.2980387408435256E-13</v>
      </c>
      <c r="BT71" s="137">
        <v>0.45479498199368207</v>
      </c>
      <c r="BU71" s="137">
        <v>2.4442301356645695E-22</v>
      </c>
      <c r="BV71" s="137">
        <v>6.9215127327112219E-3</v>
      </c>
      <c r="BW71" s="138">
        <v>0</v>
      </c>
      <c r="BX71" s="138">
        <v>0</v>
      </c>
      <c r="BY7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1.7089291524877841</v>
      </c>
      <c r="BZ71" s="139" t="str">
        <f>IF(OPEMDataQuality[[#This Row],[Total Score]]&gt;2.5, "Exceeds quality requirements", IF(OPEMDataQuality[[#This Row],[Total Score]]&gt;1.85, "Meets Minimum Requirements", "Does not meet minimum requirements"))</f>
        <v>Does not meet minimum requirements</v>
      </c>
    </row>
    <row r="72" spans="2:78" ht="15.75" x14ac:dyDescent="0.25">
      <c r="B72" s="20">
        <v>24</v>
      </c>
      <c r="C72" s="21" t="s">
        <v>72</v>
      </c>
      <c r="D72" s="44">
        <v>39.289296419136768</v>
      </c>
      <c r="E72" s="13" t="s">
        <v>185</v>
      </c>
      <c r="F72" s="13" t="s">
        <v>210</v>
      </c>
      <c r="G72" s="13" t="s">
        <v>208</v>
      </c>
      <c r="H72" s="13" t="s">
        <v>5</v>
      </c>
      <c r="I72" s="13" t="s">
        <v>8</v>
      </c>
      <c r="J72" s="13" t="s">
        <v>9</v>
      </c>
      <c r="K72" s="13" t="s">
        <v>15</v>
      </c>
      <c r="L72" s="13" t="s">
        <v>15</v>
      </c>
      <c r="M72" s="13">
        <f t="shared" si="7"/>
        <v>2</v>
      </c>
      <c r="N72" s="13">
        <f t="shared" si="8"/>
        <v>1</v>
      </c>
      <c r="O72" s="13">
        <f t="shared" si="9"/>
        <v>3</v>
      </c>
      <c r="P72" s="13">
        <f t="shared" si="10"/>
        <v>2</v>
      </c>
      <c r="Q72" s="13">
        <f t="shared" si="11"/>
        <v>1</v>
      </c>
      <c r="R72" s="13">
        <f t="shared" si="12"/>
        <v>3</v>
      </c>
      <c r="S72" s="13">
        <f t="shared" si="13"/>
        <v>1</v>
      </c>
      <c r="T72" s="13">
        <f t="shared" si="14"/>
        <v>2</v>
      </c>
      <c r="U72" s="81">
        <f t="shared" si="16"/>
        <v>1.875</v>
      </c>
      <c r="V72" s="33" t="str">
        <f t="shared" si="15"/>
        <v>Meets Minimum Requirements</v>
      </c>
      <c r="AA72" s="20">
        <v>24</v>
      </c>
      <c r="AB72" s="21" t="s">
        <v>72</v>
      </c>
      <c r="AC72" s="55">
        <v>36</v>
      </c>
      <c r="AD72" s="13" t="s">
        <v>19</v>
      </c>
      <c r="AE72" s="13" t="s">
        <v>43</v>
      </c>
      <c r="AF72" s="13" t="s">
        <v>121</v>
      </c>
      <c r="AG72" s="13"/>
      <c r="AH72" s="13"/>
      <c r="AI72" s="13"/>
      <c r="AJ72" s="13"/>
      <c r="AK72" s="13"/>
      <c r="AL72" s="13"/>
      <c r="AM72" s="13"/>
      <c r="AN72" s="13">
        <v>2</v>
      </c>
      <c r="AO72" s="13">
        <v>2</v>
      </c>
      <c r="AP72" s="13">
        <v>2</v>
      </c>
      <c r="AQ72" s="13">
        <v>3</v>
      </c>
      <c r="AR72" s="13">
        <v>3</v>
      </c>
      <c r="AS72" s="63">
        <v>3</v>
      </c>
      <c r="AT72" s="13">
        <v>2</v>
      </c>
      <c r="AU72" s="13"/>
      <c r="AV72" s="13"/>
      <c r="AW72" s="13"/>
      <c r="AX72" s="13"/>
      <c r="AY72" s="48">
        <f t="shared" si="17"/>
        <v>2.2000000000000002</v>
      </c>
      <c r="AZ72" s="65" t="str">
        <f t="shared" si="18"/>
        <v>Meets Minimum Requirements</v>
      </c>
      <c r="BD72" s="61">
        <f t="shared" si="19"/>
        <v>2.0375000000000001</v>
      </c>
      <c r="BM72" s="20">
        <v>24</v>
      </c>
      <c r="BN72" s="21" t="s">
        <v>72</v>
      </c>
      <c r="BO72" s="44">
        <v>39.289296419136768</v>
      </c>
      <c r="BP72" s="137">
        <v>0.31544842921453814</v>
      </c>
      <c r="BQ72" s="137">
        <v>0.15085241510879058</v>
      </c>
      <c r="BR72" s="137">
        <v>0.19588390997479446</v>
      </c>
      <c r="BS72" s="137">
        <v>1.3388419077966644E-13</v>
      </c>
      <c r="BT72" s="137">
        <v>0.31599883124154993</v>
      </c>
      <c r="BU72" s="137">
        <v>2.5571095363252551E-22</v>
      </c>
      <c r="BV72" s="137">
        <v>1.0663386746573328E-2</v>
      </c>
      <c r="BW72" s="138">
        <v>0</v>
      </c>
      <c r="BX72" s="138">
        <v>0</v>
      </c>
      <c r="BY7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1.9771435425457486</v>
      </c>
      <c r="BZ72" s="139" t="str">
        <f>IF(OPEMDataQuality[[#This Row],[Total Score]]&gt;2.5, "Exceeds quality requirements", IF(OPEMDataQuality[[#This Row],[Total Score]]&gt;1.85, "Meets Minimum Requirements", "Does not meet minimum requirements"))</f>
        <v>Meets Minimum Requirements</v>
      </c>
    </row>
    <row r="73" spans="2:78" ht="15.75" x14ac:dyDescent="0.25">
      <c r="B73" s="20">
        <v>25</v>
      </c>
      <c r="C73" s="21" t="s">
        <v>24</v>
      </c>
      <c r="D73" s="44">
        <v>46.424061310298356</v>
      </c>
      <c r="E73" s="13" t="s">
        <v>185</v>
      </c>
      <c r="F73" s="78" t="s">
        <v>205</v>
      </c>
      <c r="G73" s="13" t="s">
        <v>208</v>
      </c>
      <c r="H73" s="13" t="s">
        <v>4</v>
      </c>
      <c r="I73" s="13" t="s">
        <v>6</v>
      </c>
      <c r="J73" s="13" t="s">
        <v>9</v>
      </c>
      <c r="K73" s="13" t="s">
        <v>15</v>
      </c>
      <c r="L73" s="13" t="s">
        <v>15</v>
      </c>
      <c r="M73" s="13">
        <f t="shared" si="7"/>
        <v>2</v>
      </c>
      <c r="N73" s="13">
        <f t="shared" si="8"/>
        <v>3</v>
      </c>
      <c r="O73" s="13">
        <f t="shared" si="9"/>
        <v>3</v>
      </c>
      <c r="P73" s="13">
        <f t="shared" si="10"/>
        <v>3</v>
      </c>
      <c r="Q73" s="13">
        <f t="shared" si="11"/>
        <v>3</v>
      </c>
      <c r="R73" s="13">
        <f t="shared" si="12"/>
        <v>3</v>
      </c>
      <c r="S73" s="13">
        <f t="shared" si="13"/>
        <v>1</v>
      </c>
      <c r="T73" s="13">
        <f t="shared" si="14"/>
        <v>2</v>
      </c>
      <c r="U73" s="81">
        <f t="shared" si="16"/>
        <v>2.5</v>
      </c>
      <c r="V73" s="33" t="str">
        <f t="shared" si="15"/>
        <v>Exceeds Quality Requirements</v>
      </c>
      <c r="AA73" s="20">
        <v>25</v>
      </c>
      <c r="AB73" s="21" t="s">
        <v>24</v>
      </c>
      <c r="AC73" s="55">
        <v>46.4</v>
      </c>
      <c r="AD73" s="13" t="s">
        <v>20</v>
      </c>
      <c r="AE73" s="13" t="s">
        <v>41</v>
      </c>
      <c r="AF73" s="13" t="s">
        <v>121</v>
      </c>
      <c r="AG73" s="13"/>
      <c r="AH73" s="13"/>
      <c r="AI73" s="13"/>
      <c r="AJ73" s="13"/>
      <c r="AK73" s="13"/>
      <c r="AL73" s="13"/>
      <c r="AM73" s="13"/>
      <c r="AN73" s="13">
        <v>1</v>
      </c>
      <c r="AO73" s="13">
        <v>3</v>
      </c>
      <c r="AP73" s="13">
        <v>2</v>
      </c>
      <c r="AQ73" s="13">
        <v>3</v>
      </c>
      <c r="AR73" s="13">
        <v>3</v>
      </c>
      <c r="AS73" s="63">
        <v>3</v>
      </c>
      <c r="AT73" s="13">
        <v>3</v>
      </c>
      <c r="AU73" s="13"/>
      <c r="AV73" s="13"/>
      <c r="AW73" s="13"/>
      <c r="AX73" s="13"/>
      <c r="AY73" s="48">
        <f t="shared" si="17"/>
        <v>2.4</v>
      </c>
      <c r="AZ73" s="65" t="str">
        <f t="shared" si="18"/>
        <v>Meets Minimum Requirements</v>
      </c>
      <c r="BD73" s="61">
        <f t="shared" si="19"/>
        <v>2.4500000000000002</v>
      </c>
      <c r="BM73" s="20">
        <v>25</v>
      </c>
      <c r="BN73" s="21" t="s">
        <v>24</v>
      </c>
      <c r="BO73" s="44">
        <v>46.424061310298356</v>
      </c>
      <c r="BP73" s="137">
        <v>0.39321281163642025</v>
      </c>
      <c r="BQ73" s="137">
        <v>0.2751370619706745</v>
      </c>
      <c r="BR73" s="137">
        <v>0.16957130174873186</v>
      </c>
      <c r="BS73" s="137">
        <v>7.9464655745290841E-14</v>
      </c>
      <c r="BT73" s="137">
        <v>0.14231424072868948</v>
      </c>
      <c r="BU73" s="137">
        <v>4.210700956023145E-23</v>
      </c>
      <c r="BV73" s="137">
        <v>1.5613200396059346E-2</v>
      </c>
      <c r="BW73" s="138">
        <v>0</v>
      </c>
      <c r="BX73" s="138">
        <v>0</v>
      </c>
      <c r="BY7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2.2425958038690412</v>
      </c>
      <c r="BZ73" s="139" t="str">
        <f>IF(OPEMDataQuality[[#This Row],[Total Score]]&gt;2.5, "Exceeds quality requirements", IF(OPEMDataQuality[[#This Row],[Total Score]]&gt;1.85, "Meets Minimum Requirements", "Does not meet minimum requirements"))</f>
        <v>Meets Minimum Requirements</v>
      </c>
    </row>
    <row r="74" spans="2:78" ht="15.75" x14ac:dyDescent="0.25">
      <c r="B74" s="20">
        <v>26</v>
      </c>
      <c r="C74" s="21" t="s">
        <v>73</v>
      </c>
      <c r="D74" s="44">
        <v>23.3</v>
      </c>
      <c r="E74" s="13" t="s">
        <v>185</v>
      </c>
      <c r="F74" s="13" t="s">
        <v>210</v>
      </c>
      <c r="G74" s="13" t="s">
        <v>208</v>
      </c>
      <c r="H74" s="13" t="s">
        <v>5</v>
      </c>
      <c r="I74" s="13" t="s">
        <v>8</v>
      </c>
      <c r="J74" s="13" t="s">
        <v>9</v>
      </c>
      <c r="K74" s="13" t="s">
        <v>14</v>
      </c>
      <c r="L74" s="13" t="s">
        <v>14</v>
      </c>
      <c r="M74" s="13">
        <f t="shared" si="7"/>
        <v>2</v>
      </c>
      <c r="N74" s="13">
        <f t="shared" si="8"/>
        <v>1</v>
      </c>
      <c r="O74" s="13">
        <f t="shared" si="9"/>
        <v>3</v>
      </c>
      <c r="P74" s="13">
        <f t="shared" si="10"/>
        <v>2</v>
      </c>
      <c r="Q74" s="13">
        <f t="shared" si="11"/>
        <v>1</v>
      </c>
      <c r="R74" s="13">
        <f t="shared" si="12"/>
        <v>3</v>
      </c>
      <c r="S74" s="13">
        <f t="shared" si="13"/>
        <v>3</v>
      </c>
      <c r="T74" s="13">
        <f t="shared" si="14"/>
        <v>2</v>
      </c>
      <c r="U74" s="81">
        <f t="shared" si="16"/>
        <v>2.125</v>
      </c>
      <c r="V74" s="33" t="str">
        <f t="shared" si="15"/>
        <v>Meets Minimum Requirements</v>
      </c>
      <c r="AA74" s="20">
        <v>26</v>
      </c>
      <c r="AB74" s="21" t="s">
        <v>73</v>
      </c>
      <c r="AC74" s="55">
        <v>30.8</v>
      </c>
      <c r="AD74" s="13" t="s">
        <v>19</v>
      </c>
      <c r="AE74" s="13" t="s">
        <v>43</v>
      </c>
      <c r="AF74" s="13" t="s">
        <v>121</v>
      </c>
      <c r="AG74" s="13"/>
      <c r="AH74" s="13"/>
      <c r="AI74" s="13"/>
      <c r="AJ74" s="13"/>
      <c r="AK74" s="13"/>
      <c r="AL74" s="13"/>
      <c r="AM74" s="13"/>
      <c r="AN74" s="13">
        <v>2</v>
      </c>
      <c r="AO74" s="13">
        <v>3</v>
      </c>
      <c r="AP74" s="13">
        <v>3</v>
      </c>
      <c r="AQ74" s="13">
        <v>3</v>
      </c>
      <c r="AR74" s="13">
        <v>3</v>
      </c>
      <c r="AS74" s="63">
        <v>3</v>
      </c>
      <c r="AT74" s="13">
        <v>2</v>
      </c>
      <c r="AU74" s="13"/>
      <c r="AV74" s="13"/>
      <c r="AW74" s="13"/>
      <c r="AX74" s="13"/>
      <c r="AY74" s="48">
        <f t="shared" si="17"/>
        <v>2.6</v>
      </c>
      <c r="AZ74" s="65" t="str">
        <f t="shared" si="18"/>
        <v>Exceeds Quality Requirements</v>
      </c>
      <c r="BD74" s="61">
        <f t="shared" si="19"/>
        <v>2.3624999999999998</v>
      </c>
      <c r="BM74" s="20">
        <v>26</v>
      </c>
      <c r="BN74" s="21" t="s">
        <v>73</v>
      </c>
      <c r="BO74" s="44">
        <v>23.3</v>
      </c>
      <c r="BP74" s="137">
        <v>0.21477737951743114</v>
      </c>
      <c r="BQ74" s="137">
        <v>0.15054378753305253</v>
      </c>
      <c r="BR74" s="137">
        <v>0.22452271910237437</v>
      </c>
      <c r="BS74" s="137">
        <v>1.8198712271758745E-13</v>
      </c>
      <c r="BT74" s="137">
        <v>0.3901709400282195</v>
      </c>
      <c r="BU74" s="137">
        <v>2.3879163721083184E-22</v>
      </c>
      <c r="BV74" s="137">
        <v>7.5490520832029138E-3</v>
      </c>
      <c r="BW74" s="138">
        <v>0</v>
      </c>
      <c r="BX74" s="138">
        <v>0</v>
      </c>
      <c r="BY7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1.7997341960181363</v>
      </c>
      <c r="BZ74" s="139" t="str">
        <f>IF(OPEMDataQuality[[#This Row],[Total Score]]&gt;2.5, "Exceeds quality requirements", IF(OPEMDataQuality[[#This Row],[Total Score]]&gt;1.85, "Meets Minimum Requirements", "Does not meet minimum requirements"))</f>
        <v>Does not meet minimum requirements</v>
      </c>
    </row>
    <row r="75" spans="2:78" ht="15.75" x14ac:dyDescent="0.25">
      <c r="B75" s="20">
        <v>27</v>
      </c>
      <c r="C75" s="21" t="s">
        <v>74</v>
      </c>
      <c r="D75" s="44">
        <v>24.200067289458616</v>
      </c>
      <c r="E75" s="13" t="s">
        <v>185</v>
      </c>
      <c r="F75" s="13" t="s">
        <v>205</v>
      </c>
      <c r="G75" s="13" t="s">
        <v>208</v>
      </c>
      <c r="H75" s="13" t="s">
        <v>4</v>
      </c>
      <c r="I75" s="13" t="s">
        <v>6</v>
      </c>
      <c r="J75" s="13" t="s">
        <v>9</v>
      </c>
      <c r="K75" s="13" t="s">
        <v>14</v>
      </c>
      <c r="L75" s="13" t="s">
        <v>14</v>
      </c>
      <c r="M75" s="13">
        <f t="shared" si="7"/>
        <v>2</v>
      </c>
      <c r="N75" s="13">
        <f t="shared" si="8"/>
        <v>3</v>
      </c>
      <c r="O75" s="13">
        <f t="shared" si="9"/>
        <v>3</v>
      </c>
      <c r="P75" s="13">
        <f t="shared" si="10"/>
        <v>3</v>
      </c>
      <c r="Q75" s="13">
        <f t="shared" si="11"/>
        <v>3</v>
      </c>
      <c r="R75" s="13">
        <f t="shared" si="12"/>
        <v>3</v>
      </c>
      <c r="S75" s="13">
        <f t="shared" si="13"/>
        <v>3</v>
      </c>
      <c r="T75" s="13">
        <f t="shared" si="14"/>
        <v>2</v>
      </c>
      <c r="U75" s="81">
        <f t="shared" si="16"/>
        <v>2.75</v>
      </c>
      <c r="V75" s="33" t="str">
        <f t="shared" si="15"/>
        <v>Exceeds Quality Requirements</v>
      </c>
      <c r="AA75" s="20">
        <v>27</v>
      </c>
      <c r="AB75" s="21" t="s">
        <v>74</v>
      </c>
      <c r="AC75" s="55">
        <v>24.2</v>
      </c>
      <c r="AD75" s="13" t="s">
        <v>19</v>
      </c>
      <c r="AE75" s="13" t="s">
        <v>41</v>
      </c>
      <c r="AF75" s="13" t="s">
        <v>121</v>
      </c>
      <c r="AG75" s="13"/>
      <c r="AH75" s="13"/>
      <c r="AI75" s="13"/>
      <c r="AJ75" s="13"/>
      <c r="AK75" s="13"/>
      <c r="AL75" s="13"/>
      <c r="AM75" s="13"/>
      <c r="AN75" s="13">
        <v>2</v>
      </c>
      <c r="AO75" s="13">
        <v>3</v>
      </c>
      <c r="AP75" s="13">
        <v>3</v>
      </c>
      <c r="AQ75" s="13">
        <v>3</v>
      </c>
      <c r="AR75" s="13">
        <v>2</v>
      </c>
      <c r="AS75" s="63">
        <v>2.6666999999999996</v>
      </c>
      <c r="AT75" s="13">
        <v>2</v>
      </c>
      <c r="AU75" s="13"/>
      <c r="AV75" s="13"/>
      <c r="AW75" s="13"/>
      <c r="AX75" s="13"/>
      <c r="AY75" s="48">
        <f t="shared" si="17"/>
        <v>2.5333399999999999</v>
      </c>
      <c r="AZ75" s="65" t="str">
        <f t="shared" si="18"/>
        <v>Exceeds Quality Requirements</v>
      </c>
      <c r="BD75" s="61">
        <f t="shared" si="19"/>
        <v>2.64167</v>
      </c>
      <c r="BM75" s="20">
        <v>27</v>
      </c>
      <c r="BN75" s="21" t="s">
        <v>74</v>
      </c>
      <c r="BO75" s="44">
        <v>24.200067289458616</v>
      </c>
      <c r="BP75" s="137">
        <v>0.17314223312901147</v>
      </c>
      <c r="BQ75" s="137">
        <v>0.13050878135799177</v>
      </c>
      <c r="BR75" s="137">
        <v>0.13651842062004943</v>
      </c>
      <c r="BS75" s="137">
        <v>1.0054221738846387E-13</v>
      </c>
      <c r="BT75" s="137">
        <v>0.54425873368409161</v>
      </c>
      <c r="BU75" s="137">
        <v>2.212680057697997E-22</v>
      </c>
      <c r="BV75" s="137">
        <v>6.3454813616531129E-3</v>
      </c>
      <c r="BW75" s="138">
        <v>0</v>
      </c>
      <c r="BX75" s="138">
        <v>0</v>
      </c>
      <c r="BY7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1.6104307997507159</v>
      </c>
      <c r="BZ75" s="139" t="str">
        <f>IF(OPEMDataQuality[[#This Row],[Total Score]]&gt;2.5, "Exceeds quality requirements", IF(OPEMDataQuality[[#This Row],[Total Score]]&gt;1.85, "Meets Minimum Requirements", "Does not meet minimum requirements"))</f>
        <v>Does not meet minimum requirements</v>
      </c>
    </row>
    <row r="76" spans="2:78" ht="15.75" x14ac:dyDescent="0.25">
      <c r="B76" s="20">
        <v>28</v>
      </c>
      <c r="C76" s="21" t="s">
        <v>75</v>
      </c>
      <c r="D76" s="44">
        <v>36.71</v>
      </c>
      <c r="E76" s="13" t="s">
        <v>185</v>
      </c>
      <c r="F76" s="13" t="s">
        <v>210</v>
      </c>
      <c r="G76" s="13" t="s">
        <v>208</v>
      </c>
      <c r="H76" s="13" t="s">
        <v>5</v>
      </c>
      <c r="I76" s="13" t="s">
        <v>8</v>
      </c>
      <c r="J76" s="13" t="s">
        <v>9</v>
      </c>
      <c r="K76" s="13" t="s">
        <v>15</v>
      </c>
      <c r="L76" s="13" t="s">
        <v>15</v>
      </c>
      <c r="M76" s="13">
        <f t="shared" si="7"/>
        <v>2</v>
      </c>
      <c r="N76" s="13">
        <f t="shared" si="8"/>
        <v>1</v>
      </c>
      <c r="O76" s="13">
        <f t="shared" si="9"/>
        <v>3</v>
      </c>
      <c r="P76" s="13">
        <f t="shared" si="10"/>
        <v>2</v>
      </c>
      <c r="Q76" s="13">
        <f t="shared" si="11"/>
        <v>1</v>
      </c>
      <c r="R76" s="13">
        <f t="shared" si="12"/>
        <v>3</v>
      </c>
      <c r="S76" s="13">
        <f t="shared" si="13"/>
        <v>1</v>
      </c>
      <c r="T76" s="13">
        <f t="shared" si="14"/>
        <v>2</v>
      </c>
      <c r="U76" s="81">
        <f t="shared" si="16"/>
        <v>1.875</v>
      </c>
      <c r="V76" s="33" t="str">
        <f t="shared" si="15"/>
        <v>Meets Minimum Requirements</v>
      </c>
      <c r="AA76" s="20">
        <v>28</v>
      </c>
      <c r="AB76" s="21" t="s">
        <v>75</v>
      </c>
      <c r="AC76" s="55">
        <v>36.71</v>
      </c>
      <c r="AD76" s="13" t="s">
        <v>19</v>
      </c>
      <c r="AE76" s="13" t="s">
        <v>41</v>
      </c>
      <c r="AF76" s="13" t="s">
        <v>121</v>
      </c>
      <c r="AG76" s="13"/>
      <c r="AH76" s="13"/>
      <c r="AI76" s="13"/>
      <c r="AJ76" s="13"/>
      <c r="AK76" s="13"/>
      <c r="AL76" s="13"/>
      <c r="AM76" s="13"/>
      <c r="AN76" s="13">
        <v>2</v>
      </c>
      <c r="AO76" s="13">
        <v>2</v>
      </c>
      <c r="AP76" s="13">
        <v>2</v>
      </c>
      <c r="AQ76" s="13">
        <v>2</v>
      </c>
      <c r="AR76" s="13">
        <v>1</v>
      </c>
      <c r="AS76" s="63">
        <v>1.6666999999999998</v>
      </c>
      <c r="AT76" s="13">
        <v>2</v>
      </c>
      <c r="AU76" s="13"/>
      <c r="AV76" s="13"/>
      <c r="AW76" s="13"/>
      <c r="AX76" s="13"/>
      <c r="AY76" s="48">
        <f t="shared" si="17"/>
        <v>1.9333399999999998</v>
      </c>
      <c r="AZ76" s="65" t="str">
        <f t="shared" si="18"/>
        <v>Meets Minimum Requirements</v>
      </c>
      <c r="BD76" s="61">
        <f t="shared" si="19"/>
        <v>1.9041699999999999</v>
      </c>
      <c r="BM76" s="20">
        <v>28</v>
      </c>
      <c r="BN76" s="21" t="s">
        <v>75</v>
      </c>
      <c r="BO76" s="44">
        <v>36.71</v>
      </c>
      <c r="BP76" s="137">
        <v>0.29867884262158634</v>
      </c>
      <c r="BQ76" s="137">
        <v>0.17648718884463444</v>
      </c>
      <c r="BR76" s="137">
        <v>0.17544434423772046</v>
      </c>
      <c r="BS76" s="137">
        <v>7.58709521612229E-14</v>
      </c>
      <c r="BT76" s="137">
        <v>0.33655522256184561</v>
      </c>
      <c r="BU76" s="137">
        <v>1.1008538820452933E-22</v>
      </c>
      <c r="BV76" s="137">
        <v>1.0186036718324142E-2</v>
      </c>
      <c r="BW76" s="138">
        <v>0</v>
      </c>
      <c r="BX76" s="138">
        <v>0</v>
      </c>
      <c r="BY7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1.9568268900281145</v>
      </c>
      <c r="BZ76" s="139" t="str">
        <f>IF(OPEMDataQuality[[#This Row],[Total Score]]&gt;2.5, "Exceeds quality requirements", IF(OPEMDataQuality[[#This Row],[Total Score]]&gt;1.85, "Meets Minimum Requirements", "Does not meet minimum requirements"))</f>
        <v>Meets Minimum Requirements</v>
      </c>
    </row>
    <row r="77" spans="2:78" ht="15.75" x14ac:dyDescent="0.25">
      <c r="B77" s="20">
        <v>29</v>
      </c>
      <c r="C77" s="21" t="s">
        <v>76</v>
      </c>
      <c r="D77" s="44">
        <v>33.299999999999997</v>
      </c>
      <c r="E77" s="13" t="s">
        <v>188</v>
      </c>
      <c r="F77" s="13" t="s">
        <v>205</v>
      </c>
      <c r="G77" s="13" t="s">
        <v>208</v>
      </c>
      <c r="H77" s="13" t="s">
        <v>5</v>
      </c>
      <c r="I77" s="13" t="s">
        <v>8</v>
      </c>
      <c r="J77" s="13" t="s">
        <v>9</v>
      </c>
      <c r="K77" s="13" t="s">
        <v>15</v>
      </c>
      <c r="L77" s="13" t="s">
        <v>15</v>
      </c>
      <c r="M77" s="13">
        <f t="shared" si="7"/>
        <v>1</v>
      </c>
      <c r="N77" s="13">
        <f t="shared" si="8"/>
        <v>3</v>
      </c>
      <c r="O77" s="13">
        <f t="shared" si="9"/>
        <v>3</v>
      </c>
      <c r="P77" s="13">
        <f t="shared" si="10"/>
        <v>2</v>
      </c>
      <c r="Q77" s="13">
        <f t="shared" si="11"/>
        <v>1</v>
      </c>
      <c r="R77" s="13">
        <f t="shared" si="12"/>
        <v>3</v>
      </c>
      <c r="S77" s="13">
        <f t="shared" si="13"/>
        <v>1</v>
      </c>
      <c r="T77" s="13">
        <f t="shared" si="14"/>
        <v>2</v>
      </c>
      <c r="U77" s="81">
        <f t="shared" si="16"/>
        <v>2</v>
      </c>
      <c r="V77" s="33" t="str">
        <f t="shared" si="15"/>
        <v>Meets Minimum Requirements</v>
      </c>
      <c r="AA77" s="20">
        <v>29</v>
      </c>
      <c r="AB77" s="21" t="s">
        <v>76</v>
      </c>
      <c r="AC77" s="55">
        <v>33</v>
      </c>
      <c r="AD77" s="13" t="s">
        <v>20</v>
      </c>
      <c r="AE77" s="13" t="s">
        <v>41</v>
      </c>
      <c r="AF77" s="13" t="s">
        <v>121</v>
      </c>
      <c r="AG77" s="13"/>
      <c r="AH77" s="13"/>
      <c r="AI77" s="13"/>
      <c r="AJ77" s="13"/>
      <c r="AK77" s="13"/>
      <c r="AL77" s="13"/>
      <c r="AM77" s="13"/>
      <c r="AN77" s="13">
        <v>1</v>
      </c>
      <c r="AO77" s="13">
        <v>3</v>
      </c>
      <c r="AP77" s="13">
        <v>3</v>
      </c>
      <c r="AQ77" s="13">
        <v>2</v>
      </c>
      <c r="AR77" s="13">
        <v>2</v>
      </c>
      <c r="AS77" s="63">
        <v>2</v>
      </c>
      <c r="AT77" s="13">
        <v>2</v>
      </c>
      <c r="AU77" s="13"/>
      <c r="AV77" s="13"/>
      <c r="AW77" s="13"/>
      <c r="AX77" s="13"/>
      <c r="AY77" s="48">
        <f t="shared" si="17"/>
        <v>2.2000000000000002</v>
      </c>
      <c r="AZ77" s="65" t="str">
        <f t="shared" si="18"/>
        <v>Meets Minimum Requirements</v>
      </c>
      <c r="BD77" s="61">
        <f t="shared" si="19"/>
        <v>2.1</v>
      </c>
      <c r="BM77" s="20">
        <v>29</v>
      </c>
      <c r="BN77" s="21" t="s">
        <v>275</v>
      </c>
      <c r="BO77" s="44">
        <v>33.299999999999997</v>
      </c>
      <c r="BP77" s="137">
        <v>0.34366276925927031</v>
      </c>
      <c r="BQ77" s="137">
        <v>0.19273961456168381</v>
      </c>
      <c r="BR77" s="137">
        <v>0.18004566127351687</v>
      </c>
      <c r="BS77" s="137">
        <v>1.0941102146628495E-13</v>
      </c>
      <c r="BT77" s="137">
        <v>0.26551672360490297</v>
      </c>
      <c r="BU77" s="137">
        <v>2.1446615618585916E-22</v>
      </c>
      <c r="BV77" s="137">
        <v>1.2543577740139393E-2</v>
      </c>
      <c r="BW77" s="138">
        <v>0</v>
      </c>
      <c r="BX77" s="138">
        <v>0</v>
      </c>
      <c r="BY7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2.0671627385336131</v>
      </c>
      <c r="BZ77" s="139" t="str">
        <f>IF(OPEMDataQuality[[#This Row],[Total Score]]&gt;2.5, "Exceeds quality requirements", IF(OPEMDataQuality[[#This Row],[Total Score]]&gt;1.85, "Meets Minimum Requirements", "Does not meet minimum requirements"))</f>
        <v>Meets Minimum Requirements</v>
      </c>
    </row>
    <row r="78" spans="2:78" ht="15.75" x14ac:dyDescent="0.25">
      <c r="B78" s="20">
        <v>30</v>
      </c>
      <c r="C78" s="21" t="s">
        <v>77</v>
      </c>
      <c r="D78" s="44">
        <v>47.876196256866649</v>
      </c>
      <c r="E78" s="13" t="s">
        <v>185</v>
      </c>
      <c r="F78" s="13" t="s">
        <v>205</v>
      </c>
      <c r="G78" s="13" t="s">
        <v>208</v>
      </c>
      <c r="H78" s="13" t="s">
        <v>4</v>
      </c>
      <c r="I78" s="13" t="s">
        <v>6</v>
      </c>
      <c r="J78" s="13" t="s">
        <v>9</v>
      </c>
      <c r="K78" s="13" t="s">
        <v>15</v>
      </c>
      <c r="L78" s="13" t="s">
        <v>15</v>
      </c>
      <c r="M78" s="13">
        <f t="shared" si="7"/>
        <v>2</v>
      </c>
      <c r="N78" s="13">
        <f t="shared" si="8"/>
        <v>3</v>
      </c>
      <c r="O78" s="13">
        <f t="shared" si="9"/>
        <v>3</v>
      </c>
      <c r="P78" s="13">
        <f t="shared" si="10"/>
        <v>3</v>
      </c>
      <c r="Q78" s="13">
        <f t="shared" si="11"/>
        <v>3</v>
      </c>
      <c r="R78" s="13">
        <f t="shared" si="12"/>
        <v>3</v>
      </c>
      <c r="S78" s="13">
        <f t="shared" si="13"/>
        <v>1</v>
      </c>
      <c r="T78" s="13">
        <f t="shared" si="14"/>
        <v>2</v>
      </c>
      <c r="U78" s="81">
        <f t="shared" si="16"/>
        <v>2.5</v>
      </c>
      <c r="V78" s="33" t="str">
        <f t="shared" si="15"/>
        <v>Exceeds Quality Requirements</v>
      </c>
      <c r="AA78" s="20">
        <v>30</v>
      </c>
      <c r="AB78" s="21" t="s">
        <v>77</v>
      </c>
      <c r="AC78" s="55">
        <v>47</v>
      </c>
      <c r="AD78" s="13" t="s">
        <v>20</v>
      </c>
      <c r="AE78" s="13" t="s">
        <v>41</v>
      </c>
      <c r="AF78" s="13" t="s">
        <v>121</v>
      </c>
      <c r="AG78" s="13"/>
      <c r="AH78" s="13"/>
      <c r="AI78" s="13"/>
      <c r="AJ78" s="13"/>
      <c r="AK78" s="13"/>
      <c r="AL78" s="13"/>
      <c r="AM78" s="13"/>
      <c r="AN78" s="13">
        <v>1</v>
      </c>
      <c r="AO78" s="13">
        <v>3</v>
      </c>
      <c r="AP78" s="13">
        <v>3</v>
      </c>
      <c r="AQ78" s="13">
        <v>3</v>
      </c>
      <c r="AR78" s="13">
        <v>2</v>
      </c>
      <c r="AS78" s="63">
        <v>2.6666999999999996</v>
      </c>
      <c r="AT78" s="13">
        <v>2</v>
      </c>
      <c r="AU78" s="13"/>
      <c r="AV78" s="13"/>
      <c r="AW78" s="13"/>
      <c r="AX78" s="13"/>
      <c r="AY78" s="48">
        <f t="shared" si="17"/>
        <v>2.3333399999999997</v>
      </c>
      <c r="AZ78" s="65" t="str">
        <f t="shared" si="18"/>
        <v>Meets Minimum Requirements</v>
      </c>
      <c r="BD78" s="61">
        <f t="shared" si="19"/>
        <v>2.4166699999999999</v>
      </c>
      <c r="BM78" s="20">
        <v>30</v>
      </c>
      <c r="BN78" s="21" t="s">
        <v>77</v>
      </c>
      <c r="BO78" s="44">
        <v>47.876196256866649</v>
      </c>
      <c r="BP78" s="137">
        <v>0.20887180366268462</v>
      </c>
      <c r="BQ78" s="137">
        <v>0.25218436900477381</v>
      </c>
      <c r="BR78" s="137">
        <v>8.0689924666646901E-2</v>
      </c>
      <c r="BS78" s="137">
        <v>0.12126937550874749</v>
      </c>
      <c r="BT78" s="137">
        <v>0.32338500135693621</v>
      </c>
      <c r="BU78" s="137">
        <v>6.2614581192616863E-23</v>
      </c>
      <c r="BV78" s="137">
        <v>1.0274956724032377E-2</v>
      </c>
      <c r="BW78" s="138">
        <v>0</v>
      </c>
      <c r="BX78" s="138">
        <v>0</v>
      </c>
      <c r="BY7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1.8788376641533913</v>
      </c>
      <c r="BZ78" s="139" t="str">
        <f>IF(OPEMDataQuality[[#This Row],[Total Score]]&gt;2.5, "Exceeds quality requirements", IF(OPEMDataQuality[[#This Row],[Total Score]]&gt;1.85, "Meets Minimum Requirements", "Does not meet minimum requirements"))</f>
        <v>Meets Minimum Requirements</v>
      </c>
    </row>
    <row r="79" spans="2:78" ht="15.75" x14ac:dyDescent="0.25">
      <c r="B79" s="20">
        <v>31</v>
      </c>
      <c r="C79" s="21" t="s">
        <v>78</v>
      </c>
      <c r="D79" s="44">
        <v>30.6</v>
      </c>
      <c r="E79" s="13" t="s">
        <v>185</v>
      </c>
      <c r="F79" s="13" t="s">
        <v>206</v>
      </c>
      <c r="G79" s="13" t="s">
        <v>208</v>
      </c>
      <c r="H79" s="13" t="s">
        <v>5</v>
      </c>
      <c r="I79" s="13" t="s">
        <v>6</v>
      </c>
      <c r="J79" s="13" t="s">
        <v>9</v>
      </c>
      <c r="K79" s="13" t="s">
        <v>14</v>
      </c>
      <c r="L79" s="13" t="s">
        <v>14</v>
      </c>
      <c r="M79" s="13">
        <f t="shared" si="7"/>
        <v>2</v>
      </c>
      <c r="N79" s="13">
        <f t="shared" si="8"/>
        <v>2</v>
      </c>
      <c r="O79" s="13">
        <f t="shared" si="9"/>
        <v>3</v>
      </c>
      <c r="P79" s="13">
        <f t="shared" si="10"/>
        <v>2</v>
      </c>
      <c r="Q79" s="13">
        <f t="shared" si="11"/>
        <v>3</v>
      </c>
      <c r="R79" s="13">
        <f t="shared" si="12"/>
        <v>3</v>
      </c>
      <c r="S79" s="13">
        <f t="shared" si="13"/>
        <v>3</v>
      </c>
      <c r="T79" s="13">
        <f t="shared" si="14"/>
        <v>2</v>
      </c>
      <c r="U79" s="81">
        <f t="shared" si="16"/>
        <v>2.5</v>
      </c>
      <c r="V79" s="33" t="str">
        <f t="shared" si="15"/>
        <v>Exceeds Quality Requirements</v>
      </c>
      <c r="AA79" s="20">
        <v>31</v>
      </c>
      <c r="AB79" s="21" t="s">
        <v>78</v>
      </c>
      <c r="AC79" s="57"/>
      <c r="AD79" s="13" t="s">
        <v>20</v>
      </c>
      <c r="AE79" s="13" t="s">
        <v>41</v>
      </c>
      <c r="AF79" s="13" t="s">
        <v>111</v>
      </c>
      <c r="AG79" s="13"/>
      <c r="AH79" s="13"/>
      <c r="AI79" s="13"/>
      <c r="AJ79" s="13"/>
      <c r="AK79" s="13"/>
      <c r="AL79" s="13"/>
      <c r="AM79" s="13"/>
      <c r="AN79" s="13">
        <v>1</v>
      </c>
      <c r="AO79" s="13">
        <v>3</v>
      </c>
      <c r="AP79" s="13">
        <v>3</v>
      </c>
      <c r="AQ79" s="13">
        <v>2</v>
      </c>
      <c r="AR79" s="13">
        <v>2</v>
      </c>
      <c r="AS79" s="63">
        <v>2</v>
      </c>
      <c r="AT79" s="13">
        <v>2</v>
      </c>
      <c r="AU79" s="13"/>
      <c r="AV79" s="13"/>
      <c r="AW79" s="13"/>
      <c r="AX79" s="13"/>
      <c r="AY79" s="48">
        <f t="shared" si="17"/>
        <v>2.2000000000000002</v>
      </c>
      <c r="AZ79" s="65" t="str">
        <f t="shared" si="18"/>
        <v>Meets Minimum Requirements</v>
      </c>
      <c r="BD79" s="61">
        <f t="shared" si="19"/>
        <v>2.35</v>
      </c>
      <c r="BM79" s="20">
        <v>31</v>
      </c>
      <c r="BN79" s="21" t="s">
        <v>78</v>
      </c>
      <c r="BO79" s="44">
        <v>30.6</v>
      </c>
      <c r="BP79" s="137">
        <v>0.31052631410148646</v>
      </c>
      <c r="BQ79" s="137">
        <v>0.3026216243733178</v>
      </c>
      <c r="BR79" s="137">
        <v>0.18872957440055069</v>
      </c>
      <c r="BS79" s="137">
        <v>3.0757269815978743E-14</v>
      </c>
      <c r="BT79" s="137">
        <v>0.18747209013590152</v>
      </c>
      <c r="BU79" s="137">
        <v>7.707948851845466E-23</v>
      </c>
      <c r="BV79" s="137">
        <v>9.9474828860123474E-3</v>
      </c>
      <c r="BW79" s="138">
        <v>0</v>
      </c>
      <c r="BX79" s="138">
        <v>0</v>
      </c>
      <c r="BY7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2.1216483957601842</v>
      </c>
      <c r="BZ79" s="139" t="str">
        <f>IF(OPEMDataQuality[[#This Row],[Total Score]]&gt;2.5, "Exceeds quality requirements", IF(OPEMDataQuality[[#This Row],[Total Score]]&gt;1.85, "Meets Minimum Requirements", "Does not meet minimum requirements"))</f>
        <v>Meets Minimum Requirements</v>
      </c>
    </row>
    <row r="80" spans="2:78" ht="15.75" x14ac:dyDescent="0.25">
      <c r="B80" s="20">
        <v>32</v>
      </c>
      <c r="C80" s="21" t="s">
        <v>23</v>
      </c>
      <c r="D80" s="44">
        <v>32.710282000696282</v>
      </c>
      <c r="E80" s="13" t="s">
        <v>185</v>
      </c>
      <c r="F80" s="13" t="s">
        <v>206</v>
      </c>
      <c r="G80" s="13" t="s">
        <v>208</v>
      </c>
      <c r="H80" s="13" t="s">
        <v>4</v>
      </c>
      <c r="I80" s="13" t="s">
        <v>6</v>
      </c>
      <c r="J80" s="13" t="s">
        <v>9</v>
      </c>
      <c r="K80" s="13" t="s">
        <v>15</v>
      </c>
      <c r="L80" s="13" t="s">
        <v>15</v>
      </c>
      <c r="M80" s="13">
        <f t="shared" si="7"/>
        <v>2</v>
      </c>
      <c r="N80" s="13">
        <f t="shared" si="8"/>
        <v>2</v>
      </c>
      <c r="O80" s="13">
        <f t="shared" si="9"/>
        <v>3</v>
      </c>
      <c r="P80" s="13">
        <f t="shared" si="10"/>
        <v>3</v>
      </c>
      <c r="Q80" s="13">
        <f t="shared" si="11"/>
        <v>3</v>
      </c>
      <c r="R80" s="13">
        <f t="shared" si="12"/>
        <v>3</v>
      </c>
      <c r="S80" s="13">
        <f t="shared" si="13"/>
        <v>1</v>
      </c>
      <c r="T80" s="13">
        <f t="shared" si="14"/>
        <v>2</v>
      </c>
      <c r="U80" s="81">
        <f t="shared" si="16"/>
        <v>2.375</v>
      </c>
      <c r="V80" s="33" t="str">
        <f t="shared" si="15"/>
        <v>Meets Minimum Requirements</v>
      </c>
      <c r="AA80" s="20">
        <v>32</v>
      </c>
      <c r="AB80" s="21" t="s">
        <v>23</v>
      </c>
      <c r="AC80" s="55">
        <v>35.299999999999997</v>
      </c>
      <c r="AD80" s="13" t="s">
        <v>20</v>
      </c>
      <c r="AE80" s="13" t="s">
        <v>41</v>
      </c>
      <c r="AF80" s="13" t="s">
        <v>121</v>
      </c>
      <c r="AG80" s="13"/>
      <c r="AH80" s="13"/>
      <c r="AI80" s="13"/>
      <c r="AJ80" s="13"/>
      <c r="AK80" s="13"/>
      <c r="AL80" s="13"/>
      <c r="AM80" s="13"/>
      <c r="AN80" s="13">
        <v>1</v>
      </c>
      <c r="AO80" s="13">
        <v>2</v>
      </c>
      <c r="AP80" s="13">
        <v>3</v>
      </c>
      <c r="AQ80" s="13">
        <v>3</v>
      </c>
      <c r="AR80" s="13">
        <v>2</v>
      </c>
      <c r="AS80" s="63">
        <v>2.6666999999999996</v>
      </c>
      <c r="AT80" s="13">
        <v>2</v>
      </c>
      <c r="AU80" s="13"/>
      <c r="AV80" s="13"/>
      <c r="AW80" s="13"/>
      <c r="AX80" s="13"/>
      <c r="AY80" s="48">
        <f t="shared" si="17"/>
        <v>2.1333399999999996</v>
      </c>
      <c r="AZ80" s="65" t="str">
        <f t="shared" si="18"/>
        <v>Meets Minimum Requirements</v>
      </c>
      <c r="BD80" s="61">
        <f t="shared" si="19"/>
        <v>2.2541699999999998</v>
      </c>
      <c r="BM80" s="20">
        <v>32</v>
      </c>
      <c r="BN80" s="21" t="s">
        <v>23</v>
      </c>
      <c r="BO80" s="44">
        <v>32.710282000696282</v>
      </c>
      <c r="BP80" s="137">
        <v>0.20379482504019988</v>
      </c>
      <c r="BQ80" s="137">
        <v>0.26607875037402928</v>
      </c>
      <c r="BR80" s="137">
        <v>0.12956855929758126</v>
      </c>
      <c r="BS80" s="137">
        <v>0.11853287005048706</v>
      </c>
      <c r="BT80" s="137">
        <v>0.27260822424932518</v>
      </c>
      <c r="BU80" s="137">
        <v>1.2754194572513404E-22</v>
      </c>
      <c r="BV80" s="137">
        <v>9.1013946330646897E-3</v>
      </c>
      <c r="BW80" s="138">
        <v>0</v>
      </c>
      <c r="BX80" s="138">
        <v>0</v>
      </c>
      <c r="BY8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1.9305558480802496</v>
      </c>
      <c r="BZ80" s="139" t="str">
        <f>IF(OPEMDataQuality[[#This Row],[Total Score]]&gt;2.5, "Exceeds quality requirements", IF(OPEMDataQuality[[#This Row],[Total Score]]&gt;1.85, "Meets Minimum Requirements", "Does not meet minimum requirements"))</f>
        <v>Meets Minimum Requirements</v>
      </c>
    </row>
    <row r="81" spans="2:78" ht="15.75" x14ac:dyDescent="0.25">
      <c r="B81" s="20">
        <v>33</v>
      </c>
      <c r="C81" s="21" t="s">
        <v>79</v>
      </c>
      <c r="D81" s="44">
        <v>33.507225646015598</v>
      </c>
      <c r="E81" s="13" t="s">
        <v>185</v>
      </c>
      <c r="F81" s="13" t="s">
        <v>205</v>
      </c>
      <c r="G81" s="13" t="s">
        <v>208</v>
      </c>
      <c r="H81" s="13" t="s">
        <v>4</v>
      </c>
      <c r="I81" s="13" t="s">
        <v>6</v>
      </c>
      <c r="J81" s="13" t="s">
        <v>9</v>
      </c>
      <c r="K81" s="13" t="s">
        <v>15</v>
      </c>
      <c r="L81" s="13" t="s">
        <v>15</v>
      </c>
      <c r="M81" s="13">
        <f t="shared" ref="M81:M112" si="20">IF(E81=$C$10,$F$10,IF(E81=$C$11,$E$11,$D$12))</f>
        <v>2</v>
      </c>
      <c r="N81" s="13">
        <f t="shared" ref="N81:N112" si="21">IF(F81=$C$14,$F$14,IF(F81=$C$15,$E$15,$D$16))</f>
        <v>3</v>
      </c>
      <c r="O81" s="13">
        <f t="shared" ref="O81:O112" si="22">IF(G81=$C$18,$F$18,IF(G81=$C$19,$E$19,$D$20))</f>
        <v>3</v>
      </c>
      <c r="P81" s="13">
        <f t="shared" ref="P81:P97" si="23">IF(H81=$C$23,$F$23,$E$24)</f>
        <v>3</v>
      </c>
      <c r="Q81" s="13">
        <f t="shared" ref="Q81:Q97" si="24">IF(I81=$C$26,$F$26,IF(I81=$C$27,$E$27,$D$28))</f>
        <v>3</v>
      </c>
      <c r="R81" s="13">
        <f t="shared" ref="R81:R97" si="25">IF(J81=$C$30,$F$30,$E$31)</f>
        <v>3</v>
      </c>
      <c r="S81" s="13">
        <f t="shared" ref="S81:S97" si="26">IF(K81=$C$33,$F$33,$D$34)</f>
        <v>1</v>
      </c>
      <c r="T81" s="13">
        <f t="shared" ref="T81:T97" si="27">IF(L81=$C$36,$D$36,$E$37)</f>
        <v>2</v>
      </c>
      <c r="U81" s="81">
        <f t="shared" ref="U81:U112" si="28">AVERAGE(M81:T81)</f>
        <v>2.5</v>
      </c>
      <c r="V81" s="33" t="str">
        <f t="shared" ref="V81:V112" si="29">IF(ROUND(U81,0)=3,$F$6,IF(ROUND(U81,0)=2,$E$6,$D$6))</f>
        <v>Exceeds Quality Requirements</v>
      </c>
      <c r="AA81" s="20">
        <v>33</v>
      </c>
      <c r="AB81" s="21" t="s">
        <v>79</v>
      </c>
      <c r="AC81" s="55">
        <v>35.799999999999997</v>
      </c>
      <c r="AD81" s="13" t="s">
        <v>20</v>
      </c>
      <c r="AE81" s="13" t="s">
        <v>41</v>
      </c>
      <c r="AF81" s="13" t="s">
        <v>121</v>
      </c>
      <c r="AG81" s="13"/>
      <c r="AH81" s="13"/>
      <c r="AI81" s="13"/>
      <c r="AJ81" s="13"/>
      <c r="AK81" s="13"/>
      <c r="AL81" s="13"/>
      <c r="AM81" s="13"/>
      <c r="AN81" s="13">
        <v>1</v>
      </c>
      <c r="AO81" s="13">
        <v>3</v>
      </c>
      <c r="AP81" s="13">
        <v>3</v>
      </c>
      <c r="AQ81" s="13">
        <v>3</v>
      </c>
      <c r="AR81" s="13">
        <v>1</v>
      </c>
      <c r="AS81" s="63">
        <v>2.3333999999999997</v>
      </c>
      <c r="AT81" s="13">
        <v>2</v>
      </c>
      <c r="AU81" s="13"/>
      <c r="AV81" s="13"/>
      <c r="AW81" s="13"/>
      <c r="AX81" s="13"/>
      <c r="AY81" s="48">
        <f t="shared" si="17"/>
        <v>2.26668</v>
      </c>
      <c r="AZ81" s="65" t="str">
        <f t="shared" si="18"/>
        <v>Meets Minimum Requirements</v>
      </c>
      <c r="BD81" s="61">
        <f t="shared" si="19"/>
        <v>2.38334</v>
      </c>
      <c r="BM81" s="20">
        <v>33</v>
      </c>
      <c r="BN81" s="21" t="s">
        <v>79</v>
      </c>
      <c r="BO81" s="44">
        <v>33.507225646015598</v>
      </c>
      <c r="BP81" s="137">
        <v>0.10924341729381691</v>
      </c>
      <c r="BQ81" s="137">
        <v>0.10042397423943673</v>
      </c>
      <c r="BR81" s="137">
        <v>0.14043215471191678</v>
      </c>
      <c r="BS81" s="137">
        <v>0.14081177005951229</v>
      </c>
      <c r="BT81" s="137">
        <v>0.50289917878429435</v>
      </c>
      <c r="BU81" s="137">
        <v>1.6439187832740571E-23</v>
      </c>
      <c r="BV81" s="137">
        <v>5.5352798380105626E-3</v>
      </c>
      <c r="BW81" s="138">
        <v>0</v>
      </c>
      <c r="BX81" s="138">
        <v>0</v>
      </c>
      <c r="BY8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1.605035788363498</v>
      </c>
      <c r="BZ81" s="139" t="str">
        <f>IF(OPEMDataQuality[[#This Row],[Total Score]]&gt;2.5, "Exceeds quality requirements", IF(OPEMDataQuality[[#This Row],[Total Score]]&gt;1.85, "Meets Minimum Requirements", "Does not meet minimum requirements"))</f>
        <v>Does not meet minimum requirements</v>
      </c>
    </row>
    <row r="82" spans="2:78" ht="15.75" x14ac:dyDescent="0.25">
      <c r="B82" s="20">
        <v>34</v>
      </c>
      <c r="C82" s="84" t="s">
        <v>80</v>
      </c>
      <c r="D82" s="85">
        <v>32.710282000696282</v>
      </c>
      <c r="E82" s="83" t="s">
        <v>188</v>
      </c>
      <c r="F82" s="83" t="s">
        <v>207</v>
      </c>
      <c r="G82" s="83" t="s">
        <v>183</v>
      </c>
      <c r="H82" s="13" t="s">
        <v>4</v>
      </c>
      <c r="I82" s="13" t="s">
        <v>6</v>
      </c>
      <c r="J82" s="13" t="s">
        <v>9</v>
      </c>
      <c r="K82" s="13" t="s">
        <v>15</v>
      </c>
      <c r="L82" s="13" t="s">
        <v>15</v>
      </c>
      <c r="M82" s="13">
        <f t="shared" si="20"/>
        <v>1</v>
      </c>
      <c r="N82" s="13">
        <f t="shared" si="21"/>
        <v>1</v>
      </c>
      <c r="O82" s="13">
        <f t="shared" si="22"/>
        <v>1</v>
      </c>
      <c r="P82" s="13">
        <f t="shared" si="23"/>
        <v>3</v>
      </c>
      <c r="Q82" s="13">
        <f t="shared" si="24"/>
        <v>3</v>
      </c>
      <c r="R82" s="13">
        <f t="shared" si="25"/>
        <v>3</v>
      </c>
      <c r="S82" s="13">
        <f t="shared" si="26"/>
        <v>1</v>
      </c>
      <c r="T82" s="13">
        <f t="shared" si="27"/>
        <v>2</v>
      </c>
      <c r="U82" s="81">
        <f t="shared" si="28"/>
        <v>1.875</v>
      </c>
      <c r="V82" s="33" t="str">
        <f t="shared" si="29"/>
        <v>Meets Minimum Requirements</v>
      </c>
      <c r="AA82" s="20">
        <v>34</v>
      </c>
      <c r="AB82" s="21" t="s">
        <v>80</v>
      </c>
      <c r="AC82" s="55">
        <v>35.299999999999997</v>
      </c>
      <c r="AD82" s="13" t="s">
        <v>20</v>
      </c>
      <c r="AE82" s="13" t="s">
        <v>41</v>
      </c>
      <c r="AF82" s="13" t="s">
        <v>121</v>
      </c>
      <c r="AG82" s="13"/>
      <c r="AH82" s="13"/>
      <c r="AI82" s="13"/>
      <c r="AJ82" s="13"/>
      <c r="AK82" s="13"/>
      <c r="AL82" s="13"/>
      <c r="AM82" s="13"/>
      <c r="AN82" s="13">
        <v>1</v>
      </c>
      <c r="AO82" s="13">
        <v>3</v>
      </c>
      <c r="AP82" s="13">
        <v>3</v>
      </c>
      <c r="AQ82" s="13">
        <v>3</v>
      </c>
      <c r="AR82" s="13">
        <v>2</v>
      </c>
      <c r="AS82" s="63">
        <v>2.6666999999999996</v>
      </c>
      <c r="AT82" s="13">
        <v>2</v>
      </c>
      <c r="AU82" s="13"/>
      <c r="AV82" s="13"/>
      <c r="AW82" s="13"/>
      <c r="AX82" s="13"/>
      <c r="AY82" s="48">
        <f t="shared" si="17"/>
        <v>2.3333399999999997</v>
      </c>
      <c r="AZ82" s="65" t="str">
        <f t="shared" si="18"/>
        <v>Meets Minimum Requirements</v>
      </c>
      <c r="BD82" s="61">
        <f t="shared" si="19"/>
        <v>2.1041699999999999</v>
      </c>
      <c r="BM82" s="20">
        <v>34</v>
      </c>
      <c r="BN82" s="84" t="s">
        <v>80</v>
      </c>
      <c r="BO82" s="85">
        <v>32.710282000696282</v>
      </c>
      <c r="BP82" s="137">
        <v>0.20379482504019988</v>
      </c>
      <c r="BQ82" s="137">
        <v>0.26607875037402928</v>
      </c>
      <c r="BR82" s="137">
        <v>0.12956855929758126</v>
      </c>
      <c r="BS82" s="137">
        <v>0.11853287005048706</v>
      </c>
      <c r="BT82" s="137">
        <v>0.27260822424932518</v>
      </c>
      <c r="BU82" s="137">
        <v>1.2754194572513404E-22</v>
      </c>
      <c r="BV82" s="137">
        <v>9.1013946330646897E-3</v>
      </c>
      <c r="BW82" s="138">
        <v>0</v>
      </c>
      <c r="BX82" s="138">
        <v>0</v>
      </c>
      <c r="BY8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1.9305558480802496</v>
      </c>
      <c r="BZ82" s="139" t="str">
        <f>IF(OPEMDataQuality[[#This Row],[Total Score]]&gt;2.5, "Exceeds quality requirements", IF(OPEMDataQuality[[#This Row],[Total Score]]&gt;1.85, "Meets Minimum Requirements", "Does not meet minimum requirements"))</f>
        <v>Meets Minimum Requirements</v>
      </c>
    </row>
    <row r="83" spans="2:78" ht="15.75" x14ac:dyDescent="0.25">
      <c r="B83" s="20">
        <v>35</v>
      </c>
      <c r="C83" s="21" t="s">
        <v>81</v>
      </c>
      <c r="D83" s="44">
        <v>35.415906698566488</v>
      </c>
      <c r="E83" s="13" t="s">
        <v>185</v>
      </c>
      <c r="F83" s="13" t="s">
        <v>205</v>
      </c>
      <c r="G83" s="13" t="s">
        <v>208</v>
      </c>
      <c r="H83" s="13" t="s">
        <v>4</v>
      </c>
      <c r="I83" s="13" t="s">
        <v>6</v>
      </c>
      <c r="J83" s="13" t="s">
        <v>9</v>
      </c>
      <c r="K83" s="13" t="s">
        <v>15</v>
      </c>
      <c r="L83" s="13" t="s">
        <v>15</v>
      </c>
      <c r="M83" s="13">
        <f t="shared" si="20"/>
        <v>2</v>
      </c>
      <c r="N83" s="13">
        <f t="shared" si="21"/>
        <v>3</v>
      </c>
      <c r="O83" s="13">
        <f t="shared" si="22"/>
        <v>3</v>
      </c>
      <c r="P83" s="13">
        <f t="shared" si="23"/>
        <v>3</v>
      </c>
      <c r="Q83" s="13">
        <f t="shared" si="24"/>
        <v>3</v>
      </c>
      <c r="R83" s="13">
        <f t="shared" si="25"/>
        <v>3</v>
      </c>
      <c r="S83" s="13">
        <f t="shared" si="26"/>
        <v>1</v>
      </c>
      <c r="T83" s="13">
        <f t="shared" si="27"/>
        <v>2</v>
      </c>
      <c r="U83" s="81">
        <f t="shared" si="28"/>
        <v>2.5</v>
      </c>
      <c r="V83" s="33" t="str">
        <f t="shared" si="29"/>
        <v>Exceeds Quality Requirements</v>
      </c>
      <c r="AA83" s="20">
        <v>35</v>
      </c>
      <c r="AB83" s="21" t="s">
        <v>81</v>
      </c>
      <c r="AC83" s="55">
        <v>33.700000000000003</v>
      </c>
      <c r="AD83" s="13" t="s">
        <v>20</v>
      </c>
      <c r="AE83" s="13" t="s">
        <v>41</v>
      </c>
      <c r="AF83" s="13" t="s">
        <v>121</v>
      </c>
      <c r="AG83" s="13"/>
      <c r="AH83" s="13"/>
      <c r="AI83" s="13"/>
      <c r="AJ83" s="13"/>
      <c r="AK83" s="13"/>
      <c r="AL83" s="13"/>
      <c r="AM83" s="13"/>
      <c r="AN83" s="13">
        <v>1</v>
      </c>
      <c r="AO83" s="13">
        <v>3</v>
      </c>
      <c r="AP83" s="13">
        <v>2</v>
      </c>
      <c r="AQ83" s="13">
        <v>2</v>
      </c>
      <c r="AR83" s="13">
        <v>2</v>
      </c>
      <c r="AS83" s="63">
        <v>2</v>
      </c>
      <c r="AT83" s="13">
        <v>2</v>
      </c>
      <c r="AU83" s="13"/>
      <c r="AV83" s="13"/>
      <c r="AW83" s="13"/>
      <c r="AX83" s="13"/>
      <c r="AY83" s="48">
        <f t="shared" si="17"/>
        <v>2</v>
      </c>
      <c r="AZ83" s="65" t="str">
        <f t="shared" si="18"/>
        <v>Meets Minimum Requirements</v>
      </c>
      <c r="BD83" s="61">
        <f t="shared" si="19"/>
        <v>2.25</v>
      </c>
      <c r="BM83" s="20">
        <v>35</v>
      </c>
      <c r="BN83" s="21" t="s">
        <v>81</v>
      </c>
      <c r="BO83" s="44">
        <v>35.415906698566488</v>
      </c>
      <c r="BP83" s="137">
        <v>0.16379724407611407</v>
      </c>
      <c r="BQ83" s="137">
        <v>0.21145760814137923</v>
      </c>
      <c r="BR83" s="137">
        <v>0.13085472684805827</v>
      </c>
      <c r="BS83" s="137">
        <v>0.11101180231436555</v>
      </c>
      <c r="BT83" s="137">
        <v>0.37340333505761969</v>
      </c>
      <c r="BU83" s="137">
        <v>1.2808714333805272E-22</v>
      </c>
      <c r="BV83" s="137">
        <v>8.7097035335738024E-3</v>
      </c>
      <c r="BW83" s="138">
        <v>0</v>
      </c>
      <c r="BX83" s="138">
        <v>0</v>
      </c>
      <c r="BY8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1.7888627489607154</v>
      </c>
      <c r="BZ83" s="139" t="str">
        <f>IF(OPEMDataQuality[[#This Row],[Total Score]]&gt;2.5, "Exceeds quality requirements", IF(OPEMDataQuality[[#This Row],[Total Score]]&gt;1.85, "Meets Minimum Requirements", "Does not meet minimum requirements"))</f>
        <v>Does not meet minimum requirements</v>
      </c>
    </row>
    <row r="84" spans="2:78" ht="15.75" x14ac:dyDescent="0.25">
      <c r="B84" s="20">
        <v>36</v>
      </c>
      <c r="C84" s="21" t="s">
        <v>82</v>
      </c>
      <c r="D84" s="44">
        <v>38.417520813124241</v>
      </c>
      <c r="E84" s="13" t="s">
        <v>185</v>
      </c>
      <c r="F84" s="13" t="s">
        <v>205</v>
      </c>
      <c r="G84" s="13" t="s">
        <v>208</v>
      </c>
      <c r="H84" s="13" t="s">
        <v>4</v>
      </c>
      <c r="I84" s="13" t="s">
        <v>6</v>
      </c>
      <c r="J84" s="13" t="s">
        <v>9</v>
      </c>
      <c r="K84" s="13" t="s">
        <v>15</v>
      </c>
      <c r="L84" s="13" t="s">
        <v>15</v>
      </c>
      <c r="M84" s="13">
        <f t="shared" si="20"/>
        <v>2</v>
      </c>
      <c r="N84" s="13">
        <f t="shared" si="21"/>
        <v>3</v>
      </c>
      <c r="O84" s="13">
        <f t="shared" si="22"/>
        <v>3</v>
      </c>
      <c r="P84" s="13">
        <f t="shared" si="23"/>
        <v>3</v>
      </c>
      <c r="Q84" s="13">
        <f t="shared" si="24"/>
        <v>3</v>
      </c>
      <c r="R84" s="13">
        <f t="shared" si="25"/>
        <v>3</v>
      </c>
      <c r="S84" s="13">
        <f t="shared" si="26"/>
        <v>1</v>
      </c>
      <c r="T84" s="13">
        <f t="shared" si="27"/>
        <v>2</v>
      </c>
      <c r="U84" s="81">
        <f t="shared" si="28"/>
        <v>2.5</v>
      </c>
      <c r="V84" s="33" t="str">
        <f t="shared" si="29"/>
        <v>Exceeds Quality Requirements</v>
      </c>
      <c r="AA84" s="20">
        <v>36</v>
      </c>
      <c r="AB84" s="21" t="s">
        <v>82</v>
      </c>
      <c r="AC84" s="55">
        <v>38.4</v>
      </c>
      <c r="AD84" s="13" t="s">
        <v>19</v>
      </c>
      <c r="AE84" s="13" t="s">
        <v>41</v>
      </c>
      <c r="AF84" s="13" t="s">
        <v>121</v>
      </c>
      <c r="AG84" s="13"/>
      <c r="AH84" s="13"/>
      <c r="AI84" s="13"/>
      <c r="AJ84" s="13"/>
      <c r="AK84" s="13"/>
      <c r="AL84" s="13"/>
      <c r="AM84" s="13"/>
      <c r="AN84" s="13">
        <v>2</v>
      </c>
      <c r="AO84" s="13">
        <v>3</v>
      </c>
      <c r="AP84" s="13">
        <v>3</v>
      </c>
      <c r="AQ84" s="13">
        <v>3</v>
      </c>
      <c r="AR84" s="13">
        <v>2</v>
      </c>
      <c r="AS84" s="63">
        <v>2.6666999999999996</v>
      </c>
      <c r="AT84" s="13">
        <v>3</v>
      </c>
      <c r="AU84" s="13"/>
      <c r="AV84" s="13"/>
      <c r="AW84" s="13"/>
      <c r="AX84" s="13"/>
      <c r="AY84" s="48">
        <f t="shared" si="17"/>
        <v>2.7333399999999997</v>
      </c>
      <c r="AZ84" s="65" t="str">
        <f t="shared" si="18"/>
        <v>Exceeds Quality Requirements</v>
      </c>
      <c r="BD84" s="61">
        <f t="shared" si="19"/>
        <v>2.6166700000000001</v>
      </c>
      <c r="BM84" s="20">
        <v>36</v>
      </c>
      <c r="BN84" s="21" t="s">
        <v>82</v>
      </c>
      <c r="BO84" s="44">
        <v>38.417520813124241</v>
      </c>
      <c r="BP84" s="137">
        <v>0.2550014800799662</v>
      </c>
      <c r="BQ84" s="137">
        <v>0.20787941486320374</v>
      </c>
      <c r="BR84" s="137">
        <v>7.9958282114661244E-2</v>
      </c>
      <c r="BS84" s="137">
        <v>9.8452557526202383E-2</v>
      </c>
      <c r="BT84" s="137">
        <v>0.34802069359647181</v>
      </c>
      <c r="BU84" s="137">
        <v>1.2925509783315707E-22</v>
      </c>
      <c r="BV84" s="137">
        <v>1.0331138317803025E-2</v>
      </c>
      <c r="BW84" s="138">
        <v>0</v>
      </c>
      <c r="BX84" s="138">
        <v>0</v>
      </c>
      <c r="BY8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1.9062679194801113</v>
      </c>
      <c r="BZ84" s="139" t="str">
        <f>IF(OPEMDataQuality[[#This Row],[Total Score]]&gt;2.5, "Exceeds quality requirements", IF(OPEMDataQuality[[#This Row],[Total Score]]&gt;1.85, "Meets Minimum Requirements", "Does not meet minimum requirements"))</f>
        <v>Meets Minimum Requirements</v>
      </c>
    </row>
    <row r="85" spans="2:78" ht="15.75" x14ac:dyDescent="0.25">
      <c r="B85" s="20">
        <v>37</v>
      </c>
      <c r="C85" s="21" t="s">
        <v>83</v>
      </c>
      <c r="D85" s="44">
        <v>39.700000000000003</v>
      </c>
      <c r="E85" s="13" t="s">
        <v>185</v>
      </c>
      <c r="F85" s="13" t="s">
        <v>205</v>
      </c>
      <c r="G85" s="13" t="s">
        <v>208</v>
      </c>
      <c r="H85" s="13" t="s">
        <v>4</v>
      </c>
      <c r="I85" s="13" t="s">
        <v>6</v>
      </c>
      <c r="J85" s="13" t="s">
        <v>9</v>
      </c>
      <c r="K85" s="13" t="s">
        <v>15</v>
      </c>
      <c r="L85" s="13" t="s">
        <v>15</v>
      </c>
      <c r="M85" s="13">
        <f t="shared" si="20"/>
        <v>2</v>
      </c>
      <c r="N85" s="13">
        <f t="shared" si="21"/>
        <v>3</v>
      </c>
      <c r="O85" s="13">
        <f t="shared" si="22"/>
        <v>3</v>
      </c>
      <c r="P85" s="13">
        <f t="shared" si="23"/>
        <v>3</v>
      </c>
      <c r="Q85" s="13">
        <f t="shared" si="24"/>
        <v>3</v>
      </c>
      <c r="R85" s="13">
        <f t="shared" si="25"/>
        <v>3</v>
      </c>
      <c r="S85" s="13">
        <f t="shared" si="26"/>
        <v>1</v>
      </c>
      <c r="T85" s="13">
        <f t="shared" si="27"/>
        <v>2</v>
      </c>
      <c r="U85" s="81">
        <f t="shared" si="28"/>
        <v>2.5</v>
      </c>
      <c r="V85" s="33" t="str">
        <f t="shared" si="29"/>
        <v>Exceeds Quality Requirements</v>
      </c>
      <c r="AA85" s="20">
        <v>37</v>
      </c>
      <c r="AB85" s="21" t="s">
        <v>83</v>
      </c>
      <c r="AC85" s="57"/>
      <c r="AD85" s="13" t="s">
        <v>20</v>
      </c>
      <c r="AE85" s="13" t="s">
        <v>41</v>
      </c>
      <c r="AF85" s="13" t="s">
        <v>121</v>
      </c>
      <c r="AG85" s="13"/>
      <c r="AH85" s="13"/>
      <c r="AI85" s="13"/>
      <c r="AJ85" s="13"/>
      <c r="AK85" s="13"/>
      <c r="AL85" s="13"/>
      <c r="AM85" s="13"/>
      <c r="AN85" s="13">
        <v>1</v>
      </c>
      <c r="AO85" s="13">
        <v>2</v>
      </c>
      <c r="AP85" s="13">
        <v>2</v>
      </c>
      <c r="AQ85" s="13">
        <v>3</v>
      </c>
      <c r="AR85" s="13">
        <v>2</v>
      </c>
      <c r="AS85" s="63">
        <v>2.6666999999999996</v>
      </c>
      <c r="AT85" s="13">
        <v>2</v>
      </c>
      <c r="AU85" s="13"/>
      <c r="AV85" s="13"/>
      <c r="AW85" s="13"/>
      <c r="AX85" s="13"/>
      <c r="AY85" s="48">
        <f t="shared" si="17"/>
        <v>1.9333399999999998</v>
      </c>
      <c r="AZ85" s="65" t="str">
        <f t="shared" si="18"/>
        <v>Meets Minimum Requirements</v>
      </c>
      <c r="BD85" s="61">
        <f t="shared" si="19"/>
        <v>2.2166699999999997</v>
      </c>
      <c r="BM85" s="20">
        <v>37</v>
      </c>
      <c r="BN85" s="21" t="s">
        <v>83</v>
      </c>
      <c r="BO85" s="44">
        <v>39.700000000000003</v>
      </c>
      <c r="BP85" s="137">
        <v>0.29274368258233502</v>
      </c>
      <c r="BQ85" s="137">
        <v>0.23367955195184578</v>
      </c>
      <c r="BR85" s="137">
        <v>8.5144209157145545E-2</v>
      </c>
      <c r="BS85" s="137">
        <v>9.1230963090789416E-2</v>
      </c>
      <c r="BT85" s="137">
        <v>0.28373945806676731</v>
      </c>
      <c r="BU85" s="137">
        <v>1.6596719500611057E-22</v>
      </c>
      <c r="BV85" s="137">
        <v>1.2808469305289784E-2</v>
      </c>
      <c r="BW85" s="138">
        <v>0</v>
      </c>
      <c r="BX85" s="138">
        <v>0</v>
      </c>
      <c r="BY8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2.0076968928239132</v>
      </c>
      <c r="BZ85" s="139" t="str">
        <f>IF(OPEMDataQuality[[#This Row],[Total Score]]&gt;2.5, "Exceeds quality requirements", IF(OPEMDataQuality[[#This Row],[Total Score]]&gt;1.85, "Meets Minimum Requirements", "Does not meet minimum requirements"))</f>
        <v>Meets Minimum Requirements</v>
      </c>
    </row>
    <row r="86" spans="2:78" ht="15.75" x14ac:dyDescent="0.25">
      <c r="B86" s="20">
        <v>38</v>
      </c>
      <c r="C86" s="21" t="s">
        <v>84</v>
      </c>
      <c r="D86" s="44">
        <v>35.984133988863874</v>
      </c>
      <c r="E86" s="13" t="s">
        <v>185</v>
      </c>
      <c r="F86" s="13" t="s">
        <v>205</v>
      </c>
      <c r="G86" s="13" t="s">
        <v>208</v>
      </c>
      <c r="H86" s="13" t="s">
        <v>5</v>
      </c>
      <c r="I86" s="13" t="s">
        <v>8</v>
      </c>
      <c r="J86" s="13" t="s">
        <v>9</v>
      </c>
      <c r="K86" s="13" t="s">
        <v>15</v>
      </c>
      <c r="L86" s="13" t="s">
        <v>15</v>
      </c>
      <c r="M86" s="13">
        <f t="shared" si="20"/>
        <v>2</v>
      </c>
      <c r="N86" s="13">
        <f t="shared" si="21"/>
        <v>3</v>
      </c>
      <c r="O86" s="13">
        <f t="shared" si="22"/>
        <v>3</v>
      </c>
      <c r="P86" s="13">
        <f t="shared" si="23"/>
        <v>2</v>
      </c>
      <c r="Q86" s="13">
        <f t="shared" si="24"/>
        <v>1</v>
      </c>
      <c r="R86" s="13">
        <f t="shared" si="25"/>
        <v>3</v>
      </c>
      <c r="S86" s="13">
        <f t="shared" si="26"/>
        <v>1</v>
      </c>
      <c r="T86" s="13">
        <f t="shared" si="27"/>
        <v>2</v>
      </c>
      <c r="U86" s="81">
        <f t="shared" si="28"/>
        <v>2.125</v>
      </c>
      <c r="V86" s="33" t="str">
        <f t="shared" si="29"/>
        <v>Meets Minimum Requirements</v>
      </c>
      <c r="AA86" s="20">
        <v>38</v>
      </c>
      <c r="AB86" s="21" t="s">
        <v>84</v>
      </c>
      <c r="AC86" s="54">
        <v>38.5</v>
      </c>
      <c r="AD86" s="13" t="s">
        <v>20</v>
      </c>
      <c r="AE86" s="13" t="s">
        <v>41</v>
      </c>
      <c r="AF86" s="13" t="s">
        <v>111</v>
      </c>
      <c r="AG86" s="13"/>
      <c r="AH86" s="13"/>
      <c r="AI86" s="13"/>
      <c r="AJ86" s="13"/>
      <c r="AK86" s="13"/>
      <c r="AL86" s="13"/>
      <c r="AM86" s="13"/>
      <c r="AN86" s="13">
        <v>1</v>
      </c>
      <c r="AO86" s="13">
        <v>3</v>
      </c>
      <c r="AP86" s="13">
        <v>3</v>
      </c>
      <c r="AQ86" s="13">
        <v>2</v>
      </c>
      <c r="AR86" s="13">
        <v>2</v>
      </c>
      <c r="AS86" s="63">
        <v>2</v>
      </c>
      <c r="AT86" s="13">
        <v>2</v>
      </c>
      <c r="AU86" s="13"/>
      <c r="AV86" s="13"/>
      <c r="AW86" s="13"/>
      <c r="AX86" s="13"/>
      <c r="AY86" s="48">
        <f t="shared" si="17"/>
        <v>2.2000000000000002</v>
      </c>
      <c r="AZ86" s="65" t="str">
        <f t="shared" si="18"/>
        <v>Meets Minimum Requirements</v>
      </c>
      <c r="BD86" s="61">
        <f t="shared" si="19"/>
        <v>2.1625000000000001</v>
      </c>
      <c r="BM86" s="20">
        <v>38</v>
      </c>
      <c r="BN86" s="21" t="s">
        <v>84</v>
      </c>
      <c r="BO86" s="44">
        <v>35.984133988863874</v>
      </c>
      <c r="BP86" s="137">
        <v>0.22970914683159147</v>
      </c>
      <c r="BQ86" s="137">
        <v>0.20184139743168816</v>
      </c>
      <c r="BR86" s="137">
        <v>0.1209443418902673</v>
      </c>
      <c r="BS86" s="137">
        <v>0.11138167228091164</v>
      </c>
      <c r="BT86" s="137">
        <v>0.32401941027194603</v>
      </c>
      <c r="BU86" s="137">
        <v>1.437044730919645E-22</v>
      </c>
      <c r="BV86" s="137">
        <v>1.0947520550623171E-2</v>
      </c>
      <c r="BW86" s="138">
        <v>0</v>
      </c>
      <c r="BX86" s="138">
        <v>0</v>
      </c>
      <c r="BY8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1.9033767150737011</v>
      </c>
      <c r="BZ86" s="139" t="str">
        <f>IF(OPEMDataQuality[[#This Row],[Total Score]]&gt;2.5, "Exceeds quality requirements", IF(OPEMDataQuality[[#This Row],[Total Score]]&gt;1.85, "Meets Minimum Requirements", "Does not meet minimum requirements"))</f>
        <v>Meets Minimum Requirements</v>
      </c>
    </row>
    <row r="87" spans="2:78" ht="15.75" x14ac:dyDescent="0.25">
      <c r="B87" s="20">
        <v>39</v>
      </c>
      <c r="C87" s="21" t="s">
        <v>85</v>
      </c>
      <c r="D87" s="44">
        <v>41.8</v>
      </c>
      <c r="E87" s="13" t="s">
        <v>185</v>
      </c>
      <c r="F87" s="13" t="s">
        <v>206</v>
      </c>
      <c r="G87" s="13" t="s">
        <v>208</v>
      </c>
      <c r="H87" s="13" t="s">
        <v>5</v>
      </c>
      <c r="I87" s="13" t="s">
        <v>8</v>
      </c>
      <c r="J87" s="13" t="s">
        <v>9</v>
      </c>
      <c r="K87" s="13" t="s">
        <v>15</v>
      </c>
      <c r="L87" s="13" t="s">
        <v>15</v>
      </c>
      <c r="M87" s="13">
        <f t="shared" si="20"/>
        <v>2</v>
      </c>
      <c r="N87" s="13">
        <f t="shared" si="21"/>
        <v>2</v>
      </c>
      <c r="O87" s="13">
        <f t="shared" si="22"/>
        <v>3</v>
      </c>
      <c r="P87" s="13">
        <f t="shared" si="23"/>
        <v>2</v>
      </c>
      <c r="Q87" s="13">
        <f t="shared" si="24"/>
        <v>1</v>
      </c>
      <c r="R87" s="13">
        <f t="shared" si="25"/>
        <v>3</v>
      </c>
      <c r="S87" s="13">
        <f t="shared" si="26"/>
        <v>1</v>
      </c>
      <c r="T87" s="13">
        <f t="shared" si="27"/>
        <v>2</v>
      </c>
      <c r="U87" s="81">
        <f t="shared" si="28"/>
        <v>2</v>
      </c>
      <c r="V87" s="33" t="str">
        <f t="shared" si="29"/>
        <v>Meets Minimum Requirements</v>
      </c>
      <c r="AA87" s="20">
        <v>39</v>
      </c>
      <c r="AB87" s="21" t="s">
        <v>85</v>
      </c>
      <c r="AC87" s="54">
        <v>40</v>
      </c>
      <c r="AD87" s="13" t="s">
        <v>19</v>
      </c>
      <c r="AE87" s="13" t="s">
        <v>42</v>
      </c>
      <c r="AF87" s="13" t="s">
        <v>121</v>
      </c>
      <c r="AG87" s="13"/>
      <c r="AH87" s="13"/>
      <c r="AI87" s="13"/>
      <c r="AJ87" s="13"/>
      <c r="AK87" s="13"/>
      <c r="AL87" s="13"/>
      <c r="AM87" s="13"/>
      <c r="AN87" s="13">
        <v>2</v>
      </c>
      <c r="AO87" s="13">
        <v>3</v>
      </c>
      <c r="AP87" s="13">
        <v>2</v>
      </c>
      <c r="AQ87" s="13">
        <v>2</v>
      </c>
      <c r="AR87" s="13">
        <v>2</v>
      </c>
      <c r="AS87" s="63">
        <v>2</v>
      </c>
      <c r="AT87" s="13">
        <v>2</v>
      </c>
      <c r="AU87" s="13"/>
      <c r="AV87" s="13"/>
      <c r="AW87" s="13"/>
      <c r="AX87" s="13"/>
      <c r="AY87" s="48">
        <f t="shared" si="17"/>
        <v>2.2000000000000002</v>
      </c>
      <c r="AZ87" s="65" t="str">
        <f t="shared" si="18"/>
        <v>Meets Minimum Requirements</v>
      </c>
      <c r="BD87" s="61">
        <f t="shared" si="19"/>
        <v>2.1</v>
      </c>
      <c r="BM87" s="20">
        <v>39</v>
      </c>
      <c r="BN87" s="21" t="s">
        <v>85</v>
      </c>
      <c r="BO87" s="44">
        <v>41.8</v>
      </c>
      <c r="BP87" s="137">
        <v>0.25888085835435137</v>
      </c>
      <c r="BQ87" s="137">
        <v>0.16598543794719681</v>
      </c>
      <c r="BR87" s="137">
        <v>0.16977050699996987</v>
      </c>
      <c r="BS87" s="137">
        <v>1.3493021669384439E-13</v>
      </c>
      <c r="BT87" s="137">
        <v>0.38426396287443448</v>
      </c>
      <c r="BU87" s="137">
        <v>1.5956371370245387E-22</v>
      </c>
      <c r="BV87" s="137">
        <v>9.3142622292062532E-3</v>
      </c>
      <c r="BW87" s="138">
        <v>0</v>
      </c>
      <c r="BX87" s="138">
        <v>0</v>
      </c>
      <c r="BY8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1.8510469522905042</v>
      </c>
      <c r="BZ87" s="139" t="str">
        <f>IF(OPEMDataQuality[[#This Row],[Total Score]]&gt;2.5, "Exceeds quality requirements", IF(OPEMDataQuality[[#This Row],[Total Score]]&gt;1.85, "Meets Minimum Requirements", "Does not meet minimum requirements"))</f>
        <v>Meets Minimum Requirements</v>
      </c>
    </row>
    <row r="88" spans="2:78" ht="15.75" x14ac:dyDescent="0.25">
      <c r="B88" s="20">
        <v>40</v>
      </c>
      <c r="C88" s="21" t="s">
        <v>86</v>
      </c>
      <c r="D88" s="44">
        <v>32.649156751077498</v>
      </c>
      <c r="E88" s="13" t="s">
        <v>185</v>
      </c>
      <c r="F88" s="13" t="s">
        <v>210</v>
      </c>
      <c r="G88" s="13" t="s">
        <v>208</v>
      </c>
      <c r="H88" s="13" t="s">
        <v>5</v>
      </c>
      <c r="I88" s="13" t="s">
        <v>8</v>
      </c>
      <c r="J88" s="13" t="s">
        <v>9</v>
      </c>
      <c r="K88" s="13" t="s">
        <v>14</v>
      </c>
      <c r="L88" s="13" t="s">
        <v>14</v>
      </c>
      <c r="M88" s="13">
        <f t="shared" si="20"/>
        <v>2</v>
      </c>
      <c r="N88" s="13">
        <f t="shared" si="21"/>
        <v>1</v>
      </c>
      <c r="O88" s="13">
        <f t="shared" si="22"/>
        <v>3</v>
      </c>
      <c r="P88" s="13">
        <f t="shared" si="23"/>
        <v>2</v>
      </c>
      <c r="Q88" s="13">
        <f t="shared" si="24"/>
        <v>1</v>
      </c>
      <c r="R88" s="13">
        <f t="shared" si="25"/>
        <v>3</v>
      </c>
      <c r="S88" s="13">
        <f t="shared" si="26"/>
        <v>3</v>
      </c>
      <c r="T88" s="13">
        <f t="shared" si="27"/>
        <v>2</v>
      </c>
      <c r="U88" s="81">
        <f t="shared" si="28"/>
        <v>2.125</v>
      </c>
      <c r="V88" s="33" t="str">
        <f t="shared" si="29"/>
        <v>Meets Minimum Requirements</v>
      </c>
      <c r="AA88" s="20">
        <v>40</v>
      </c>
      <c r="AB88" s="21" t="s">
        <v>86</v>
      </c>
      <c r="AC88" s="54">
        <v>35</v>
      </c>
      <c r="AD88" s="13" t="s">
        <v>20</v>
      </c>
      <c r="AE88" s="13" t="s">
        <v>43</v>
      </c>
      <c r="AF88" s="13" t="s">
        <v>121</v>
      </c>
      <c r="AG88" s="13"/>
      <c r="AH88" s="13"/>
      <c r="AI88" s="13"/>
      <c r="AJ88" s="13"/>
      <c r="AK88" s="13"/>
      <c r="AL88" s="13"/>
      <c r="AM88" s="13"/>
      <c r="AN88" s="13">
        <v>1</v>
      </c>
      <c r="AO88" s="13">
        <v>3</v>
      </c>
      <c r="AP88" s="13">
        <v>2</v>
      </c>
      <c r="AQ88" s="13">
        <v>2</v>
      </c>
      <c r="AR88" s="13">
        <v>1</v>
      </c>
      <c r="AS88" s="63">
        <v>1.6666999999999998</v>
      </c>
      <c r="AT88" s="13">
        <v>2</v>
      </c>
      <c r="AU88" s="13"/>
      <c r="AV88" s="13"/>
      <c r="AW88" s="13"/>
      <c r="AX88" s="13"/>
      <c r="AY88" s="48">
        <f t="shared" si="17"/>
        <v>1.9333399999999998</v>
      </c>
      <c r="AZ88" s="65" t="str">
        <f t="shared" si="18"/>
        <v>Meets Minimum Requirements</v>
      </c>
      <c r="BD88" s="61">
        <f t="shared" si="19"/>
        <v>2.0291699999999997</v>
      </c>
      <c r="BM88" s="20">
        <v>40</v>
      </c>
      <c r="BN88" s="21" t="s">
        <v>86</v>
      </c>
      <c r="BO88" s="44">
        <v>32.649156751077498</v>
      </c>
      <c r="BP88" s="137">
        <v>0.39834110820144519</v>
      </c>
      <c r="BQ88" s="137">
        <v>0.2219690291134287</v>
      </c>
      <c r="BR88" s="137">
        <v>0.15069199634859026</v>
      </c>
      <c r="BS88" s="137">
        <v>7.7672454228019966E-14</v>
      </c>
      <c r="BT88" s="137">
        <v>0.20723953162726702</v>
      </c>
      <c r="BU88" s="137">
        <v>1.1572027272009034E-22</v>
      </c>
      <c r="BV88" s="137">
        <v>1.3602775442603531E-2</v>
      </c>
      <c r="BW88" s="138">
        <v>0</v>
      </c>
      <c r="BX88" s="138">
        <v>0</v>
      </c>
      <c r="BY8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2.1747904580410031</v>
      </c>
      <c r="BZ88" s="139" t="str">
        <f>IF(OPEMDataQuality[[#This Row],[Total Score]]&gt;2.5, "Exceeds quality requirements", IF(OPEMDataQuality[[#This Row],[Total Score]]&gt;1.85, "Meets Minimum Requirements", "Does not meet minimum requirements"))</f>
        <v>Meets Minimum Requirements</v>
      </c>
    </row>
    <row r="89" spans="2:78" ht="15.75" x14ac:dyDescent="0.25">
      <c r="B89" s="20">
        <v>41</v>
      </c>
      <c r="C89" s="21" t="s">
        <v>87</v>
      </c>
      <c r="D89" s="44">
        <v>31.8</v>
      </c>
      <c r="E89" s="13" t="s">
        <v>188</v>
      </c>
      <c r="F89" s="13" t="s">
        <v>205</v>
      </c>
      <c r="G89" s="13" t="s">
        <v>208</v>
      </c>
      <c r="H89" s="13" t="s">
        <v>5</v>
      </c>
      <c r="I89" s="13" t="s">
        <v>8</v>
      </c>
      <c r="J89" s="13" t="s">
        <v>9</v>
      </c>
      <c r="K89" s="13" t="s">
        <v>14</v>
      </c>
      <c r="L89" s="13" t="s">
        <v>14</v>
      </c>
      <c r="M89" s="13">
        <f t="shared" si="20"/>
        <v>1</v>
      </c>
      <c r="N89" s="13">
        <f t="shared" si="21"/>
        <v>3</v>
      </c>
      <c r="O89" s="13">
        <f t="shared" si="22"/>
        <v>3</v>
      </c>
      <c r="P89" s="13">
        <f t="shared" si="23"/>
        <v>2</v>
      </c>
      <c r="Q89" s="13">
        <f t="shared" si="24"/>
        <v>1</v>
      </c>
      <c r="R89" s="13">
        <f t="shared" si="25"/>
        <v>3</v>
      </c>
      <c r="S89" s="13">
        <f t="shared" si="26"/>
        <v>3</v>
      </c>
      <c r="T89" s="13">
        <f t="shared" si="27"/>
        <v>2</v>
      </c>
      <c r="U89" s="81">
        <f t="shared" si="28"/>
        <v>2.25</v>
      </c>
      <c r="V89" s="33" t="str">
        <f t="shared" si="29"/>
        <v>Meets Minimum Requirements</v>
      </c>
      <c r="AA89" s="20">
        <v>41</v>
      </c>
      <c r="AB89" s="21" t="s">
        <v>87</v>
      </c>
      <c r="AC89" s="55"/>
      <c r="AD89" s="13" t="s">
        <v>20</v>
      </c>
      <c r="AE89" s="13" t="s">
        <v>41</v>
      </c>
      <c r="AF89" s="13" t="s">
        <v>121</v>
      </c>
      <c r="AG89" s="13"/>
      <c r="AH89" s="13"/>
      <c r="AI89" s="13"/>
      <c r="AJ89" s="13"/>
      <c r="AK89" s="13"/>
      <c r="AL89" s="13"/>
      <c r="AM89" s="13"/>
      <c r="AN89" s="13">
        <v>1</v>
      </c>
      <c r="AO89" s="13">
        <v>3</v>
      </c>
      <c r="AP89" s="13">
        <v>3</v>
      </c>
      <c r="AQ89" s="13">
        <v>3</v>
      </c>
      <c r="AR89" s="13">
        <v>1</v>
      </c>
      <c r="AS89" s="63">
        <v>2.3333999999999997</v>
      </c>
      <c r="AT89" s="13">
        <v>2</v>
      </c>
      <c r="AU89" s="13"/>
      <c r="AV89" s="13"/>
      <c r="AW89" s="13"/>
      <c r="AX89" s="13"/>
      <c r="AY89" s="48">
        <f t="shared" si="17"/>
        <v>2.26668</v>
      </c>
      <c r="AZ89" s="65" t="str">
        <f t="shared" si="18"/>
        <v>Meets Minimum Requirements</v>
      </c>
      <c r="BD89" s="61">
        <f t="shared" si="19"/>
        <v>2.25834</v>
      </c>
      <c r="BM89" s="20">
        <v>41</v>
      </c>
      <c r="BN89" s="21" t="s">
        <v>276</v>
      </c>
      <c r="BO89" s="44">
        <v>31.8</v>
      </c>
      <c r="BP89" s="137">
        <v>0.3135236219299512</v>
      </c>
      <c r="BQ89" s="137">
        <v>0.19208194650631696</v>
      </c>
      <c r="BR89" s="137">
        <v>0.18264878342045548</v>
      </c>
      <c r="BS89" s="137">
        <v>1.1223653696119491E-13</v>
      </c>
      <c r="BT89" s="137">
        <v>0.29584454048300995</v>
      </c>
      <c r="BU89" s="137">
        <v>1.7064248140251019E-22</v>
      </c>
      <c r="BV89" s="137">
        <v>1.0692995238690077E-2</v>
      </c>
      <c r="BW89" s="138">
        <v>0</v>
      </c>
      <c r="BX89" s="138">
        <v>0</v>
      </c>
      <c r="BY8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2.0072628566040129</v>
      </c>
      <c r="BZ89" s="139" t="str">
        <f>IF(OPEMDataQuality[[#This Row],[Total Score]]&gt;2.5, "Exceeds quality requirements", IF(OPEMDataQuality[[#This Row],[Total Score]]&gt;1.85, "Meets Minimum Requirements", "Does not meet minimum requirements"))</f>
        <v>Meets Minimum Requirements</v>
      </c>
    </row>
    <row r="90" spans="2:78" ht="15.75" x14ac:dyDescent="0.25">
      <c r="B90" s="20">
        <v>42</v>
      </c>
      <c r="C90" s="21" t="s">
        <v>88</v>
      </c>
      <c r="D90" s="44">
        <v>36.200000000000003</v>
      </c>
      <c r="E90" s="13" t="s">
        <v>185</v>
      </c>
      <c r="F90" s="13" t="s">
        <v>206</v>
      </c>
      <c r="G90" s="13" t="s">
        <v>208</v>
      </c>
      <c r="H90" s="13" t="s">
        <v>5</v>
      </c>
      <c r="I90" s="13" t="s">
        <v>8</v>
      </c>
      <c r="J90" s="13" t="s">
        <v>9</v>
      </c>
      <c r="K90" s="13" t="s">
        <v>15</v>
      </c>
      <c r="L90" s="13" t="s">
        <v>15</v>
      </c>
      <c r="M90" s="13">
        <f t="shared" si="20"/>
        <v>2</v>
      </c>
      <c r="N90" s="13">
        <f t="shared" si="21"/>
        <v>2</v>
      </c>
      <c r="O90" s="13">
        <f t="shared" si="22"/>
        <v>3</v>
      </c>
      <c r="P90" s="13">
        <f t="shared" si="23"/>
        <v>2</v>
      </c>
      <c r="Q90" s="13">
        <f t="shared" si="24"/>
        <v>1</v>
      </c>
      <c r="R90" s="13">
        <f t="shared" si="25"/>
        <v>3</v>
      </c>
      <c r="S90" s="13">
        <f t="shared" si="26"/>
        <v>1</v>
      </c>
      <c r="T90" s="13">
        <f t="shared" si="27"/>
        <v>2</v>
      </c>
      <c r="U90" s="81">
        <f t="shared" si="28"/>
        <v>2</v>
      </c>
      <c r="V90" s="33" t="str">
        <f t="shared" si="29"/>
        <v>Meets Minimum Requirements</v>
      </c>
      <c r="AA90" s="20">
        <v>42</v>
      </c>
      <c r="AB90" s="21" t="s">
        <v>88</v>
      </c>
      <c r="AC90" s="55">
        <v>35</v>
      </c>
      <c r="AD90" s="13" t="s">
        <v>19</v>
      </c>
      <c r="AE90" s="13" t="s">
        <v>42</v>
      </c>
      <c r="AF90" s="13" t="s">
        <v>121</v>
      </c>
      <c r="AG90" s="13"/>
      <c r="AH90" s="13"/>
      <c r="AI90" s="13"/>
      <c r="AJ90" s="13"/>
      <c r="AK90" s="13"/>
      <c r="AL90" s="13"/>
      <c r="AM90" s="13"/>
      <c r="AN90" s="13">
        <v>2</v>
      </c>
      <c r="AO90" s="13">
        <v>2</v>
      </c>
      <c r="AP90" s="13">
        <v>2</v>
      </c>
      <c r="AQ90" s="13">
        <v>3</v>
      </c>
      <c r="AR90" s="13">
        <v>2</v>
      </c>
      <c r="AS90" s="63">
        <v>2.6666999999999996</v>
      </c>
      <c r="AT90" s="13">
        <v>2</v>
      </c>
      <c r="AU90" s="13"/>
      <c r="AV90" s="13"/>
      <c r="AW90" s="13"/>
      <c r="AX90" s="13"/>
      <c r="AY90" s="48">
        <f t="shared" si="17"/>
        <v>2.1333399999999996</v>
      </c>
      <c r="AZ90" s="65" t="str">
        <f t="shared" si="18"/>
        <v>Meets Minimum Requirements</v>
      </c>
      <c r="BD90" s="61">
        <f t="shared" si="19"/>
        <v>2.0666699999999998</v>
      </c>
      <c r="BM90" s="20">
        <v>42</v>
      </c>
      <c r="BN90" s="21" t="s">
        <v>88</v>
      </c>
      <c r="BO90" s="44">
        <v>36.200000000000003</v>
      </c>
      <c r="BP90" s="137">
        <v>0.22805953694297545</v>
      </c>
      <c r="BQ90" s="137">
        <v>0.23234468516404988</v>
      </c>
      <c r="BR90" s="137">
        <v>8.0454304593477632E-2</v>
      </c>
      <c r="BS90" s="137">
        <v>8.0969403122219161E-2</v>
      </c>
      <c r="BT90" s="137">
        <v>0.36436231405020886</v>
      </c>
      <c r="BU90" s="137">
        <v>1.9226010182044282E-22</v>
      </c>
      <c r="BV90" s="137">
        <v>1.0842680233777663E-2</v>
      </c>
      <c r="BW90" s="138">
        <v>0</v>
      </c>
      <c r="BX90" s="138">
        <v>0</v>
      </c>
      <c r="BY9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1.8577630711061839</v>
      </c>
      <c r="BZ90" s="139" t="str">
        <f>IF(OPEMDataQuality[[#This Row],[Total Score]]&gt;2.5, "Exceeds quality requirements", IF(OPEMDataQuality[[#This Row],[Total Score]]&gt;1.85, "Meets Minimum Requirements", "Does not meet minimum requirements"))</f>
        <v>Meets Minimum Requirements</v>
      </c>
    </row>
    <row r="91" spans="2:78" ht="15.75" x14ac:dyDescent="0.25">
      <c r="B91" s="20">
        <v>43</v>
      </c>
      <c r="C91" s="21" t="s">
        <v>89</v>
      </c>
      <c r="D91" s="44">
        <v>33.4</v>
      </c>
      <c r="E91" s="13" t="s">
        <v>188</v>
      </c>
      <c r="F91" s="13" t="s">
        <v>205</v>
      </c>
      <c r="G91" s="13" t="s">
        <v>208</v>
      </c>
      <c r="H91" s="13" t="s">
        <v>5</v>
      </c>
      <c r="I91" s="13" t="s">
        <v>8</v>
      </c>
      <c r="J91" s="13" t="s">
        <v>9</v>
      </c>
      <c r="K91" s="13" t="s">
        <v>15</v>
      </c>
      <c r="L91" s="13" t="s">
        <v>15</v>
      </c>
      <c r="M91" s="13">
        <f t="shared" si="20"/>
        <v>1</v>
      </c>
      <c r="N91" s="13">
        <f t="shared" si="21"/>
        <v>3</v>
      </c>
      <c r="O91" s="13">
        <f t="shared" si="22"/>
        <v>3</v>
      </c>
      <c r="P91" s="13">
        <f t="shared" si="23"/>
        <v>2</v>
      </c>
      <c r="Q91" s="13">
        <f t="shared" si="24"/>
        <v>1</v>
      </c>
      <c r="R91" s="13">
        <f t="shared" si="25"/>
        <v>3</v>
      </c>
      <c r="S91" s="13">
        <f t="shared" si="26"/>
        <v>1</v>
      </c>
      <c r="T91" s="13">
        <f t="shared" si="27"/>
        <v>2</v>
      </c>
      <c r="U91" s="81">
        <f t="shared" si="28"/>
        <v>2</v>
      </c>
      <c r="V91" s="33" t="str">
        <f t="shared" si="29"/>
        <v>Meets Minimum Requirements</v>
      </c>
      <c r="AA91" s="20">
        <v>43</v>
      </c>
      <c r="AB91" s="21" t="s">
        <v>89</v>
      </c>
      <c r="AC91" s="55">
        <v>34</v>
      </c>
      <c r="AD91" s="13" t="s">
        <v>20</v>
      </c>
      <c r="AE91" s="13" t="s">
        <v>41</v>
      </c>
      <c r="AF91" s="13" t="s">
        <v>121</v>
      </c>
      <c r="AG91" s="13"/>
      <c r="AH91" s="13"/>
      <c r="AI91" s="13"/>
      <c r="AJ91" s="13"/>
      <c r="AK91" s="13"/>
      <c r="AL91" s="13"/>
      <c r="AM91" s="13"/>
      <c r="AN91" s="13">
        <v>1</v>
      </c>
      <c r="AO91" s="13">
        <v>3</v>
      </c>
      <c r="AP91" s="13">
        <v>2</v>
      </c>
      <c r="AQ91" s="13">
        <v>3</v>
      </c>
      <c r="AR91" s="13">
        <v>2</v>
      </c>
      <c r="AS91" s="63">
        <v>2.6666999999999996</v>
      </c>
      <c r="AT91" s="13">
        <v>2</v>
      </c>
      <c r="AU91" s="13"/>
      <c r="AV91" s="13"/>
      <c r="AW91" s="13"/>
      <c r="AX91" s="13"/>
      <c r="AY91" s="48">
        <f t="shared" si="17"/>
        <v>2.1333399999999996</v>
      </c>
      <c r="AZ91" s="65" t="str">
        <f t="shared" si="18"/>
        <v>Meets Minimum Requirements</v>
      </c>
      <c r="BD91" s="61">
        <f t="shared" si="19"/>
        <v>2.0666699999999998</v>
      </c>
      <c r="BM91" s="20">
        <v>43</v>
      </c>
      <c r="BN91" s="21" t="s">
        <v>277</v>
      </c>
      <c r="BO91" s="44">
        <v>33.4</v>
      </c>
      <c r="BP91" s="137">
        <v>0.32602495268184978</v>
      </c>
      <c r="BQ91" s="137">
        <v>0.21229768002624116</v>
      </c>
      <c r="BR91" s="137">
        <v>0.17766195501911236</v>
      </c>
      <c r="BS91" s="137">
        <v>1.0538189727659639E-13</v>
      </c>
      <c r="BT91" s="137">
        <v>0.26558158825178457</v>
      </c>
      <c r="BU91" s="137">
        <v>1.7929221658603932E-22</v>
      </c>
      <c r="BV91" s="137">
        <v>1.1229622501138709E-2</v>
      </c>
      <c r="BW91" s="138">
        <v>0</v>
      </c>
      <c r="BX91" s="138">
        <v>0</v>
      </c>
      <c r="BY9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2.0460349613905291</v>
      </c>
      <c r="BZ91" s="139" t="str">
        <f>IF(OPEMDataQuality[[#This Row],[Total Score]]&gt;2.5, "Exceeds quality requirements", IF(OPEMDataQuality[[#This Row],[Total Score]]&gt;1.85, "Meets Minimum Requirements", "Does not meet minimum requirements"))</f>
        <v>Meets Minimum Requirements</v>
      </c>
    </row>
    <row r="92" spans="2:78" ht="15.75" x14ac:dyDescent="0.25">
      <c r="B92" s="20">
        <v>44</v>
      </c>
      <c r="C92" s="21" t="s">
        <v>90</v>
      </c>
      <c r="D92" s="44">
        <v>27.4</v>
      </c>
      <c r="E92" s="13" t="s">
        <v>188</v>
      </c>
      <c r="F92" s="13" t="s">
        <v>205</v>
      </c>
      <c r="G92" s="13" t="s">
        <v>208</v>
      </c>
      <c r="H92" s="13" t="s">
        <v>5</v>
      </c>
      <c r="I92" s="13" t="s">
        <v>8</v>
      </c>
      <c r="J92" s="13" t="s">
        <v>9</v>
      </c>
      <c r="K92" s="13" t="s">
        <v>14</v>
      </c>
      <c r="L92" s="13" t="s">
        <v>14</v>
      </c>
      <c r="M92" s="13">
        <f t="shared" si="20"/>
        <v>1</v>
      </c>
      <c r="N92" s="13">
        <f t="shared" si="21"/>
        <v>3</v>
      </c>
      <c r="O92" s="13">
        <f t="shared" si="22"/>
        <v>3</v>
      </c>
      <c r="P92" s="13">
        <f t="shared" si="23"/>
        <v>2</v>
      </c>
      <c r="Q92" s="13">
        <f t="shared" si="24"/>
        <v>1</v>
      </c>
      <c r="R92" s="13">
        <f t="shared" si="25"/>
        <v>3</v>
      </c>
      <c r="S92" s="13">
        <f t="shared" si="26"/>
        <v>3</v>
      </c>
      <c r="T92" s="13">
        <f t="shared" si="27"/>
        <v>2</v>
      </c>
      <c r="U92" s="81">
        <f t="shared" si="28"/>
        <v>2.25</v>
      </c>
      <c r="V92" s="33" t="str">
        <f t="shared" si="29"/>
        <v>Meets Minimum Requirements</v>
      </c>
      <c r="AA92" s="20">
        <v>44</v>
      </c>
      <c r="AB92" s="21" t="s">
        <v>90</v>
      </c>
      <c r="AC92" s="55">
        <v>27</v>
      </c>
      <c r="AD92" s="13" t="s">
        <v>19</v>
      </c>
      <c r="AE92" s="13" t="s">
        <v>41</v>
      </c>
      <c r="AF92" s="13" t="s">
        <v>121</v>
      </c>
      <c r="AG92" s="13"/>
      <c r="AH92" s="13"/>
      <c r="AI92" s="13"/>
      <c r="AJ92" s="13"/>
      <c r="AK92" s="13"/>
      <c r="AL92" s="13"/>
      <c r="AM92" s="13"/>
      <c r="AN92" s="13">
        <v>2</v>
      </c>
      <c r="AO92" s="13">
        <v>2</v>
      </c>
      <c r="AP92" s="13">
        <v>3</v>
      </c>
      <c r="AQ92" s="13">
        <v>3</v>
      </c>
      <c r="AR92" s="13">
        <v>2</v>
      </c>
      <c r="AS92" s="63">
        <v>2.6666999999999996</v>
      </c>
      <c r="AT92" s="13">
        <v>2</v>
      </c>
      <c r="AU92" s="13"/>
      <c r="AV92" s="13"/>
      <c r="AW92" s="13"/>
      <c r="AX92" s="13"/>
      <c r="AY92" s="48">
        <f t="shared" si="17"/>
        <v>2.3333399999999997</v>
      </c>
      <c r="AZ92" s="65" t="str">
        <f t="shared" si="18"/>
        <v>Meets Minimum Requirements</v>
      </c>
      <c r="BD92" s="61">
        <f t="shared" si="19"/>
        <v>2.2916699999999999</v>
      </c>
      <c r="BM92" s="20">
        <v>44</v>
      </c>
      <c r="BN92" s="21" t="s">
        <v>278</v>
      </c>
      <c r="BO92" s="44">
        <v>27.4</v>
      </c>
      <c r="BP92" s="137">
        <v>0.27875816240761875</v>
      </c>
      <c r="BQ92" s="137">
        <v>0.16109764026331302</v>
      </c>
      <c r="BR92" s="137">
        <v>0.16741587927425336</v>
      </c>
      <c r="BS92" s="137">
        <v>1.0737132903482423E-13</v>
      </c>
      <c r="BT92" s="137">
        <v>0.37588414224198913</v>
      </c>
      <c r="BU92" s="137">
        <v>2.2330068706197577E-22</v>
      </c>
      <c r="BV92" s="137">
        <v>8.9487077563956512E-3</v>
      </c>
      <c r="BW92" s="138">
        <v>0</v>
      </c>
      <c r="BX92" s="138">
        <v>0</v>
      </c>
      <c r="BY9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1.8870830840529844</v>
      </c>
      <c r="BZ92" s="139" t="str">
        <f>IF(OPEMDataQuality[[#This Row],[Total Score]]&gt;2.5, "Exceeds quality requirements", IF(OPEMDataQuality[[#This Row],[Total Score]]&gt;1.85, "Meets Minimum Requirements", "Does not meet minimum requirements"))</f>
        <v>Meets Minimum Requirements</v>
      </c>
    </row>
    <row r="93" spans="2:78" ht="15.75" x14ac:dyDescent="0.25">
      <c r="B93" s="20">
        <v>45</v>
      </c>
      <c r="C93" s="21" t="s">
        <v>91</v>
      </c>
      <c r="D93" s="44">
        <v>28.5</v>
      </c>
      <c r="E93" s="13" t="s">
        <v>188</v>
      </c>
      <c r="F93" s="13" t="s">
        <v>205</v>
      </c>
      <c r="G93" s="13" t="s">
        <v>208</v>
      </c>
      <c r="H93" s="13" t="s">
        <v>5</v>
      </c>
      <c r="I93" s="13" t="s">
        <v>8</v>
      </c>
      <c r="J93" s="13" t="s">
        <v>9</v>
      </c>
      <c r="K93" s="13" t="s">
        <v>14</v>
      </c>
      <c r="L93" s="13" t="s">
        <v>14</v>
      </c>
      <c r="M93" s="13">
        <f t="shared" si="20"/>
        <v>1</v>
      </c>
      <c r="N93" s="13">
        <f t="shared" si="21"/>
        <v>3</v>
      </c>
      <c r="O93" s="13">
        <f t="shared" si="22"/>
        <v>3</v>
      </c>
      <c r="P93" s="13">
        <f t="shared" si="23"/>
        <v>2</v>
      </c>
      <c r="Q93" s="13">
        <f t="shared" si="24"/>
        <v>1</v>
      </c>
      <c r="R93" s="13">
        <f t="shared" si="25"/>
        <v>3</v>
      </c>
      <c r="S93" s="13">
        <f t="shared" si="26"/>
        <v>3</v>
      </c>
      <c r="T93" s="13">
        <f t="shared" si="27"/>
        <v>2</v>
      </c>
      <c r="U93" s="81">
        <f t="shared" si="28"/>
        <v>2.25</v>
      </c>
      <c r="V93" s="33" t="str">
        <f t="shared" si="29"/>
        <v>Meets Minimum Requirements</v>
      </c>
      <c r="AA93" s="20">
        <v>45</v>
      </c>
      <c r="AB93" s="21" t="s">
        <v>91</v>
      </c>
      <c r="AC93" s="55">
        <v>32</v>
      </c>
      <c r="AD93" s="13" t="s">
        <v>19</v>
      </c>
      <c r="AE93" s="13" t="s">
        <v>41</v>
      </c>
      <c r="AF93" s="13" t="s">
        <v>121</v>
      </c>
      <c r="AG93" s="13"/>
      <c r="AH93" s="13"/>
      <c r="AI93" s="13"/>
      <c r="AJ93" s="13"/>
      <c r="AK93" s="13"/>
      <c r="AL93" s="13"/>
      <c r="AM93" s="13"/>
      <c r="AN93" s="13">
        <v>2</v>
      </c>
      <c r="AO93" s="13">
        <v>2</v>
      </c>
      <c r="AP93" s="13">
        <v>3</v>
      </c>
      <c r="AQ93" s="13">
        <v>2</v>
      </c>
      <c r="AR93" s="13">
        <v>3</v>
      </c>
      <c r="AS93" s="63">
        <v>2.3332999999999999</v>
      </c>
      <c r="AT93" s="13">
        <v>2</v>
      </c>
      <c r="AU93" s="13"/>
      <c r="AV93" s="13"/>
      <c r="AW93" s="13"/>
      <c r="AX93" s="13"/>
      <c r="AY93" s="48">
        <f t="shared" si="17"/>
        <v>2.2666599999999999</v>
      </c>
      <c r="AZ93" s="65" t="str">
        <f t="shared" si="18"/>
        <v>Meets Minimum Requirements</v>
      </c>
      <c r="BD93" s="61">
        <f t="shared" si="19"/>
        <v>2.2583299999999999</v>
      </c>
      <c r="BM93" s="20">
        <v>45</v>
      </c>
      <c r="BN93" s="21" t="s">
        <v>279</v>
      </c>
      <c r="BO93" s="44">
        <v>28.5</v>
      </c>
      <c r="BP93" s="137">
        <v>0.28835014138179749</v>
      </c>
      <c r="BQ93" s="137">
        <v>0.18640407096339423</v>
      </c>
      <c r="BR93" s="137">
        <v>0.17967216426005106</v>
      </c>
      <c r="BS93" s="137">
        <v>1.0965165712825577E-13</v>
      </c>
      <c r="BT93" s="137">
        <v>0.32615432925624543</v>
      </c>
      <c r="BU93" s="137">
        <v>2.2790858201113073E-22</v>
      </c>
      <c r="BV93" s="137">
        <v>9.778337095174023E-3</v>
      </c>
      <c r="BW93" s="138">
        <v>0</v>
      </c>
      <c r="BX93" s="138">
        <v>0</v>
      </c>
      <c r="BY9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1.9429138980390959</v>
      </c>
      <c r="BZ93" s="139" t="str">
        <f>IF(OPEMDataQuality[[#This Row],[Total Score]]&gt;2.5, "Exceeds quality requirements", IF(OPEMDataQuality[[#This Row],[Total Score]]&gt;1.85, "Meets Minimum Requirements", "Does not meet minimum requirements"))</f>
        <v>Meets Minimum Requirements</v>
      </c>
    </row>
    <row r="94" spans="2:78" ht="15.75" x14ac:dyDescent="0.25">
      <c r="B94" s="20">
        <v>46</v>
      </c>
      <c r="C94" s="21" t="s">
        <v>92</v>
      </c>
      <c r="D94" s="44">
        <v>31.1</v>
      </c>
      <c r="E94" s="13" t="s">
        <v>185</v>
      </c>
      <c r="F94" s="13" t="s">
        <v>206</v>
      </c>
      <c r="G94" s="13" t="s">
        <v>208</v>
      </c>
      <c r="H94" s="13" t="s">
        <v>5</v>
      </c>
      <c r="I94" s="13" t="s">
        <v>8</v>
      </c>
      <c r="J94" s="13" t="s">
        <v>9</v>
      </c>
      <c r="K94" s="13" t="s">
        <v>14</v>
      </c>
      <c r="L94" s="13" t="s">
        <v>14</v>
      </c>
      <c r="M94" s="13">
        <f t="shared" si="20"/>
        <v>2</v>
      </c>
      <c r="N94" s="13">
        <f t="shared" si="21"/>
        <v>2</v>
      </c>
      <c r="O94" s="13">
        <f t="shared" si="22"/>
        <v>3</v>
      </c>
      <c r="P94" s="13">
        <f t="shared" si="23"/>
        <v>2</v>
      </c>
      <c r="Q94" s="13">
        <f t="shared" si="24"/>
        <v>1</v>
      </c>
      <c r="R94" s="13">
        <f t="shared" si="25"/>
        <v>3</v>
      </c>
      <c r="S94" s="13">
        <f t="shared" si="26"/>
        <v>3</v>
      </c>
      <c r="T94" s="13">
        <f t="shared" si="27"/>
        <v>2</v>
      </c>
      <c r="U94" s="81">
        <f t="shared" si="28"/>
        <v>2.25</v>
      </c>
      <c r="V94" s="33" t="str">
        <f t="shared" si="29"/>
        <v>Meets Minimum Requirements</v>
      </c>
      <c r="AA94" s="20">
        <v>46</v>
      </c>
      <c r="AB94" s="21" t="s">
        <v>92</v>
      </c>
      <c r="AC94" s="55">
        <v>31.8</v>
      </c>
      <c r="AD94" s="13" t="s">
        <v>19</v>
      </c>
      <c r="AE94" s="13" t="s">
        <v>42</v>
      </c>
      <c r="AF94" s="13" t="s">
        <v>121</v>
      </c>
      <c r="AG94" s="13"/>
      <c r="AH94" s="13"/>
      <c r="AI94" s="13"/>
      <c r="AJ94" s="13"/>
      <c r="AK94" s="13"/>
      <c r="AL94" s="13"/>
      <c r="AM94" s="13"/>
      <c r="AN94" s="13">
        <v>2</v>
      </c>
      <c r="AO94" s="13">
        <v>2</v>
      </c>
      <c r="AP94" s="13">
        <v>3</v>
      </c>
      <c r="AQ94" s="13">
        <v>3</v>
      </c>
      <c r="AR94" s="13">
        <v>2</v>
      </c>
      <c r="AS94" s="63">
        <v>2.6666999999999996</v>
      </c>
      <c r="AT94" s="13">
        <v>2</v>
      </c>
      <c r="AU94" s="13"/>
      <c r="AV94" s="13"/>
      <c r="AW94" s="13"/>
      <c r="AX94" s="13"/>
      <c r="AY94" s="48">
        <f t="shared" si="17"/>
        <v>2.3333399999999997</v>
      </c>
      <c r="AZ94" s="65" t="str">
        <f t="shared" si="18"/>
        <v>Meets Minimum Requirements</v>
      </c>
      <c r="BD94" s="61">
        <f t="shared" si="19"/>
        <v>2.2916699999999999</v>
      </c>
      <c r="BM94" s="20">
        <v>46</v>
      </c>
      <c r="BN94" s="21" t="s">
        <v>92</v>
      </c>
      <c r="BO94" s="44">
        <v>31.1</v>
      </c>
      <c r="BP94" s="137">
        <v>0.33296512666026212</v>
      </c>
      <c r="BQ94" s="137">
        <v>0.19843969309233458</v>
      </c>
      <c r="BR94" s="137">
        <v>0.19066597859936316</v>
      </c>
      <c r="BS94" s="137">
        <v>1.1970577824812512E-13</v>
      </c>
      <c r="BT94" s="137">
        <v>0.25687712413113212</v>
      </c>
      <c r="BU94" s="137">
        <v>2.3613972533041857E-22</v>
      </c>
      <c r="BV94" s="137">
        <v>1.1658664098589538E-2</v>
      </c>
      <c r="BW94" s="138">
        <v>0</v>
      </c>
      <c r="BX94" s="138">
        <v>0</v>
      </c>
      <c r="BY9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2.0573011756927326</v>
      </c>
      <c r="BZ94" s="139" t="str">
        <f>IF(OPEMDataQuality[[#This Row],[Total Score]]&gt;2.5, "Exceeds quality requirements", IF(OPEMDataQuality[[#This Row],[Total Score]]&gt;1.85, "Meets Minimum Requirements", "Does not meet minimum requirements"))</f>
        <v>Meets Minimum Requirements</v>
      </c>
    </row>
    <row r="95" spans="2:78" ht="15.75" x14ac:dyDescent="0.25">
      <c r="B95" s="20">
        <v>47</v>
      </c>
      <c r="C95" s="21" t="s">
        <v>93</v>
      </c>
      <c r="D95" s="44">
        <v>40.069608616504865</v>
      </c>
      <c r="E95" s="13" t="s">
        <v>185</v>
      </c>
      <c r="F95" s="13" t="s">
        <v>205</v>
      </c>
      <c r="G95" s="13" t="s">
        <v>208</v>
      </c>
      <c r="H95" s="13" t="s">
        <v>5</v>
      </c>
      <c r="I95" s="13" t="s">
        <v>8</v>
      </c>
      <c r="J95" s="13" t="s">
        <v>9</v>
      </c>
      <c r="K95" s="13" t="s">
        <v>15</v>
      </c>
      <c r="L95" s="13" t="s">
        <v>15</v>
      </c>
      <c r="M95" s="13">
        <f t="shared" si="20"/>
        <v>2</v>
      </c>
      <c r="N95" s="13">
        <f t="shared" si="21"/>
        <v>3</v>
      </c>
      <c r="O95" s="13">
        <f t="shared" si="22"/>
        <v>3</v>
      </c>
      <c r="P95" s="13">
        <f t="shared" si="23"/>
        <v>2</v>
      </c>
      <c r="Q95" s="13">
        <f t="shared" si="24"/>
        <v>1</v>
      </c>
      <c r="R95" s="13">
        <f t="shared" si="25"/>
        <v>3</v>
      </c>
      <c r="S95" s="13">
        <f t="shared" si="26"/>
        <v>1</v>
      </c>
      <c r="T95" s="13">
        <f t="shared" si="27"/>
        <v>2</v>
      </c>
      <c r="U95" s="81">
        <f t="shared" si="28"/>
        <v>2.125</v>
      </c>
      <c r="V95" s="33" t="str">
        <f t="shared" si="29"/>
        <v>Meets Minimum Requirements</v>
      </c>
      <c r="AA95" s="20">
        <v>47</v>
      </c>
      <c r="AB95" s="21" t="s">
        <v>93</v>
      </c>
      <c r="AC95" s="55">
        <v>40</v>
      </c>
      <c r="AD95" s="13" t="s">
        <v>20</v>
      </c>
      <c r="AE95" s="13" t="s">
        <v>41</v>
      </c>
      <c r="AF95" s="13" t="s">
        <v>121</v>
      </c>
      <c r="AG95" s="13"/>
      <c r="AH95" s="13"/>
      <c r="AI95" s="13"/>
      <c r="AJ95" s="13"/>
      <c r="AK95" s="13"/>
      <c r="AL95" s="13"/>
      <c r="AM95" s="13"/>
      <c r="AN95" s="13">
        <v>1</v>
      </c>
      <c r="AO95" s="13">
        <v>2</v>
      </c>
      <c r="AP95" s="13">
        <v>3</v>
      </c>
      <c r="AQ95" s="13">
        <v>3</v>
      </c>
      <c r="AR95" s="13">
        <v>1</v>
      </c>
      <c r="AS95" s="63">
        <v>2.3333999999999997</v>
      </c>
      <c r="AT95" s="13">
        <v>2</v>
      </c>
      <c r="AU95" s="13"/>
      <c r="AV95" s="13"/>
      <c r="AW95" s="13"/>
      <c r="AX95" s="13"/>
      <c r="AY95" s="48">
        <f t="shared" si="17"/>
        <v>2.0666799999999999</v>
      </c>
      <c r="AZ95" s="65" t="str">
        <f t="shared" si="18"/>
        <v>Meets Minimum Requirements</v>
      </c>
      <c r="BD95" s="61">
        <f t="shared" si="19"/>
        <v>2.0958399999999999</v>
      </c>
      <c r="BM95" s="20">
        <v>47</v>
      </c>
      <c r="BN95" s="21" t="s">
        <v>93</v>
      </c>
      <c r="BO95" s="44">
        <v>40.069608616504865</v>
      </c>
      <c r="BP95" s="137">
        <v>0.40810932728827209</v>
      </c>
      <c r="BQ95" s="137">
        <v>0.22358974793612585</v>
      </c>
      <c r="BR95" s="137">
        <v>0.1948686102303748</v>
      </c>
      <c r="BS95" s="137">
        <v>9.9522055552036952E-14</v>
      </c>
      <c r="BT95" s="137">
        <v>0.15398902787059088</v>
      </c>
      <c r="BU95" s="137">
        <v>4.3602240828196931E-22</v>
      </c>
      <c r="BV95" s="137">
        <v>1.4123253525703048E-2</v>
      </c>
      <c r="BW95" s="138">
        <v>0</v>
      </c>
      <c r="BX95" s="138">
        <v>0</v>
      </c>
      <c r="BY9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2.2434802331200134</v>
      </c>
      <c r="BZ95" s="139" t="str">
        <f>IF(OPEMDataQuality[[#This Row],[Total Score]]&gt;2.5, "Exceeds quality requirements", IF(OPEMDataQuality[[#This Row],[Total Score]]&gt;1.85, "Meets Minimum Requirements", "Does not meet minimum requirements"))</f>
        <v>Meets Minimum Requirements</v>
      </c>
    </row>
    <row r="96" spans="2:78" ht="15.75" x14ac:dyDescent="0.25">
      <c r="B96" s="20">
        <v>48</v>
      </c>
      <c r="C96" s="21" t="s">
        <v>28</v>
      </c>
      <c r="D96" s="44">
        <v>31.4</v>
      </c>
      <c r="E96" s="13" t="s">
        <v>185</v>
      </c>
      <c r="F96" s="13" t="s">
        <v>206</v>
      </c>
      <c r="G96" s="13" t="s">
        <v>208</v>
      </c>
      <c r="H96" s="13" t="s">
        <v>5</v>
      </c>
      <c r="I96" s="13" t="s">
        <v>6</v>
      </c>
      <c r="J96" s="13" t="s">
        <v>9</v>
      </c>
      <c r="K96" s="13" t="s">
        <v>14</v>
      </c>
      <c r="L96" s="13" t="s">
        <v>14</v>
      </c>
      <c r="M96" s="13">
        <f>IF(E96=$C$10,$F$10,IF(E96=$C$11,$E$11,$D$12))</f>
        <v>2</v>
      </c>
      <c r="N96" s="13">
        <f t="shared" si="21"/>
        <v>2</v>
      </c>
      <c r="O96" s="13">
        <f t="shared" si="22"/>
        <v>3</v>
      </c>
      <c r="P96" s="13">
        <f t="shared" si="23"/>
        <v>2</v>
      </c>
      <c r="Q96" s="13">
        <f t="shared" si="24"/>
        <v>3</v>
      </c>
      <c r="R96" s="13">
        <f t="shared" si="25"/>
        <v>3</v>
      </c>
      <c r="S96" s="13">
        <f t="shared" si="26"/>
        <v>3</v>
      </c>
      <c r="T96" s="13">
        <f t="shared" si="27"/>
        <v>2</v>
      </c>
      <c r="U96" s="81">
        <f t="shared" si="28"/>
        <v>2.5</v>
      </c>
      <c r="V96" s="33" t="str">
        <f t="shared" si="29"/>
        <v>Exceeds Quality Requirements</v>
      </c>
      <c r="AA96" s="20">
        <v>48</v>
      </c>
      <c r="AB96" s="21" t="s">
        <v>28</v>
      </c>
      <c r="AC96" s="55">
        <v>28.3</v>
      </c>
      <c r="AD96" s="13" t="s">
        <v>20</v>
      </c>
      <c r="AE96" s="13" t="s">
        <v>41</v>
      </c>
      <c r="AF96" s="13" t="s">
        <v>111</v>
      </c>
      <c r="AG96" s="13"/>
      <c r="AH96" s="13"/>
      <c r="AI96" s="13"/>
      <c r="AJ96" s="13"/>
      <c r="AK96" s="13"/>
      <c r="AL96" s="13"/>
      <c r="AM96" s="13"/>
      <c r="AN96" s="13">
        <v>1</v>
      </c>
      <c r="AO96" s="13">
        <v>2</v>
      </c>
      <c r="AP96" s="13">
        <v>3</v>
      </c>
      <c r="AQ96" s="13">
        <v>3</v>
      </c>
      <c r="AR96" s="13">
        <v>2</v>
      </c>
      <c r="AS96" s="63">
        <v>2.6666999999999996</v>
      </c>
      <c r="AT96" s="13">
        <v>2</v>
      </c>
      <c r="AU96" s="13"/>
      <c r="AV96" s="13"/>
      <c r="AW96" s="13"/>
      <c r="AX96" s="13"/>
      <c r="AY96" s="48">
        <f t="shared" si="17"/>
        <v>2.1333399999999996</v>
      </c>
      <c r="AZ96" s="65" t="str">
        <f t="shared" si="18"/>
        <v>Meets Minimum Requirements</v>
      </c>
      <c r="BD96" s="61">
        <f t="shared" si="19"/>
        <v>2.3166699999999998</v>
      </c>
      <c r="BM96" s="20">
        <v>48</v>
      </c>
      <c r="BN96" s="21" t="s">
        <v>28</v>
      </c>
      <c r="BO96" s="44">
        <v>31.4</v>
      </c>
      <c r="BP96" s="137">
        <v>0.32099454927256021</v>
      </c>
      <c r="BQ96" s="137">
        <v>0.16220691506850793</v>
      </c>
      <c r="BR96" s="137">
        <v>0.17880853075540637</v>
      </c>
      <c r="BS96" s="137">
        <v>1.1006075093448921E-13</v>
      </c>
      <c r="BT96" s="137">
        <v>0.32390197051613379</v>
      </c>
      <c r="BU96" s="137">
        <v>1.9084014305560531E-22</v>
      </c>
      <c r="BV96" s="137">
        <v>1.0960177145109502E-2</v>
      </c>
      <c r="BW96" s="138">
        <v>0</v>
      </c>
      <c r="BX96" s="138">
        <v>0</v>
      </c>
      <c r="BY9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1.9908368642720822</v>
      </c>
      <c r="BZ96" s="139" t="str">
        <f>IF(OPEMDataQuality[[#This Row],[Total Score]]&gt;2.5, "Exceeds quality requirements", IF(OPEMDataQuality[[#This Row],[Total Score]]&gt;1.85, "Meets Minimum Requirements", "Does not meet minimum requirements"))</f>
        <v>Meets Minimum Requirements</v>
      </c>
    </row>
    <row r="97" spans="2:78" ht="15.75" x14ac:dyDescent="0.25">
      <c r="B97" s="20">
        <v>49</v>
      </c>
      <c r="C97" s="21" t="s">
        <v>94</v>
      </c>
      <c r="D97" s="44">
        <v>38.4</v>
      </c>
      <c r="E97" s="13" t="s">
        <v>188</v>
      </c>
      <c r="F97" s="13" t="s">
        <v>205</v>
      </c>
      <c r="G97" s="13" t="s">
        <v>183</v>
      </c>
      <c r="H97" s="13" t="s">
        <v>4</v>
      </c>
      <c r="I97" s="73" t="s">
        <v>8</v>
      </c>
      <c r="J97" s="13" t="s">
        <v>9</v>
      </c>
      <c r="K97" s="13" t="s">
        <v>15</v>
      </c>
      <c r="L97" s="13" t="s">
        <v>15</v>
      </c>
      <c r="M97" s="13">
        <f t="shared" si="20"/>
        <v>1</v>
      </c>
      <c r="N97" s="13">
        <f t="shared" si="21"/>
        <v>3</v>
      </c>
      <c r="O97" s="13">
        <f t="shared" si="22"/>
        <v>1</v>
      </c>
      <c r="P97" s="13">
        <f t="shared" si="23"/>
        <v>3</v>
      </c>
      <c r="Q97" s="13">
        <f t="shared" si="24"/>
        <v>1</v>
      </c>
      <c r="R97" s="13">
        <f t="shared" si="25"/>
        <v>3</v>
      </c>
      <c r="S97" s="13">
        <f t="shared" si="26"/>
        <v>1</v>
      </c>
      <c r="T97" s="13">
        <f t="shared" si="27"/>
        <v>2</v>
      </c>
      <c r="U97" s="81">
        <f t="shared" si="28"/>
        <v>1.875</v>
      </c>
      <c r="V97" s="33" t="str">
        <f t="shared" si="29"/>
        <v>Meets Minimum Requirements</v>
      </c>
      <c r="AA97" s="20">
        <v>49</v>
      </c>
      <c r="AB97" s="39" t="s">
        <v>94</v>
      </c>
      <c r="AC97" s="55">
        <v>41.9</v>
      </c>
      <c r="AD97" s="13" t="s">
        <v>20</v>
      </c>
      <c r="AE97" s="13" t="s">
        <v>41</v>
      </c>
      <c r="AF97" s="13" t="s">
        <v>112</v>
      </c>
      <c r="AG97" s="13"/>
      <c r="AH97" s="13"/>
      <c r="AI97" s="13"/>
      <c r="AJ97" s="13"/>
      <c r="AK97" s="13"/>
      <c r="AL97" s="13"/>
      <c r="AM97" s="13"/>
      <c r="AN97" s="13">
        <v>1</v>
      </c>
      <c r="AO97" s="13">
        <v>2</v>
      </c>
      <c r="AP97" s="13">
        <v>2</v>
      </c>
      <c r="AQ97" s="13">
        <v>3</v>
      </c>
      <c r="AR97" s="13">
        <v>2</v>
      </c>
      <c r="AS97" s="63">
        <v>2.6666999999999996</v>
      </c>
      <c r="AT97" s="13">
        <v>3</v>
      </c>
      <c r="AU97" s="13"/>
      <c r="AV97" s="13"/>
      <c r="AW97" s="13"/>
      <c r="AX97" s="13"/>
      <c r="AY97" s="48">
        <f t="shared" si="17"/>
        <v>2.1333399999999996</v>
      </c>
      <c r="AZ97" s="65" t="str">
        <f t="shared" si="18"/>
        <v>Meets Minimum Requirements</v>
      </c>
      <c r="BD97" s="61">
        <f t="shared" si="19"/>
        <v>2.0041699999999998</v>
      </c>
      <c r="BM97" s="20">
        <v>49</v>
      </c>
      <c r="BN97" s="21" t="s">
        <v>94</v>
      </c>
      <c r="BO97" s="44">
        <v>38.4</v>
      </c>
      <c r="BP97" s="137">
        <v>0.25785250976878277</v>
      </c>
      <c r="BQ97" s="137">
        <v>0.2427327514798433</v>
      </c>
      <c r="BR97" s="137">
        <v>0.1011198343285926</v>
      </c>
      <c r="BS97" s="137">
        <v>0.1013765407775634</v>
      </c>
      <c r="BT97" s="137">
        <v>0.28385431417737023</v>
      </c>
      <c r="BU97" s="137">
        <v>1.5309522102588078E-22</v>
      </c>
      <c r="BV97" s="137">
        <v>1.207805788618734E-2</v>
      </c>
      <c r="BW97" s="138">
        <v>0</v>
      </c>
      <c r="BX97" s="138">
        <v>0</v>
      </c>
      <c r="BY9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1.9720262124280918</v>
      </c>
      <c r="BZ97" s="139" t="str">
        <f>IF(OPEMDataQuality[[#This Row],[Total Score]]&gt;2.5, "Exceeds quality requirements", IF(OPEMDataQuality[[#This Row],[Total Score]]&gt;1.85, "Meets Minimum Requirements", "Does not meet minimum requirements"))</f>
        <v>Meets Minimum Requirements</v>
      </c>
    </row>
    <row r="98" spans="2:78" ht="15.75" x14ac:dyDescent="0.25">
      <c r="B98" s="20">
        <v>50</v>
      </c>
      <c r="C98" s="90" t="s">
        <v>94</v>
      </c>
      <c r="D98" s="91">
        <v>38.4</v>
      </c>
      <c r="E98" s="92"/>
      <c r="F98" s="92"/>
      <c r="G98" s="92"/>
      <c r="H98" s="92"/>
      <c r="I98" s="92"/>
      <c r="J98" s="92"/>
      <c r="K98" s="92"/>
      <c r="L98" s="92"/>
      <c r="M98" s="92"/>
      <c r="N98" s="92"/>
      <c r="O98" s="92"/>
      <c r="P98" s="92"/>
      <c r="Q98" s="92"/>
      <c r="R98" s="92"/>
      <c r="S98" s="92"/>
      <c r="T98" s="92"/>
      <c r="U98" s="81"/>
      <c r="V98" s="33"/>
      <c r="AA98" s="20">
        <v>50</v>
      </c>
      <c r="AB98" s="39" t="s">
        <v>94</v>
      </c>
      <c r="AC98" s="55">
        <v>41.9</v>
      </c>
      <c r="AD98" s="13" t="s">
        <v>20</v>
      </c>
      <c r="AE98" s="13"/>
      <c r="AF98" s="13"/>
      <c r="AG98" s="13"/>
      <c r="AH98" s="13"/>
      <c r="AI98" s="13"/>
      <c r="AJ98" s="13"/>
      <c r="AK98" s="13"/>
      <c r="AL98" s="13"/>
      <c r="AM98" s="13"/>
      <c r="AN98" s="13">
        <v>1</v>
      </c>
      <c r="AO98" s="13">
        <v>2</v>
      </c>
      <c r="AP98" s="13">
        <v>2</v>
      </c>
      <c r="AQ98" s="13">
        <v>3</v>
      </c>
      <c r="AR98" s="13">
        <v>2</v>
      </c>
      <c r="AS98" s="63">
        <v>2.6666999999999996</v>
      </c>
      <c r="AT98" s="13">
        <v>3</v>
      </c>
      <c r="AU98" s="13"/>
      <c r="AV98" s="13"/>
      <c r="AW98" s="13"/>
      <c r="AX98" s="13"/>
      <c r="AY98" s="48">
        <f t="shared" si="17"/>
        <v>2.1333399999999996</v>
      </c>
      <c r="AZ98" s="65" t="str">
        <f t="shared" si="18"/>
        <v>Meets Minimum Requirements</v>
      </c>
      <c r="BD98" s="61">
        <f t="shared" si="19"/>
        <v>2.1333399999999996</v>
      </c>
      <c r="BM98" s="20">
        <v>50</v>
      </c>
      <c r="BN98" s="90" t="s">
        <v>94</v>
      </c>
      <c r="BO98" s="91">
        <v>38.4</v>
      </c>
      <c r="BP98" s="140">
        <v>0.25785250976878277</v>
      </c>
      <c r="BQ98" s="140">
        <v>0.2427327514798433</v>
      </c>
      <c r="BR98" s="140">
        <v>0.1011198343285926</v>
      </c>
      <c r="BS98" s="140">
        <v>0.1013765407775634</v>
      </c>
      <c r="BT98" s="140">
        <v>0.28385431417737023</v>
      </c>
      <c r="BU98" s="140">
        <v>1.5309522102588078E-22</v>
      </c>
      <c r="BV98" s="140">
        <v>1.207805788618734E-2</v>
      </c>
      <c r="BW98" s="141">
        <v>0</v>
      </c>
      <c r="BX98" s="141">
        <v>0</v>
      </c>
      <c r="BY9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1.9720262124280918</v>
      </c>
      <c r="BZ98" s="139" t="str">
        <f>IF(OPEMDataQuality[[#This Row],[Total Score]]&gt;2.5, "Exceeds quality requirements", IF(OPEMDataQuality[[#This Row],[Total Score]]&gt;1.85, "Meets Minimum Requirements", "Does not meet minimum requirements"))</f>
        <v>Meets Minimum Requirements</v>
      </c>
    </row>
    <row r="99" spans="2:78" ht="15.75" x14ac:dyDescent="0.25">
      <c r="B99" s="20">
        <v>51</v>
      </c>
      <c r="C99" s="21" t="s">
        <v>209</v>
      </c>
      <c r="D99" s="79">
        <v>43.1</v>
      </c>
      <c r="E99" s="13" t="s">
        <v>188</v>
      </c>
      <c r="F99" s="13" t="s">
        <v>205</v>
      </c>
      <c r="G99" s="13" t="s">
        <v>208</v>
      </c>
      <c r="H99" s="13" t="s">
        <v>5</v>
      </c>
      <c r="I99" s="13" t="s">
        <v>201</v>
      </c>
      <c r="J99" s="13" t="s">
        <v>9</v>
      </c>
      <c r="K99" s="13" t="s">
        <v>15</v>
      </c>
      <c r="L99" s="13" t="s">
        <v>15</v>
      </c>
      <c r="M99" s="13">
        <f>IF(E99=$C$10,$F$10,IF(E99=$C$11,$E$11,$D$12))</f>
        <v>1</v>
      </c>
      <c r="N99" s="13">
        <f t="shared" si="21"/>
        <v>3</v>
      </c>
      <c r="O99" s="13">
        <f t="shared" si="22"/>
        <v>3</v>
      </c>
      <c r="P99" s="13">
        <f t="shared" ref="P99:P123" si="30">IF(H99=$C$23,$F$23,$E$24)</f>
        <v>2</v>
      </c>
      <c r="Q99" s="13">
        <f t="shared" ref="Q99:Q123" si="31">IF(I99=$C$26,$F$26,IF(I99=$C$27,$E$27,$D$28))</f>
        <v>2</v>
      </c>
      <c r="R99" s="13">
        <f t="shared" ref="R99:R123" si="32">IF(J99=$C$30,$F$30,$E$31)</f>
        <v>3</v>
      </c>
      <c r="S99" s="13">
        <f t="shared" ref="S99:S123" si="33">IF(K99=$C$33,$F$33,$D$34)</f>
        <v>1</v>
      </c>
      <c r="T99" s="13">
        <f t="shared" ref="T99:T122" si="34">IF(L99=$C$36,$D$36,$E$37)</f>
        <v>2</v>
      </c>
      <c r="U99" s="81">
        <f t="shared" si="28"/>
        <v>2.125</v>
      </c>
      <c r="V99" s="33" t="str">
        <f t="shared" si="29"/>
        <v>Meets Minimum Requirements</v>
      </c>
      <c r="AA99" s="20">
        <v>51</v>
      </c>
      <c r="AB99" s="21" t="s">
        <v>95</v>
      </c>
      <c r="AC99" s="55">
        <v>46.2</v>
      </c>
      <c r="AD99" s="13" t="s">
        <v>19</v>
      </c>
      <c r="AE99" s="13" t="s">
        <v>43</v>
      </c>
      <c r="AF99" s="13" t="s">
        <v>112</v>
      </c>
      <c r="AG99" s="13"/>
      <c r="AH99" s="13"/>
      <c r="AI99" s="13"/>
      <c r="AJ99" s="13"/>
      <c r="AK99" s="13"/>
      <c r="AL99" s="13"/>
      <c r="AM99" s="13"/>
      <c r="AN99" s="13">
        <v>2</v>
      </c>
      <c r="AO99" s="13">
        <v>3</v>
      </c>
      <c r="AP99" s="13">
        <v>2</v>
      </c>
      <c r="AQ99" s="13">
        <v>3</v>
      </c>
      <c r="AR99" s="13">
        <v>2</v>
      </c>
      <c r="AS99" s="63">
        <v>2.6666999999999996</v>
      </c>
      <c r="AT99" s="13">
        <v>2</v>
      </c>
      <c r="AU99" s="13"/>
      <c r="AV99" s="13"/>
      <c r="AW99" s="13"/>
      <c r="AX99" s="13"/>
      <c r="AY99" s="48">
        <f t="shared" si="17"/>
        <v>2.3333399999999997</v>
      </c>
      <c r="AZ99" s="65" t="str">
        <f t="shared" si="18"/>
        <v>Meets Minimum Requirements</v>
      </c>
      <c r="BD99" s="61">
        <f t="shared" si="19"/>
        <v>2.2291699999999999</v>
      </c>
      <c r="BM99" s="20">
        <v>51</v>
      </c>
      <c r="BN99" s="21" t="s">
        <v>209</v>
      </c>
      <c r="BO99" s="79">
        <v>43.1</v>
      </c>
      <c r="BP99" s="137">
        <v>0.31666806308397449</v>
      </c>
      <c r="BQ99" s="137">
        <v>0.24636142643429082</v>
      </c>
      <c r="BR99" s="137">
        <v>0.10548497791415701</v>
      </c>
      <c r="BS99" s="137">
        <v>9.7360854697823476E-2</v>
      </c>
      <c r="BT99" s="137">
        <v>0.21811614478535646</v>
      </c>
      <c r="BU99" s="137">
        <v>1.8909165820074473E-24</v>
      </c>
      <c r="BV99" s="137">
        <v>1.2947226454366601E-2</v>
      </c>
      <c r="BW99" s="138">
        <v>0</v>
      </c>
      <c r="BX99" s="138">
        <v>0</v>
      </c>
      <c r="BY9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2.0924293050385558</v>
      </c>
      <c r="BZ99" s="139" t="str">
        <f>IF(OPEMDataQuality[[#This Row],[Total Score]]&gt;2.5, "Exceeds quality requirements", IF(OPEMDataQuality[[#This Row],[Total Score]]&gt;1.85, "Meets Minimum Requirements", "Does not meet minimum requirements"))</f>
        <v>Meets Minimum Requirements</v>
      </c>
    </row>
    <row r="100" spans="2:78" ht="15.75" x14ac:dyDescent="0.25">
      <c r="B100" s="20">
        <v>52</v>
      </c>
      <c r="C100" s="84" t="s">
        <v>190</v>
      </c>
      <c r="D100" s="85">
        <v>50.33</v>
      </c>
      <c r="E100" s="83" t="s">
        <v>188</v>
      </c>
      <c r="F100" s="83" t="s">
        <v>207</v>
      </c>
      <c r="G100" s="83" t="s">
        <v>183</v>
      </c>
      <c r="H100" s="13" t="s">
        <v>5</v>
      </c>
      <c r="I100" s="13" t="s">
        <v>8</v>
      </c>
      <c r="J100" s="13" t="s">
        <v>9</v>
      </c>
      <c r="K100" s="13" t="s">
        <v>15</v>
      </c>
      <c r="L100" s="13" t="s">
        <v>15</v>
      </c>
      <c r="M100" s="13">
        <f>IF(E100=$C$10,$F$10,IF(E100=$C$11,$E$11,$D$12))</f>
        <v>1</v>
      </c>
      <c r="N100" s="13">
        <f t="shared" si="21"/>
        <v>1</v>
      </c>
      <c r="O100" s="13">
        <f t="shared" si="22"/>
        <v>1</v>
      </c>
      <c r="P100" s="13">
        <f t="shared" si="30"/>
        <v>2</v>
      </c>
      <c r="Q100" s="13">
        <f t="shared" si="31"/>
        <v>1</v>
      </c>
      <c r="R100" s="13">
        <f t="shared" si="32"/>
        <v>3</v>
      </c>
      <c r="S100" s="13">
        <f t="shared" si="33"/>
        <v>1</v>
      </c>
      <c r="T100" s="13">
        <f t="shared" si="34"/>
        <v>2</v>
      </c>
      <c r="U100" s="81">
        <f t="shared" si="28"/>
        <v>1.5</v>
      </c>
      <c r="V100" s="33" t="str">
        <f t="shared" si="29"/>
        <v>Meets Minimum Requirements</v>
      </c>
      <c r="AA100" s="20">
        <v>52</v>
      </c>
      <c r="AB100" s="21" t="s">
        <v>96</v>
      </c>
      <c r="AC100" s="55">
        <v>46.2</v>
      </c>
      <c r="AD100" s="13" t="s">
        <v>19</v>
      </c>
      <c r="AE100" s="13" t="s">
        <v>43</v>
      </c>
      <c r="AF100" s="13" t="s">
        <v>112</v>
      </c>
      <c r="AG100" s="13"/>
      <c r="AH100" s="13"/>
      <c r="AI100" s="13"/>
      <c r="AJ100" s="13"/>
      <c r="AK100" s="13"/>
      <c r="AL100" s="13"/>
      <c r="AM100" s="13"/>
      <c r="AN100" s="13">
        <v>2</v>
      </c>
      <c r="AO100" s="13">
        <v>2</v>
      </c>
      <c r="AP100" s="13">
        <v>2</v>
      </c>
      <c r="AQ100" s="13">
        <v>3</v>
      </c>
      <c r="AR100" s="13">
        <v>2</v>
      </c>
      <c r="AS100" s="63">
        <v>2.6666999999999996</v>
      </c>
      <c r="AT100" s="13">
        <v>2</v>
      </c>
      <c r="AU100" s="13"/>
      <c r="AV100" s="13"/>
      <c r="AW100" s="13"/>
      <c r="AX100" s="13"/>
      <c r="AY100" s="48">
        <f t="shared" si="17"/>
        <v>2.1333399999999996</v>
      </c>
      <c r="AZ100" s="65" t="str">
        <f t="shared" si="18"/>
        <v>Meets Minimum Requirements</v>
      </c>
      <c r="BD100" s="61">
        <f t="shared" si="19"/>
        <v>1.8166699999999998</v>
      </c>
      <c r="BM100" s="20">
        <v>52</v>
      </c>
      <c r="BN100" s="84" t="s">
        <v>280</v>
      </c>
      <c r="BO100" s="85">
        <v>50.33</v>
      </c>
      <c r="BP100" s="137">
        <v>0.45998595768676059</v>
      </c>
      <c r="BQ100" s="137">
        <v>0.26154771476252792</v>
      </c>
      <c r="BR100" s="137">
        <v>9.3217454667259753E-2</v>
      </c>
      <c r="BS100" s="137">
        <v>7.6239955602788179E-2</v>
      </c>
      <c r="BT100" s="137">
        <v>8.9552494879394262E-2</v>
      </c>
      <c r="BU100" s="137">
        <v>1.324636724874246E-42</v>
      </c>
      <c r="BV100" s="137">
        <v>1.8048224731954218E-2</v>
      </c>
      <c r="BW100" s="138">
        <v>0</v>
      </c>
      <c r="BX100" s="138">
        <v>0</v>
      </c>
      <c r="BY10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2.367617067468736</v>
      </c>
      <c r="BZ100" s="139" t="str">
        <f>IF(OPEMDataQuality[[#This Row],[Total Score]]&gt;2.5, "Exceeds quality requirements", IF(OPEMDataQuality[[#This Row],[Total Score]]&gt;1.85, "Meets Minimum Requirements", "Does not meet minimum requirements"))</f>
        <v>Meets Minimum Requirements</v>
      </c>
    </row>
    <row r="101" spans="2:78" ht="15.75" x14ac:dyDescent="0.25">
      <c r="B101" s="20">
        <v>53</v>
      </c>
      <c r="C101" s="84" t="s">
        <v>212</v>
      </c>
      <c r="D101" s="85">
        <v>61.250110715410585</v>
      </c>
      <c r="E101" s="83" t="s">
        <v>188</v>
      </c>
      <c r="F101" s="83" t="s">
        <v>207</v>
      </c>
      <c r="G101" s="83" t="s">
        <v>183</v>
      </c>
      <c r="H101" s="13" t="s">
        <v>5</v>
      </c>
      <c r="I101" s="13" t="s">
        <v>8</v>
      </c>
      <c r="J101" s="13" t="s">
        <v>10</v>
      </c>
      <c r="K101" s="13" t="s">
        <v>15</v>
      </c>
      <c r="L101" s="13" t="s">
        <v>15</v>
      </c>
      <c r="M101" s="13">
        <f t="shared" si="20"/>
        <v>1</v>
      </c>
      <c r="N101" s="13">
        <f t="shared" si="21"/>
        <v>1</v>
      </c>
      <c r="O101" s="13">
        <f t="shared" si="22"/>
        <v>1</v>
      </c>
      <c r="P101" s="13">
        <f t="shared" si="30"/>
        <v>2</v>
      </c>
      <c r="Q101" s="13">
        <f t="shared" si="31"/>
        <v>1</v>
      </c>
      <c r="R101" s="13">
        <f t="shared" si="32"/>
        <v>2</v>
      </c>
      <c r="S101" s="13">
        <f t="shared" si="33"/>
        <v>1</v>
      </c>
      <c r="T101" s="13">
        <f t="shared" si="34"/>
        <v>2</v>
      </c>
      <c r="U101" s="81">
        <f t="shared" si="28"/>
        <v>1.375</v>
      </c>
      <c r="V101" s="33" t="str">
        <f t="shared" si="29"/>
        <v>Below Mininum Quality Requirements</v>
      </c>
      <c r="AA101" s="20">
        <v>53</v>
      </c>
      <c r="AB101" s="21" t="s">
        <v>97</v>
      </c>
      <c r="AC101" s="55">
        <v>58</v>
      </c>
      <c r="AD101" s="13" t="s">
        <v>20</v>
      </c>
      <c r="AE101" s="13" t="s">
        <v>43</v>
      </c>
      <c r="AF101" s="13" t="s">
        <v>112</v>
      </c>
      <c r="AG101" s="13"/>
      <c r="AH101" s="13"/>
      <c r="AI101" s="13"/>
      <c r="AJ101" s="13"/>
      <c r="AK101" s="13"/>
      <c r="AL101" s="13"/>
      <c r="AM101" s="13"/>
      <c r="AN101" s="13">
        <v>1</v>
      </c>
      <c r="AO101" s="13">
        <v>3</v>
      </c>
      <c r="AP101" s="13">
        <v>3</v>
      </c>
      <c r="AQ101" s="13">
        <v>3</v>
      </c>
      <c r="AR101" s="13">
        <v>2</v>
      </c>
      <c r="AS101" s="63">
        <v>2.6666999999999996</v>
      </c>
      <c r="AT101" s="13">
        <v>2</v>
      </c>
      <c r="AU101" s="13"/>
      <c r="AV101" s="13"/>
      <c r="AW101" s="13"/>
      <c r="AX101" s="13"/>
      <c r="AY101" s="48">
        <f t="shared" si="17"/>
        <v>2.3333399999999997</v>
      </c>
      <c r="AZ101" s="65" t="str">
        <f t="shared" si="18"/>
        <v>Meets Minimum Requirements</v>
      </c>
      <c r="BD101" s="61">
        <f t="shared" si="19"/>
        <v>1.8541699999999999</v>
      </c>
      <c r="BM101" s="20">
        <v>53</v>
      </c>
      <c r="BN101" s="84" t="s">
        <v>212</v>
      </c>
      <c r="BO101" s="85">
        <v>61.250110715410585</v>
      </c>
      <c r="BP101" s="137">
        <v>0.7706871772883972</v>
      </c>
      <c r="BQ101" s="137">
        <v>0.16260581278006128</v>
      </c>
      <c r="BR101" s="137">
        <v>1.7457366176881619E-2</v>
      </c>
      <c r="BS101" s="137">
        <v>1.0302443931219466E-2</v>
      </c>
      <c r="BT101" s="137">
        <v>5.9754174801133382E-3</v>
      </c>
      <c r="BU101" s="137">
        <v>4.5217206609408994E-24</v>
      </c>
      <c r="BV101" s="137">
        <v>2.7855179433342342E-2</v>
      </c>
      <c r="BW101" s="138">
        <v>0</v>
      </c>
      <c r="BX101" s="138">
        <v>0</v>
      </c>
      <c r="BY10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2.7544785539883145</v>
      </c>
      <c r="BZ101" s="139" t="str">
        <f>IF(OPEMDataQuality[[#This Row],[Total Score]]&gt;2.5, "Exceeds quality requirements", IF(OPEMDataQuality[[#This Row],[Total Score]]&gt;1.85, "Meets Minimum Requirements", "Does not meet minimum requirements"))</f>
        <v>Exceeds quality requirements</v>
      </c>
    </row>
    <row r="102" spans="2:78" ht="15.75" x14ac:dyDescent="0.25">
      <c r="B102" s="20">
        <v>54</v>
      </c>
      <c r="C102" s="21" t="s">
        <v>98</v>
      </c>
      <c r="D102" s="44">
        <v>37</v>
      </c>
      <c r="E102" s="13" t="s">
        <v>185</v>
      </c>
      <c r="F102" s="13" t="s">
        <v>206</v>
      </c>
      <c r="G102" s="13" t="s">
        <v>208</v>
      </c>
      <c r="H102" s="13" t="s">
        <v>5</v>
      </c>
      <c r="I102" s="13" t="s">
        <v>8</v>
      </c>
      <c r="J102" s="13" t="s">
        <v>9</v>
      </c>
      <c r="K102" s="13" t="s">
        <v>15</v>
      </c>
      <c r="L102" s="13" t="s">
        <v>15</v>
      </c>
      <c r="M102" s="13">
        <f t="shared" si="20"/>
        <v>2</v>
      </c>
      <c r="N102" s="13">
        <f t="shared" si="21"/>
        <v>2</v>
      </c>
      <c r="O102" s="13">
        <f t="shared" si="22"/>
        <v>3</v>
      </c>
      <c r="P102" s="13">
        <f t="shared" si="30"/>
        <v>2</v>
      </c>
      <c r="Q102" s="13">
        <f t="shared" si="31"/>
        <v>1</v>
      </c>
      <c r="R102" s="13">
        <f t="shared" si="32"/>
        <v>3</v>
      </c>
      <c r="S102" s="13">
        <f t="shared" si="33"/>
        <v>1</v>
      </c>
      <c r="T102" s="13">
        <f t="shared" si="34"/>
        <v>2</v>
      </c>
      <c r="U102" s="81">
        <f t="shared" si="28"/>
        <v>2</v>
      </c>
      <c r="V102" s="33" t="str">
        <f t="shared" si="29"/>
        <v>Meets Minimum Requirements</v>
      </c>
      <c r="AA102" s="20">
        <v>54</v>
      </c>
      <c r="AB102" s="21" t="s">
        <v>98</v>
      </c>
      <c r="AC102" s="55">
        <v>38.9</v>
      </c>
      <c r="AD102" s="13" t="s">
        <v>20</v>
      </c>
      <c r="AE102" s="13" t="s">
        <v>42</v>
      </c>
      <c r="AF102" s="13" t="s">
        <v>121</v>
      </c>
      <c r="AG102" s="13"/>
      <c r="AH102" s="13"/>
      <c r="AI102" s="13"/>
      <c r="AJ102" s="13"/>
      <c r="AK102" s="13"/>
      <c r="AL102" s="13"/>
      <c r="AM102" s="13"/>
      <c r="AN102" s="13">
        <v>1</v>
      </c>
      <c r="AO102" s="13">
        <v>2</v>
      </c>
      <c r="AP102" s="13">
        <v>2</v>
      </c>
      <c r="AQ102" s="13">
        <v>2</v>
      </c>
      <c r="AR102" s="13">
        <v>2</v>
      </c>
      <c r="AS102" s="63">
        <v>2</v>
      </c>
      <c r="AT102" s="13">
        <v>2</v>
      </c>
      <c r="AU102" s="13"/>
      <c r="AV102" s="13"/>
      <c r="AW102" s="13"/>
      <c r="AX102" s="13"/>
      <c r="AY102" s="48">
        <f t="shared" si="17"/>
        <v>1.8</v>
      </c>
      <c r="AZ102" s="65" t="str">
        <f t="shared" si="18"/>
        <v>Meets Minimum Requirements</v>
      </c>
      <c r="BD102" s="61">
        <f t="shared" si="19"/>
        <v>1.9</v>
      </c>
      <c r="BM102" s="20">
        <v>54</v>
      </c>
      <c r="BN102" s="21" t="s">
        <v>98</v>
      </c>
      <c r="BO102" s="44">
        <v>37</v>
      </c>
      <c r="BP102" s="137">
        <v>0.24117907598505386</v>
      </c>
      <c r="BQ102" s="137">
        <v>0.23223976957036019</v>
      </c>
      <c r="BR102" s="137">
        <v>8.5619874331506196E-2</v>
      </c>
      <c r="BS102" s="137">
        <v>8.5974010227311451E-2</v>
      </c>
      <c r="BT102" s="137">
        <v>0.34389604090946063</v>
      </c>
      <c r="BU102" s="137">
        <v>1.5027760644203666E-22</v>
      </c>
      <c r="BV102" s="137">
        <v>1.0224021222174683E-2</v>
      </c>
      <c r="BW102" s="138">
        <v>0</v>
      </c>
      <c r="BX102" s="138">
        <v>0</v>
      </c>
      <c r="BY10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1.8955486195673275</v>
      </c>
      <c r="BZ102" s="139" t="str">
        <f>IF(OPEMDataQuality[[#This Row],[Total Score]]&gt;2.5, "Exceeds quality requirements", IF(OPEMDataQuality[[#This Row],[Total Score]]&gt;1.85, "Meets Minimum Requirements", "Does not meet minimum requirements"))</f>
        <v>Meets Minimum Requirements</v>
      </c>
    </row>
    <row r="103" spans="2:78" ht="15.75" x14ac:dyDescent="0.25">
      <c r="B103" s="20">
        <v>55</v>
      </c>
      <c r="C103" s="21" t="s">
        <v>99</v>
      </c>
      <c r="D103" s="44">
        <v>36.1</v>
      </c>
      <c r="E103" s="13" t="s">
        <v>188</v>
      </c>
      <c r="F103" s="13" t="s">
        <v>205</v>
      </c>
      <c r="G103" s="13" t="s">
        <v>208</v>
      </c>
      <c r="H103" s="13" t="s">
        <v>5</v>
      </c>
      <c r="I103" s="13" t="s">
        <v>8</v>
      </c>
      <c r="J103" s="13" t="s">
        <v>9</v>
      </c>
      <c r="K103" s="13" t="s">
        <v>15</v>
      </c>
      <c r="L103" s="13" t="s">
        <v>15</v>
      </c>
      <c r="M103" s="13">
        <f t="shared" si="20"/>
        <v>1</v>
      </c>
      <c r="N103" s="13">
        <f t="shared" si="21"/>
        <v>3</v>
      </c>
      <c r="O103" s="13">
        <f t="shared" si="22"/>
        <v>3</v>
      </c>
      <c r="P103" s="13">
        <f t="shared" si="30"/>
        <v>2</v>
      </c>
      <c r="Q103" s="13">
        <f t="shared" si="31"/>
        <v>1</v>
      </c>
      <c r="R103" s="13">
        <f t="shared" si="32"/>
        <v>3</v>
      </c>
      <c r="S103" s="13">
        <f t="shared" si="33"/>
        <v>1</v>
      </c>
      <c r="T103" s="13">
        <f t="shared" si="34"/>
        <v>2</v>
      </c>
      <c r="U103" s="81">
        <f t="shared" si="28"/>
        <v>2</v>
      </c>
      <c r="V103" s="33" t="str">
        <f t="shared" si="29"/>
        <v>Meets Minimum Requirements</v>
      </c>
      <c r="AA103" s="20">
        <v>55</v>
      </c>
      <c r="AB103" s="21" t="s">
        <v>99</v>
      </c>
      <c r="AC103" s="55">
        <v>35.6</v>
      </c>
      <c r="AD103" s="13" t="s">
        <v>19</v>
      </c>
      <c r="AE103" s="13" t="s">
        <v>41</v>
      </c>
      <c r="AF103" s="13" t="s">
        <v>121</v>
      </c>
      <c r="AG103" s="13"/>
      <c r="AH103" s="13"/>
      <c r="AI103" s="13"/>
      <c r="AJ103" s="13"/>
      <c r="AK103" s="13"/>
      <c r="AL103" s="13"/>
      <c r="AM103" s="13"/>
      <c r="AN103" s="13">
        <v>2</v>
      </c>
      <c r="AO103" s="13">
        <v>2</v>
      </c>
      <c r="AP103" s="13">
        <v>2</v>
      </c>
      <c r="AQ103" s="13">
        <v>2</v>
      </c>
      <c r="AR103" s="13">
        <v>1</v>
      </c>
      <c r="AS103" s="63">
        <v>1.6666999999999998</v>
      </c>
      <c r="AT103" s="13">
        <v>2</v>
      </c>
      <c r="AU103" s="13"/>
      <c r="AV103" s="13"/>
      <c r="AW103" s="13"/>
      <c r="AX103" s="13"/>
      <c r="AY103" s="48">
        <f t="shared" si="17"/>
        <v>1.9333399999999998</v>
      </c>
      <c r="AZ103" s="65" t="str">
        <f t="shared" si="18"/>
        <v>Meets Minimum Requirements</v>
      </c>
      <c r="BD103" s="61">
        <f t="shared" si="19"/>
        <v>1.9666699999999999</v>
      </c>
      <c r="BM103" s="20">
        <v>55</v>
      </c>
      <c r="BN103" s="21" t="s">
        <v>281</v>
      </c>
      <c r="BO103" s="44">
        <v>36.1</v>
      </c>
      <c r="BP103" s="137">
        <v>0.20146109063385192</v>
      </c>
      <c r="BQ103" s="137">
        <v>0.27198602262513705</v>
      </c>
      <c r="BR103" s="137">
        <v>0.11072120535925552</v>
      </c>
      <c r="BS103" s="137">
        <v>9.104346152086347E-2</v>
      </c>
      <c r="BT103" s="137">
        <v>0.31359414523869722</v>
      </c>
      <c r="BU103" s="137">
        <v>1.0195334632651443E-22</v>
      </c>
      <c r="BV103" s="137">
        <v>9.9531710105120151E-3</v>
      </c>
      <c r="BW103" s="138">
        <v>0</v>
      </c>
      <c r="BX103" s="138">
        <v>0</v>
      </c>
      <c r="BY10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1.8853851381717892</v>
      </c>
      <c r="BZ103" s="139" t="str">
        <f>IF(OPEMDataQuality[[#This Row],[Total Score]]&gt;2.5, "Exceeds quality requirements", IF(OPEMDataQuality[[#This Row],[Total Score]]&gt;1.85, "Meets Minimum Requirements", "Does not meet minimum requirements"))</f>
        <v>Meets Minimum Requirements</v>
      </c>
    </row>
    <row r="104" spans="2:78" ht="15.75" x14ac:dyDescent="0.25">
      <c r="B104" s="20">
        <v>56</v>
      </c>
      <c r="C104" s="21" t="s">
        <v>22</v>
      </c>
      <c r="D104" s="44">
        <v>28.750915325323035</v>
      </c>
      <c r="E104" s="13" t="s">
        <v>185</v>
      </c>
      <c r="F104" s="13" t="s">
        <v>205</v>
      </c>
      <c r="G104" s="13" t="s">
        <v>208</v>
      </c>
      <c r="H104" s="13" t="s">
        <v>5</v>
      </c>
      <c r="I104" s="13" t="s">
        <v>8</v>
      </c>
      <c r="J104" s="13" t="s">
        <v>9</v>
      </c>
      <c r="K104" s="13" t="s">
        <v>14</v>
      </c>
      <c r="L104" s="13" t="s">
        <v>14</v>
      </c>
      <c r="M104" s="13">
        <f t="shared" si="20"/>
        <v>2</v>
      </c>
      <c r="N104" s="13">
        <f t="shared" si="21"/>
        <v>3</v>
      </c>
      <c r="O104" s="13">
        <f t="shared" si="22"/>
        <v>3</v>
      </c>
      <c r="P104" s="13">
        <f t="shared" si="30"/>
        <v>2</v>
      </c>
      <c r="Q104" s="13">
        <f t="shared" si="31"/>
        <v>1</v>
      </c>
      <c r="R104" s="13">
        <f t="shared" si="32"/>
        <v>3</v>
      </c>
      <c r="S104" s="13">
        <f t="shared" si="33"/>
        <v>3</v>
      </c>
      <c r="T104" s="13">
        <f t="shared" si="34"/>
        <v>2</v>
      </c>
      <c r="U104" s="81">
        <f t="shared" si="28"/>
        <v>2.375</v>
      </c>
      <c r="V104" s="33" t="str">
        <f t="shared" si="29"/>
        <v>Meets Minimum Requirements</v>
      </c>
      <c r="AA104" s="20">
        <v>56</v>
      </c>
      <c r="AB104" s="21" t="s">
        <v>22</v>
      </c>
      <c r="AC104" s="55">
        <v>28.8</v>
      </c>
      <c r="AD104" s="13" t="s">
        <v>20</v>
      </c>
      <c r="AE104" s="13" t="s">
        <v>41</v>
      </c>
      <c r="AF104" s="13" t="s">
        <v>121</v>
      </c>
      <c r="AG104" s="13"/>
      <c r="AH104" s="13"/>
      <c r="AI104" s="13"/>
      <c r="AJ104" s="13"/>
      <c r="AK104" s="13"/>
      <c r="AL104" s="13"/>
      <c r="AM104" s="13"/>
      <c r="AN104" s="13">
        <v>1</v>
      </c>
      <c r="AO104" s="13">
        <v>3</v>
      </c>
      <c r="AP104" s="13">
        <v>3</v>
      </c>
      <c r="AQ104" s="13">
        <v>3</v>
      </c>
      <c r="AR104" s="13">
        <v>3</v>
      </c>
      <c r="AS104" s="63">
        <v>3</v>
      </c>
      <c r="AT104" s="13">
        <v>2</v>
      </c>
      <c r="AU104" s="13"/>
      <c r="AV104" s="13"/>
      <c r="AW104" s="13"/>
      <c r="AX104" s="13"/>
      <c r="AY104" s="48">
        <f t="shared" si="17"/>
        <v>2.4</v>
      </c>
      <c r="AZ104" s="65" t="str">
        <f t="shared" si="18"/>
        <v>Meets Minimum Requirements</v>
      </c>
      <c r="BD104" s="61">
        <f t="shared" si="19"/>
        <v>2.3875000000000002</v>
      </c>
      <c r="BM104" s="20">
        <v>56</v>
      </c>
      <c r="BN104" s="21" t="s">
        <v>22</v>
      </c>
      <c r="BO104" s="44">
        <v>28.750915325323035</v>
      </c>
      <c r="BP104" s="137">
        <v>0.27890388809141692</v>
      </c>
      <c r="BQ104" s="137">
        <v>0.15120455808155675</v>
      </c>
      <c r="BR104" s="137">
        <v>0.21861259336434052</v>
      </c>
      <c r="BS104" s="137">
        <v>1.244857990614051E-13</v>
      </c>
      <c r="BT104" s="137">
        <v>0.33403980756363277</v>
      </c>
      <c r="BU104" s="137">
        <v>2.1627698809601928E-22</v>
      </c>
      <c r="BV104" s="137">
        <v>1.1013892784711102E-2</v>
      </c>
      <c r="BW104" s="138">
        <v>0</v>
      </c>
      <c r="BX104" s="138">
        <v>0</v>
      </c>
      <c r="BY10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1.9324135602993493</v>
      </c>
      <c r="BZ104" s="139" t="str">
        <f>IF(OPEMDataQuality[[#This Row],[Total Score]]&gt;2.5, "Exceeds quality requirements", IF(OPEMDataQuality[[#This Row],[Total Score]]&gt;1.85, "Meets Minimum Requirements", "Does not meet minimum requirements"))</f>
        <v>Meets Minimum Requirements</v>
      </c>
    </row>
    <row r="105" spans="2:78" ht="15.75" x14ac:dyDescent="0.25">
      <c r="B105" s="20">
        <v>57</v>
      </c>
      <c r="C105" s="21" t="s">
        <v>213</v>
      </c>
      <c r="D105" s="44">
        <v>22.6</v>
      </c>
      <c r="E105" s="13" t="s">
        <v>185</v>
      </c>
      <c r="F105" s="13" t="s">
        <v>207</v>
      </c>
      <c r="G105" s="13" t="s">
        <v>208</v>
      </c>
      <c r="H105" s="13" t="s">
        <v>5</v>
      </c>
      <c r="I105" s="13" t="s">
        <v>7</v>
      </c>
      <c r="J105" s="13" t="s">
        <v>9</v>
      </c>
      <c r="K105" s="13" t="s">
        <v>14</v>
      </c>
      <c r="L105" s="13" t="s">
        <v>122</v>
      </c>
      <c r="M105" s="13">
        <f t="shared" si="20"/>
        <v>2</v>
      </c>
      <c r="N105" s="13">
        <f t="shared" si="21"/>
        <v>1</v>
      </c>
      <c r="O105" s="13">
        <f t="shared" si="22"/>
        <v>3</v>
      </c>
      <c r="P105" s="13">
        <f t="shared" si="30"/>
        <v>2</v>
      </c>
      <c r="Q105" s="13">
        <f t="shared" si="31"/>
        <v>1</v>
      </c>
      <c r="R105" s="13">
        <f t="shared" si="32"/>
        <v>3</v>
      </c>
      <c r="S105" s="13">
        <f t="shared" si="33"/>
        <v>3</v>
      </c>
      <c r="T105" s="13">
        <f t="shared" si="34"/>
        <v>1</v>
      </c>
      <c r="U105" s="81">
        <f t="shared" si="28"/>
        <v>2</v>
      </c>
      <c r="V105" s="33" t="str">
        <f t="shared" si="29"/>
        <v>Meets Minimum Requirements</v>
      </c>
      <c r="AA105" s="20">
        <v>57</v>
      </c>
      <c r="AB105" s="21" t="s">
        <v>100</v>
      </c>
      <c r="AC105" s="55">
        <v>22.6</v>
      </c>
      <c r="AD105" s="13" t="s">
        <v>20</v>
      </c>
      <c r="AE105" s="13" t="s">
        <v>43</v>
      </c>
      <c r="AF105" s="13" t="s">
        <v>121</v>
      </c>
      <c r="AG105" s="13"/>
      <c r="AH105" s="13"/>
      <c r="AI105" s="13"/>
      <c r="AJ105" s="13"/>
      <c r="AK105" s="13"/>
      <c r="AL105" s="13"/>
      <c r="AM105" s="13"/>
      <c r="AN105" s="13">
        <v>1</v>
      </c>
      <c r="AO105" s="13">
        <v>3</v>
      </c>
      <c r="AP105" s="13">
        <v>3</v>
      </c>
      <c r="AQ105" s="13">
        <v>3</v>
      </c>
      <c r="AR105" s="13">
        <v>2</v>
      </c>
      <c r="AS105" s="63">
        <v>2.6666999999999996</v>
      </c>
      <c r="AT105" s="13">
        <v>2</v>
      </c>
      <c r="AU105" s="13"/>
      <c r="AV105" s="13"/>
      <c r="AW105" s="13"/>
      <c r="AX105" s="13"/>
      <c r="AY105" s="48">
        <f t="shared" si="17"/>
        <v>2.3333399999999997</v>
      </c>
      <c r="AZ105" s="65" t="str">
        <f t="shared" si="18"/>
        <v>Meets Minimum Requirements</v>
      </c>
      <c r="BD105" s="61">
        <f t="shared" si="19"/>
        <v>2.1666699999999999</v>
      </c>
      <c r="BM105" s="20">
        <v>57</v>
      </c>
      <c r="BN105" s="21" t="s">
        <v>213</v>
      </c>
      <c r="BO105" s="44">
        <v>22.6</v>
      </c>
      <c r="BP105" s="137">
        <v>0.42641975197124354</v>
      </c>
      <c r="BQ105" s="137">
        <v>0.15588641488331326</v>
      </c>
      <c r="BR105" s="137">
        <v>0.26606438018394296</v>
      </c>
      <c r="BS105" s="137">
        <v>2.5949471932446132E-13</v>
      </c>
      <c r="BT105" s="137">
        <v>3.8712428767189035E-2</v>
      </c>
      <c r="BU105" s="137">
        <v>7.1024100609493421E-2</v>
      </c>
      <c r="BV105" s="137">
        <v>3.3542967919937543E-2</v>
      </c>
      <c r="BW105" s="138">
        <v>0</v>
      </c>
      <c r="BX105" s="138">
        <v>0</v>
      </c>
      <c r="BY10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2.2999833112653199</v>
      </c>
      <c r="BZ105" s="139" t="str">
        <f>IF(OPEMDataQuality[[#This Row],[Total Score]]&gt;2.5, "Exceeds quality requirements", IF(OPEMDataQuality[[#This Row],[Total Score]]&gt;1.85, "Meets Minimum Requirements", "Does not meet minimum requirements"))</f>
        <v>Meets Minimum Requirements</v>
      </c>
    </row>
    <row r="106" spans="2:78" ht="15.75" x14ac:dyDescent="0.25">
      <c r="B106" s="20">
        <v>58</v>
      </c>
      <c r="C106" s="21" t="s">
        <v>101</v>
      </c>
      <c r="D106" s="44">
        <v>37.200000000000003</v>
      </c>
      <c r="E106" s="13" t="s">
        <v>185</v>
      </c>
      <c r="F106" s="13" t="s">
        <v>206</v>
      </c>
      <c r="G106" s="13" t="s">
        <v>208</v>
      </c>
      <c r="H106" s="13" t="s">
        <v>5</v>
      </c>
      <c r="I106" s="13" t="s">
        <v>8</v>
      </c>
      <c r="J106" s="13" t="s">
        <v>9</v>
      </c>
      <c r="K106" s="13" t="s">
        <v>15</v>
      </c>
      <c r="L106" s="13" t="s">
        <v>15</v>
      </c>
      <c r="M106" s="13">
        <f t="shared" si="20"/>
        <v>2</v>
      </c>
      <c r="N106" s="13">
        <f t="shared" si="21"/>
        <v>2</v>
      </c>
      <c r="O106" s="13">
        <f t="shared" si="22"/>
        <v>3</v>
      </c>
      <c r="P106" s="13">
        <f t="shared" si="30"/>
        <v>2</v>
      </c>
      <c r="Q106" s="13">
        <f t="shared" si="31"/>
        <v>1</v>
      </c>
      <c r="R106" s="13">
        <f t="shared" si="32"/>
        <v>3</v>
      </c>
      <c r="S106" s="13">
        <f t="shared" si="33"/>
        <v>1</v>
      </c>
      <c r="T106" s="13">
        <f t="shared" si="34"/>
        <v>2</v>
      </c>
      <c r="U106" s="81">
        <f t="shared" si="28"/>
        <v>2</v>
      </c>
      <c r="V106" s="33" t="str">
        <f t="shared" si="29"/>
        <v>Meets Minimum Requirements</v>
      </c>
      <c r="AA106" s="20">
        <v>58</v>
      </c>
      <c r="AB106" s="21" t="s">
        <v>101</v>
      </c>
      <c r="AC106" s="55">
        <v>36.799999999999997</v>
      </c>
      <c r="AD106" s="13" t="s">
        <v>20</v>
      </c>
      <c r="AE106" s="13" t="s">
        <v>42</v>
      </c>
      <c r="AF106" s="13" t="s">
        <v>121</v>
      </c>
      <c r="AG106" s="13"/>
      <c r="AH106" s="13"/>
      <c r="AI106" s="13"/>
      <c r="AJ106" s="13"/>
      <c r="AK106" s="13"/>
      <c r="AL106" s="13"/>
      <c r="AM106" s="13"/>
      <c r="AN106" s="13">
        <v>1</v>
      </c>
      <c r="AO106" s="13">
        <v>3</v>
      </c>
      <c r="AP106" s="13">
        <v>3</v>
      </c>
      <c r="AQ106" s="13">
        <v>3</v>
      </c>
      <c r="AR106" s="13">
        <v>3</v>
      </c>
      <c r="AS106" s="63">
        <v>3</v>
      </c>
      <c r="AT106" s="13">
        <v>2</v>
      </c>
      <c r="AU106" s="13"/>
      <c r="AV106" s="13"/>
      <c r="AW106" s="13"/>
      <c r="AX106" s="13"/>
      <c r="AY106" s="48">
        <f t="shared" si="17"/>
        <v>2.4</v>
      </c>
      <c r="AZ106" s="65" t="str">
        <f t="shared" si="18"/>
        <v>Meets Minimum Requirements</v>
      </c>
      <c r="BD106" s="61">
        <f t="shared" si="19"/>
        <v>2.2000000000000002</v>
      </c>
      <c r="BM106" s="20">
        <v>58</v>
      </c>
      <c r="BN106" s="21" t="s">
        <v>101</v>
      </c>
      <c r="BO106" s="44">
        <v>37.200000000000003</v>
      </c>
      <c r="BP106" s="137">
        <v>0.22238615619470781</v>
      </c>
      <c r="BQ106" s="137">
        <v>0.2319737731898831</v>
      </c>
      <c r="BR106" s="137">
        <v>9.057304657819519E-2</v>
      </c>
      <c r="BS106" s="137">
        <v>8.0878731362874531E-2</v>
      </c>
      <c r="BT106" s="137">
        <v>0.3639542911331351</v>
      </c>
      <c r="BU106" s="137">
        <v>1.7683421708628778E-22</v>
      </c>
      <c r="BV106" s="137">
        <v>9.6499599929381358E-3</v>
      </c>
      <c r="BW106" s="138">
        <v>0</v>
      </c>
      <c r="BX106" s="138">
        <v>0</v>
      </c>
      <c r="BY10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1.8572637819650404</v>
      </c>
      <c r="BZ106" s="139" t="str">
        <f>IF(OPEMDataQuality[[#This Row],[Total Score]]&gt;2.5, "Exceeds quality requirements", IF(OPEMDataQuality[[#This Row],[Total Score]]&gt;1.85, "Meets Minimum Requirements", "Does not meet minimum requirements"))</f>
        <v>Meets Minimum Requirements</v>
      </c>
    </row>
    <row r="107" spans="2:78" ht="15.75" x14ac:dyDescent="0.25">
      <c r="B107" s="20">
        <v>59</v>
      </c>
      <c r="C107" s="21" t="s">
        <v>101</v>
      </c>
      <c r="D107" s="44">
        <v>37.200000000000003</v>
      </c>
      <c r="E107" s="13" t="s">
        <v>185</v>
      </c>
      <c r="F107" s="13" t="s">
        <v>206</v>
      </c>
      <c r="G107" s="13" t="s">
        <v>208</v>
      </c>
      <c r="H107" s="13" t="s">
        <v>5</v>
      </c>
      <c r="I107" s="13" t="s">
        <v>8</v>
      </c>
      <c r="J107" s="13" t="s">
        <v>9</v>
      </c>
      <c r="K107" s="13" t="s">
        <v>15</v>
      </c>
      <c r="L107" s="13" t="s">
        <v>15</v>
      </c>
      <c r="M107" s="13">
        <f t="shared" si="20"/>
        <v>2</v>
      </c>
      <c r="N107" s="13">
        <f t="shared" si="21"/>
        <v>2</v>
      </c>
      <c r="O107" s="13">
        <f t="shared" si="22"/>
        <v>3</v>
      </c>
      <c r="P107" s="13">
        <f t="shared" si="30"/>
        <v>2</v>
      </c>
      <c r="Q107" s="13">
        <f t="shared" si="31"/>
        <v>1</v>
      </c>
      <c r="R107" s="13">
        <f t="shared" si="32"/>
        <v>3</v>
      </c>
      <c r="S107" s="13">
        <f t="shared" si="33"/>
        <v>1</v>
      </c>
      <c r="T107" s="13">
        <f t="shared" si="34"/>
        <v>2</v>
      </c>
      <c r="U107" s="81">
        <f t="shared" si="28"/>
        <v>2</v>
      </c>
      <c r="V107" s="33" t="str">
        <f t="shared" si="29"/>
        <v>Meets Minimum Requirements</v>
      </c>
      <c r="AA107" s="20">
        <v>59</v>
      </c>
      <c r="AB107" s="21" t="s">
        <v>101</v>
      </c>
      <c r="AC107" s="55">
        <v>36.799999999999997</v>
      </c>
      <c r="AD107" s="13" t="s">
        <v>20</v>
      </c>
      <c r="AE107" s="13" t="s">
        <v>42</v>
      </c>
      <c r="AF107" s="13" t="s">
        <v>121</v>
      </c>
      <c r="AG107" s="13"/>
      <c r="AH107" s="13"/>
      <c r="AI107" s="13"/>
      <c r="AJ107" s="13"/>
      <c r="AK107" s="13"/>
      <c r="AL107" s="13"/>
      <c r="AM107" s="13"/>
      <c r="AN107" s="13">
        <v>1</v>
      </c>
      <c r="AO107" s="13">
        <v>3</v>
      </c>
      <c r="AP107" s="13">
        <v>3</v>
      </c>
      <c r="AQ107" s="13">
        <v>3</v>
      </c>
      <c r="AR107" s="13">
        <v>3</v>
      </c>
      <c r="AS107" s="63">
        <v>3</v>
      </c>
      <c r="AT107" s="13">
        <v>2</v>
      </c>
      <c r="AU107" s="13"/>
      <c r="AV107" s="13"/>
      <c r="AW107" s="13"/>
      <c r="AX107" s="13"/>
      <c r="AY107" s="48">
        <f t="shared" si="17"/>
        <v>2.4</v>
      </c>
      <c r="AZ107" s="65" t="str">
        <f t="shared" si="18"/>
        <v>Meets Minimum Requirements</v>
      </c>
      <c r="BD107" s="61">
        <f t="shared" si="19"/>
        <v>2.2000000000000002</v>
      </c>
      <c r="BM107" s="20">
        <v>59</v>
      </c>
      <c r="BN107" s="21" t="s">
        <v>101</v>
      </c>
      <c r="BO107" s="44">
        <v>37.200000000000003</v>
      </c>
      <c r="BP107" s="137">
        <v>0.39589004910101755</v>
      </c>
      <c r="BQ107" s="137">
        <v>8.3880926382064055E-2</v>
      </c>
      <c r="BR107" s="137">
        <v>0.33464429170278037</v>
      </c>
      <c r="BS107" s="137">
        <v>3.2774362552565192E-13</v>
      </c>
      <c r="BT107" s="137">
        <v>4.785666584667693E-2</v>
      </c>
      <c r="BU107" s="137">
        <v>9.7821884485133861E-2</v>
      </c>
      <c r="BV107" s="137">
        <v>3.8798084758169697E-2</v>
      </c>
      <c r="BW107" s="138">
        <v>0</v>
      </c>
      <c r="BX107" s="138">
        <v>0</v>
      </c>
      <c r="BY10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2.247995303321547</v>
      </c>
      <c r="BZ107" s="139" t="str">
        <f>IF(OPEMDataQuality[[#This Row],[Total Score]]&gt;2.5, "Exceeds quality requirements", IF(OPEMDataQuality[[#This Row],[Total Score]]&gt;1.85, "Meets Minimum Requirements", "Does not meet minimum requirements"))</f>
        <v>Meets Minimum Requirements</v>
      </c>
    </row>
    <row r="108" spans="2:78" ht="15.75" x14ac:dyDescent="0.25">
      <c r="B108" s="20">
        <v>60</v>
      </c>
      <c r="C108" s="21" t="s">
        <v>29</v>
      </c>
      <c r="D108" s="44">
        <v>15</v>
      </c>
      <c r="E108" s="13" t="s">
        <v>185</v>
      </c>
      <c r="F108" s="13" t="s">
        <v>207</v>
      </c>
      <c r="G108" s="13" t="s">
        <v>208</v>
      </c>
      <c r="H108" s="13" t="s">
        <v>5</v>
      </c>
      <c r="I108" s="13" t="s">
        <v>7</v>
      </c>
      <c r="J108" s="13" t="s">
        <v>9</v>
      </c>
      <c r="K108" s="13" t="s">
        <v>14</v>
      </c>
      <c r="L108" s="13" t="s">
        <v>122</v>
      </c>
      <c r="M108" s="13">
        <f t="shared" si="20"/>
        <v>2</v>
      </c>
      <c r="N108" s="13">
        <f t="shared" si="21"/>
        <v>1</v>
      </c>
      <c r="O108" s="13">
        <f t="shared" si="22"/>
        <v>3</v>
      </c>
      <c r="P108" s="13">
        <f t="shared" si="30"/>
        <v>2</v>
      </c>
      <c r="Q108" s="13">
        <f t="shared" si="31"/>
        <v>1</v>
      </c>
      <c r="R108" s="13">
        <f t="shared" si="32"/>
        <v>3</v>
      </c>
      <c r="S108" s="13">
        <f t="shared" si="33"/>
        <v>3</v>
      </c>
      <c r="T108" s="13">
        <f t="shared" si="34"/>
        <v>1</v>
      </c>
      <c r="U108" s="81">
        <f t="shared" si="28"/>
        <v>2</v>
      </c>
      <c r="V108" s="33" t="str">
        <f t="shared" si="29"/>
        <v>Meets Minimum Requirements</v>
      </c>
      <c r="AA108" s="20">
        <v>60</v>
      </c>
      <c r="AB108" s="21" t="s">
        <v>29</v>
      </c>
      <c r="AC108" s="55">
        <v>15</v>
      </c>
      <c r="AD108" s="13" t="s">
        <v>20</v>
      </c>
      <c r="AE108" s="13" t="s">
        <v>43</v>
      </c>
      <c r="AF108" s="13" t="s">
        <v>121</v>
      </c>
      <c r="AG108" s="13"/>
      <c r="AH108" s="13"/>
      <c r="AI108" s="13"/>
      <c r="AJ108" s="13"/>
      <c r="AK108" s="13"/>
      <c r="AL108" s="13"/>
      <c r="AM108" s="13"/>
      <c r="AN108" s="13">
        <v>1</v>
      </c>
      <c r="AO108" s="13">
        <v>3</v>
      </c>
      <c r="AP108" s="13">
        <v>3</v>
      </c>
      <c r="AQ108" s="13">
        <v>3</v>
      </c>
      <c r="AR108" s="13">
        <v>2</v>
      </c>
      <c r="AS108" s="63">
        <v>2.6666999999999996</v>
      </c>
      <c r="AT108" s="13">
        <v>2</v>
      </c>
      <c r="AU108" s="13"/>
      <c r="AV108" s="13"/>
      <c r="AW108" s="13"/>
      <c r="AX108" s="13"/>
      <c r="AY108" s="48">
        <f t="shared" si="17"/>
        <v>2.3333399999999997</v>
      </c>
      <c r="AZ108" s="65" t="str">
        <f t="shared" si="18"/>
        <v>Meets Minimum Requirements</v>
      </c>
      <c r="BD108" s="61">
        <f t="shared" si="19"/>
        <v>2.1666699999999999</v>
      </c>
      <c r="BM108" s="20">
        <v>60</v>
      </c>
      <c r="BN108" s="21" t="s">
        <v>29</v>
      </c>
      <c r="BO108" s="44">
        <v>15</v>
      </c>
      <c r="BP108" s="137">
        <v>0.27656588720665548</v>
      </c>
      <c r="BQ108" s="137">
        <v>0.23237323041965069</v>
      </c>
      <c r="BR108" s="137">
        <v>8.0834312126499955E-2</v>
      </c>
      <c r="BS108" s="137">
        <v>9.1305875219485896E-2</v>
      </c>
      <c r="BT108" s="137">
        <v>0.30435291739850107</v>
      </c>
      <c r="BU108" s="137">
        <v>8.0379475427846806E-23</v>
      </c>
      <c r="BV108" s="137">
        <v>1.2601702494917121E-2</v>
      </c>
      <c r="BW108" s="138">
        <v>0</v>
      </c>
      <c r="BX108" s="138">
        <v>0</v>
      </c>
      <c r="BY10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1.9682808195395749</v>
      </c>
      <c r="BZ108" s="139" t="str">
        <f>IF(OPEMDataQuality[[#This Row],[Total Score]]&gt;2.5, "Exceeds quality requirements", IF(OPEMDataQuality[[#This Row],[Total Score]]&gt;1.85, "Meets Minimum Requirements", "Does not meet minimum requirements"))</f>
        <v>Meets Minimum Requirements</v>
      </c>
    </row>
    <row r="109" spans="2:78" ht="15.75" x14ac:dyDescent="0.25">
      <c r="B109" s="20">
        <v>61</v>
      </c>
      <c r="C109" s="21" t="s">
        <v>102</v>
      </c>
      <c r="D109" s="44">
        <v>33.463077596266061</v>
      </c>
      <c r="E109" s="13" t="s">
        <v>185</v>
      </c>
      <c r="F109" s="13" t="s">
        <v>205</v>
      </c>
      <c r="G109" s="13" t="s">
        <v>208</v>
      </c>
      <c r="H109" s="13" t="s">
        <v>5</v>
      </c>
      <c r="I109" s="13" t="s">
        <v>8</v>
      </c>
      <c r="J109" s="13" t="s">
        <v>9</v>
      </c>
      <c r="K109" s="13" t="s">
        <v>15</v>
      </c>
      <c r="L109" s="13" t="s">
        <v>15</v>
      </c>
      <c r="M109" s="13">
        <f t="shared" si="20"/>
        <v>2</v>
      </c>
      <c r="N109" s="13">
        <f t="shared" si="21"/>
        <v>3</v>
      </c>
      <c r="O109" s="13">
        <f t="shared" si="22"/>
        <v>3</v>
      </c>
      <c r="P109" s="13">
        <f t="shared" si="30"/>
        <v>2</v>
      </c>
      <c r="Q109" s="13">
        <f t="shared" si="31"/>
        <v>1</v>
      </c>
      <c r="R109" s="13">
        <f t="shared" si="32"/>
        <v>3</v>
      </c>
      <c r="S109" s="13">
        <f t="shared" si="33"/>
        <v>1</v>
      </c>
      <c r="T109" s="13">
        <f t="shared" si="34"/>
        <v>2</v>
      </c>
      <c r="U109" s="81">
        <f t="shared" si="28"/>
        <v>2.125</v>
      </c>
      <c r="V109" s="33" t="str">
        <f t="shared" si="29"/>
        <v>Meets Minimum Requirements</v>
      </c>
      <c r="AA109" s="20">
        <v>61</v>
      </c>
      <c r="AB109" s="21" t="s">
        <v>102</v>
      </c>
      <c r="AC109" s="55">
        <v>34.5</v>
      </c>
      <c r="AD109" s="13" t="s">
        <v>20</v>
      </c>
      <c r="AE109" s="13" t="s">
        <v>41</v>
      </c>
      <c r="AF109" s="13" t="s">
        <v>121</v>
      </c>
      <c r="AG109" s="13"/>
      <c r="AH109" s="13"/>
      <c r="AI109" s="13"/>
      <c r="AJ109" s="13"/>
      <c r="AK109" s="13"/>
      <c r="AL109" s="13"/>
      <c r="AM109" s="13"/>
      <c r="AN109" s="13">
        <v>1</v>
      </c>
      <c r="AO109" s="13">
        <v>3</v>
      </c>
      <c r="AP109" s="13">
        <v>2</v>
      </c>
      <c r="AQ109" s="13">
        <v>3</v>
      </c>
      <c r="AR109" s="13">
        <v>3</v>
      </c>
      <c r="AS109" s="63">
        <v>3</v>
      </c>
      <c r="AT109" s="13">
        <v>2</v>
      </c>
      <c r="AU109" s="13"/>
      <c r="AV109" s="13"/>
      <c r="AW109" s="13"/>
      <c r="AX109" s="13"/>
      <c r="AY109" s="48">
        <f t="shared" si="17"/>
        <v>2.2000000000000002</v>
      </c>
      <c r="AZ109" s="65" t="str">
        <f t="shared" si="18"/>
        <v>Meets Minimum Requirements</v>
      </c>
      <c r="BD109" s="61">
        <f t="shared" si="19"/>
        <v>2.1625000000000001</v>
      </c>
      <c r="BM109" s="20">
        <v>61</v>
      </c>
      <c r="BN109" s="21" t="s">
        <v>102</v>
      </c>
      <c r="BO109" s="44">
        <v>33.463077596266061</v>
      </c>
      <c r="BP109" s="137">
        <v>0.36026733170025071</v>
      </c>
      <c r="BQ109" s="137">
        <v>0.18246687324741848</v>
      </c>
      <c r="BR109" s="137">
        <v>0.19604097684077265</v>
      </c>
      <c r="BS109" s="137">
        <v>1.2918601873266405E-13</v>
      </c>
      <c r="BT109" s="137">
        <v>0.24601886936128345</v>
      </c>
      <c r="BU109" s="137">
        <v>2.2066604375645812E-22</v>
      </c>
      <c r="BV109" s="137">
        <v>1.2026697958447538E-2</v>
      </c>
      <c r="BW109" s="138">
        <v>0</v>
      </c>
      <c r="BX109" s="138">
        <v>0</v>
      </c>
      <c r="BY10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2.1078899605555712</v>
      </c>
      <c r="BZ109" s="139" t="str">
        <f>IF(OPEMDataQuality[[#This Row],[Total Score]]&gt;2.5, "Exceeds quality requirements", IF(OPEMDataQuality[[#This Row],[Total Score]]&gt;1.85, "Meets Minimum Requirements", "Does not meet minimum requirements"))</f>
        <v>Meets Minimum Requirements</v>
      </c>
    </row>
    <row r="110" spans="2:78" ht="15.75" x14ac:dyDescent="0.25">
      <c r="B110" s="20">
        <v>62</v>
      </c>
      <c r="C110" s="21" t="s">
        <v>103</v>
      </c>
      <c r="D110" s="44">
        <v>40.799999999999997</v>
      </c>
      <c r="E110" s="13" t="s">
        <v>188</v>
      </c>
      <c r="F110" s="13" t="s">
        <v>205</v>
      </c>
      <c r="G110" s="13" t="s">
        <v>208</v>
      </c>
      <c r="H110" s="13" t="s">
        <v>5</v>
      </c>
      <c r="I110" s="13" t="s">
        <v>8</v>
      </c>
      <c r="J110" s="13" t="s">
        <v>9</v>
      </c>
      <c r="K110" s="13" t="s">
        <v>14</v>
      </c>
      <c r="L110" s="13" t="s">
        <v>14</v>
      </c>
      <c r="M110" s="13">
        <f t="shared" si="20"/>
        <v>1</v>
      </c>
      <c r="N110" s="13">
        <f t="shared" si="21"/>
        <v>3</v>
      </c>
      <c r="O110" s="13">
        <f t="shared" si="22"/>
        <v>3</v>
      </c>
      <c r="P110" s="13">
        <f t="shared" si="30"/>
        <v>2</v>
      </c>
      <c r="Q110" s="13">
        <f t="shared" si="31"/>
        <v>1</v>
      </c>
      <c r="R110" s="13">
        <f t="shared" si="32"/>
        <v>3</v>
      </c>
      <c r="S110" s="13">
        <f t="shared" si="33"/>
        <v>3</v>
      </c>
      <c r="T110" s="13">
        <f t="shared" si="34"/>
        <v>2</v>
      </c>
      <c r="U110" s="81">
        <f t="shared" si="28"/>
        <v>2.25</v>
      </c>
      <c r="V110" s="33" t="str">
        <f t="shared" si="29"/>
        <v>Meets Minimum Requirements</v>
      </c>
      <c r="AA110" s="20">
        <v>62</v>
      </c>
      <c r="AB110" s="21" t="s">
        <v>103</v>
      </c>
      <c r="AC110" s="55">
        <v>37.5</v>
      </c>
      <c r="AD110" s="13" t="s">
        <v>19</v>
      </c>
      <c r="AE110" s="13" t="s">
        <v>41</v>
      </c>
      <c r="AF110" s="13" t="s">
        <v>121</v>
      </c>
      <c r="AG110" s="13"/>
      <c r="AH110" s="13"/>
      <c r="AI110" s="13"/>
      <c r="AJ110" s="13"/>
      <c r="AK110" s="13"/>
      <c r="AL110" s="13"/>
      <c r="AM110" s="13"/>
      <c r="AN110" s="13">
        <v>2</v>
      </c>
      <c r="AO110" s="13">
        <v>3</v>
      </c>
      <c r="AP110" s="13">
        <v>2</v>
      </c>
      <c r="AQ110" s="13">
        <v>2</v>
      </c>
      <c r="AR110" s="13">
        <v>1</v>
      </c>
      <c r="AS110" s="63">
        <v>1.6666999999999998</v>
      </c>
      <c r="AT110" s="13">
        <v>2</v>
      </c>
      <c r="AU110" s="13"/>
      <c r="AV110" s="13"/>
      <c r="AW110" s="13"/>
      <c r="AX110" s="13"/>
      <c r="AY110" s="48">
        <f t="shared" si="17"/>
        <v>2.13334</v>
      </c>
      <c r="AZ110" s="65" t="str">
        <f t="shared" si="18"/>
        <v>Meets Minimum Requirements</v>
      </c>
      <c r="BD110" s="61">
        <f t="shared" si="19"/>
        <v>2.1916700000000002</v>
      </c>
      <c r="BM110" s="20">
        <v>62</v>
      </c>
      <c r="BN110" s="21" t="s">
        <v>282</v>
      </c>
      <c r="BO110" s="44">
        <v>40.799999999999997</v>
      </c>
      <c r="BP110" s="137">
        <v>0.22238615619470781</v>
      </c>
      <c r="BQ110" s="137">
        <v>0.2319737731898831</v>
      </c>
      <c r="BR110" s="137">
        <v>9.057304657819519E-2</v>
      </c>
      <c r="BS110" s="137">
        <v>8.0878731362874531E-2</v>
      </c>
      <c r="BT110" s="137">
        <v>0.3639542911331351</v>
      </c>
      <c r="BU110" s="137">
        <v>1.7683421708628778E-22</v>
      </c>
      <c r="BV110" s="137">
        <v>9.6499599929381358E-3</v>
      </c>
      <c r="BW110" s="138">
        <v>0</v>
      </c>
      <c r="BX110" s="138">
        <v>0</v>
      </c>
      <c r="BY11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1.8572637819650404</v>
      </c>
      <c r="BZ110" s="139" t="str">
        <f>IF(OPEMDataQuality[[#This Row],[Total Score]]&gt;2.5, "Exceeds quality requirements", IF(OPEMDataQuality[[#This Row],[Total Score]]&gt;1.85, "Meets Minimum Requirements", "Does not meet minimum requirements"))</f>
        <v>Meets Minimum Requirements</v>
      </c>
    </row>
    <row r="111" spans="2:78" ht="15.75" x14ac:dyDescent="0.25">
      <c r="B111" s="20">
        <v>63</v>
      </c>
      <c r="C111" s="21" t="s">
        <v>104</v>
      </c>
      <c r="D111" s="44">
        <v>34.1</v>
      </c>
      <c r="E111" s="13" t="s">
        <v>188</v>
      </c>
      <c r="F111" s="13" t="s">
        <v>205</v>
      </c>
      <c r="G111" s="13" t="s">
        <v>208</v>
      </c>
      <c r="H111" s="13" t="s">
        <v>5</v>
      </c>
      <c r="I111" s="13" t="s">
        <v>8</v>
      </c>
      <c r="J111" s="13" t="s">
        <v>9</v>
      </c>
      <c r="K111" s="13" t="s">
        <v>15</v>
      </c>
      <c r="L111" s="13" t="s">
        <v>15</v>
      </c>
      <c r="M111" s="13">
        <f t="shared" si="20"/>
        <v>1</v>
      </c>
      <c r="N111" s="13">
        <f t="shared" si="21"/>
        <v>3</v>
      </c>
      <c r="O111" s="13">
        <f t="shared" si="22"/>
        <v>3</v>
      </c>
      <c r="P111" s="13">
        <f t="shared" si="30"/>
        <v>2</v>
      </c>
      <c r="Q111" s="13">
        <f t="shared" si="31"/>
        <v>1</v>
      </c>
      <c r="R111" s="13">
        <f t="shared" si="32"/>
        <v>3</v>
      </c>
      <c r="S111" s="13">
        <f t="shared" si="33"/>
        <v>1</v>
      </c>
      <c r="T111" s="13">
        <f t="shared" si="34"/>
        <v>2</v>
      </c>
      <c r="U111" s="81">
        <f t="shared" si="28"/>
        <v>2</v>
      </c>
      <c r="V111" s="33" t="str">
        <f t="shared" si="29"/>
        <v>Meets Minimum Requirements</v>
      </c>
      <c r="AA111" s="20">
        <v>63</v>
      </c>
      <c r="AB111" s="21" t="s">
        <v>104</v>
      </c>
      <c r="AC111" s="55">
        <v>30</v>
      </c>
      <c r="AD111" s="13" t="s">
        <v>19</v>
      </c>
      <c r="AE111" s="13" t="s">
        <v>41</v>
      </c>
      <c r="AF111" s="13" t="s">
        <v>121</v>
      </c>
      <c r="AG111" s="13"/>
      <c r="AH111" s="13"/>
      <c r="AI111" s="13"/>
      <c r="AJ111" s="13"/>
      <c r="AK111" s="13"/>
      <c r="AL111" s="13"/>
      <c r="AM111" s="13"/>
      <c r="AN111" s="13">
        <v>2</v>
      </c>
      <c r="AO111" s="13">
        <v>2</v>
      </c>
      <c r="AP111" s="13">
        <v>2</v>
      </c>
      <c r="AQ111" s="13">
        <v>3</v>
      </c>
      <c r="AR111" s="13">
        <v>1</v>
      </c>
      <c r="AS111" s="63">
        <v>2.3333999999999997</v>
      </c>
      <c r="AT111" s="13">
        <v>2</v>
      </c>
      <c r="AU111" s="13"/>
      <c r="AV111" s="13"/>
      <c r="AW111" s="13"/>
      <c r="AX111" s="13"/>
      <c r="AY111" s="48">
        <f t="shared" si="17"/>
        <v>2.0666799999999999</v>
      </c>
      <c r="AZ111" s="65" t="str">
        <f t="shared" si="18"/>
        <v>Meets Minimum Requirements</v>
      </c>
      <c r="BD111" s="61">
        <f t="shared" si="19"/>
        <v>2.0333399999999999</v>
      </c>
      <c r="BM111" s="20">
        <v>63</v>
      </c>
      <c r="BN111" s="21" t="s">
        <v>283</v>
      </c>
      <c r="BO111" s="44">
        <v>34.1</v>
      </c>
      <c r="BP111" s="137">
        <v>0.45723455984788747</v>
      </c>
      <c r="BQ111" s="137">
        <v>9.3815491032391077E-2</v>
      </c>
      <c r="BR111" s="137">
        <v>0.2891030327559922</v>
      </c>
      <c r="BS111" s="137">
        <v>2.7352782843014493E-13</v>
      </c>
      <c r="BT111" s="137">
        <v>4.0911889816538601E-2</v>
      </c>
      <c r="BU111" s="137">
        <v>8.1078625490359338E-2</v>
      </c>
      <c r="BV111" s="137">
        <v>3.7856480970638637E-2</v>
      </c>
      <c r="BW111" s="138">
        <v>0</v>
      </c>
      <c r="BX111" s="138">
        <v>0</v>
      </c>
      <c r="BY11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2.3352442043691508</v>
      </c>
      <c r="BZ111" s="139" t="str">
        <f>IF(OPEMDataQuality[[#This Row],[Total Score]]&gt;2.5, "Exceeds quality requirements", IF(OPEMDataQuality[[#This Row],[Total Score]]&gt;1.85, "Meets Minimum Requirements", "Does not meet minimum requirements"))</f>
        <v>Meets Minimum Requirements</v>
      </c>
    </row>
    <row r="112" spans="2:78" ht="15.75" x14ac:dyDescent="0.25">
      <c r="B112" s="20">
        <v>64</v>
      </c>
      <c r="C112" s="21" t="s">
        <v>31</v>
      </c>
      <c r="D112" s="44">
        <v>19.399999999999999</v>
      </c>
      <c r="E112" s="13" t="s">
        <v>185</v>
      </c>
      <c r="F112" s="13" t="s">
        <v>210</v>
      </c>
      <c r="G112" s="13" t="s">
        <v>208</v>
      </c>
      <c r="H112" s="13" t="s">
        <v>5</v>
      </c>
      <c r="I112" s="13" t="s">
        <v>8</v>
      </c>
      <c r="J112" s="13" t="s">
        <v>9</v>
      </c>
      <c r="K112" s="13" t="s">
        <v>14</v>
      </c>
      <c r="L112" s="13" t="s">
        <v>122</v>
      </c>
      <c r="M112" s="13">
        <f t="shared" si="20"/>
        <v>2</v>
      </c>
      <c r="N112" s="13">
        <f t="shared" si="21"/>
        <v>1</v>
      </c>
      <c r="O112" s="13">
        <f t="shared" si="22"/>
        <v>3</v>
      </c>
      <c r="P112" s="13">
        <f t="shared" si="30"/>
        <v>2</v>
      </c>
      <c r="Q112" s="13">
        <f t="shared" si="31"/>
        <v>1</v>
      </c>
      <c r="R112" s="13">
        <f t="shared" si="32"/>
        <v>3</v>
      </c>
      <c r="S112" s="13">
        <f t="shared" si="33"/>
        <v>3</v>
      </c>
      <c r="T112" s="13">
        <f t="shared" si="34"/>
        <v>1</v>
      </c>
      <c r="U112" s="81">
        <f t="shared" si="28"/>
        <v>2</v>
      </c>
      <c r="V112" s="33" t="str">
        <f t="shared" si="29"/>
        <v>Meets Minimum Requirements</v>
      </c>
      <c r="AA112" s="20">
        <v>64</v>
      </c>
      <c r="AB112" s="21" t="s">
        <v>31</v>
      </c>
      <c r="AC112" s="55">
        <v>19.5</v>
      </c>
      <c r="AD112" s="13" t="s">
        <v>20</v>
      </c>
      <c r="AE112" s="13" t="s">
        <v>43</v>
      </c>
      <c r="AF112" s="13" t="s">
        <v>121</v>
      </c>
      <c r="AG112" s="13"/>
      <c r="AH112" s="13"/>
      <c r="AI112" s="13"/>
      <c r="AJ112" s="13"/>
      <c r="AK112" s="13"/>
      <c r="AL112" s="13"/>
      <c r="AM112" s="13"/>
      <c r="AN112" s="13">
        <v>1</v>
      </c>
      <c r="AO112" s="13">
        <v>3</v>
      </c>
      <c r="AP112" s="13">
        <v>2</v>
      </c>
      <c r="AQ112" s="13">
        <v>3</v>
      </c>
      <c r="AR112" s="13">
        <v>2</v>
      </c>
      <c r="AS112" s="63">
        <v>2.6666999999999996</v>
      </c>
      <c r="AT112" s="13">
        <v>2</v>
      </c>
      <c r="AU112" s="13"/>
      <c r="AV112" s="13"/>
      <c r="AW112" s="13"/>
      <c r="AX112" s="13"/>
      <c r="AY112" s="48">
        <f t="shared" si="17"/>
        <v>2.1333399999999996</v>
      </c>
      <c r="AZ112" s="65" t="str">
        <f t="shared" si="18"/>
        <v>Meets Minimum Requirements</v>
      </c>
      <c r="BD112" s="61">
        <f t="shared" si="19"/>
        <v>2.0666699999999998</v>
      </c>
      <c r="BM112" s="20">
        <v>64</v>
      </c>
      <c r="BN112" s="21" t="s">
        <v>31</v>
      </c>
      <c r="BO112" s="44">
        <v>19.399999999999999</v>
      </c>
      <c r="BP112" s="137">
        <v>0.36787799127314963</v>
      </c>
      <c r="BQ112" s="137">
        <v>0.21256108986922867</v>
      </c>
      <c r="BR112" s="137">
        <v>0.18318173271480845</v>
      </c>
      <c r="BS112" s="137">
        <v>1.2462962887749607E-13</v>
      </c>
      <c r="BT112" s="137">
        <v>0.21650883915026939</v>
      </c>
      <c r="BU112" s="137">
        <v>2.0896439342680229E-22</v>
      </c>
      <c r="BV112" s="137">
        <v>1.3015185263038298E-2</v>
      </c>
      <c r="BW112" s="138">
        <v>0</v>
      </c>
      <c r="BX112" s="138">
        <v>0</v>
      </c>
      <c r="BY11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2.1376588286641183</v>
      </c>
      <c r="BZ112" s="139" t="str">
        <f>IF(OPEMDataQuality[[#This Row],[Total Score]]&gt;2.5, "Exceeds quality requirements", IF(OPEMDataQuality[[#This Row],[Total Score]]&gt;1.85, "Meets Minimum Requirements", "Does not meet minimum requirements"))</f>
        <v>Meets Minimum Requirements</v>
      </c>
    </row>
    <row r="113" spans="2:78" ht="15.75" x14ac:dyDescent="0.25">
      <c r="B113" s="20">
        <v>65</v>
      </c>
      <c r="C113" s="21" t="s">
        <v>105</v>
      </c>
      <c r="D113" s="44">
        <v>12.1</v>
      </c>
      <c r="E113" s="13" t="s">
        <v>188</v>
      </c>
      <c r="F113" s="13" t="s">
        <v>205</v>
      </c>
      <c r="G113" s="13" t="s">
        <v>208</v>
      </c>
      <c r="H113" s="13" t="s">
        <v>5</v>
      </c>
      <c r="I113" s="13" t="s">
        <v>8</v>
      </c>
      <c r="J113" s="13" t="s">
        <v>9</v>
      </c>
      <c r="K113" s="13" t="s">
        <v>14</v>
      </c>
      <c r="L113" s="13" t="s">
        <v>14</v>
      </c>
      <c r="M113" s="13">
        <f t="shared" ref="M113:M123" si="35">IF(E113=$C$10,$F$10,IF(E113=$C$11,$E$11,$D$12))</f>
        <v>1</v>
      </c>
      <c r="N113" s="13">
        <f t="shared" ref="N113:N123" si="36">IF(F113=$C$14,$F$14,IF(F113=$C$15,$E$15,$D$16))</f>
        <v>3</v>
      </c>
      <c r="O113" s="13">
        <f t="shared" ref="O113:O123" si="37">IF(G113=$C$18,$F$18,IF(G113=$C$19,$E$19,$D$20))</f>
        <v>3</v>
      </c>
      <c r="P113" s="13">
        <f t="shared" si="30"/>
        <v>2</v>
      </c>
      <c r="Q113" s="13">
        <f t="shared" si="31"/>
        <v>1</v>
      </c>
      <c r="R113" s="13">
        <f t="shared" si="32"/>
        <v>3</v>
      </c>
      <c r="S113" s="13">
        <f t="shared" si="33"/>
        <v>3</v>
      </c>
      <c r="T113" s="13">
        <f t="shared" si="34"/>
        <v>2</v>
      </c>
      <c r="U113" s="81">
        <f t="shared" ref="U113:U123" si="38">AVERAGE(M113:T113)</f>
        <v>2.25</v>
      </c>
      <c r="V113" s="33" t="str">
        <f t="shared" ref="V113:V123" si="39">IF(ROUND(U113,0)=3,$F$6,IF(ROUND(U113,0)=2,$E$6,$D$6))</f>
        <v>Meets Minimum Requirements</v>
      </c>
      <c r="AA113" s="20">
        <v>65</v>
      </c>
      <c r="AB113" s="21" t="s">
        <v>105</v>
      </c>
      <c r="AC113" s="54">
        <v>12.1</v>
      </c>
      <c r="AD113" s="13" t="s">
        <v>20</v>
      </c>
      <c r="AE113" s="13" t="s">
        <v>41</v>
      </c>
      <c r="AF113" s="13" t="s">
        <v>121</v>
      </c>
      <c r="AG113" s="13"/>
      <c r="AH113" s="13"/>
      <c r="AI113" s="13"/>
      <c r="AJ113" s="13"/>
      <c r="AK113" s="13"/>
      <c r="AL113" s="13"/>
      <c r="AM113" s="13"/>
      <c r="AN113" s="13">
        <v>1</v>
      </c>
      <c r="AO113" s="13">
        <v>2</v>
      </c>
      <c r="AP113" s="13">
        <v>3</v>
      </c>
      <c r="AQ113" s="13">
        <v>2</v>
      </c>
      <c r="AR113" s="13">
        <v>2</v>
      </c>
      <c r="AS113" s="63">
        <v>2</v>
      </c>
      <c r="AT113" s="13">
        <v>2</v>
      </c>
      <c r="AU113" s="13"/>
      <c r="AV113" s="13"/>
      <c r="AW113" s="13"/>
      <c r="AX113" s="13"/>
      <c r="AY113" s="48">
        <f t="shared" si="17"/>
        <v>2</v>
      </c>
      <c r="AZ113" s="65" t="str">
        <f t="shared" si="18"/>
        <v>Meets Minimum Requirements</v>
      </c>
      <c r="BD113" s="61">
        <f t="shared" si="19"/>
        <v>2.125</v>
      </c>
      <c r="BM113" s="20">
        <v>65</v>
      </c>
      <c r="BN113" s="21" t="s">
        <v>284</v>
      </c>
      <c r="BO113" s="44">
        <v>12.1</v>
      </c>
      <c r="BP113" s="137">
        <v>0.30026539741299857</v>
      </c>
      <c r="BQ113" s="137">
        <v>0.16781397767019224</v>
      </c>
      <c r="BR113" s="137">
        <v>0.16758601447444824</v>
      </c>
      <c r="BS113" s="137">
        <v>1.060590601330362E-13</v>
      </c>
      <c r="BT113" s="137">
        <v>0.2240318409964919</v>
      </c>
      <c r="BU113" s="137">
        <v>0.12752149212370525</v>
      </c>
      <c r="BV113" s="137">
        <v>7.9234276884972109E-3</v>
      </c>
      <c r="BW113" s="138">
        <v>0</v>
      </c>
      <c r="BX113" s="138">
        <v>0</v>
      </c>
      <c r="BY11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1.9389963650256803</v>
      </c>
      <c r="BZ113" s="139" t="str">
        <f>IF(OPEMDataQuality[[#This Row],[Total Score]]&gt;2.5, "Exceeds quality requirements", IF(OPEMDataQuality[[#This Row],[Total Score]]&gt;1.85, "Meets Minimum Requirements", "Does not meet minimum requirements"))</f>
        <v>Meets Minimum Requirements</v>
      </c>
    </row>
    <row r="114" spans="2:78" x14ac:dyDescent="0.25">
      <c r="B114" s="20">
        <v>66</v>
      </c>
      <c r="C114" s="21" t="s">
        <v>25</v>
      </c>
      <c r="D114" s="44">
        <v>20.730078124999988</v>
      </c>
      <c r="E114" s="13" t="s">
        <v>189</v>
      </c>
      <c r="F114" s="13" t="s">
        <v>205</v>
      </c>
      <c r="G114" s="13" t="s">
        <v>208</v>
      </c>
      <c r="H114" s="13" t="s">
        <v>5</v>
      </c>
      <c r="I114" s="13" t="s">
        <v>8</v>
      </c>
      <c r="J114" s="13" t="s">
        <v>9</v>
      </c>
      <c r="K114" s="13" t="s">
        <v>14</v>
      </c>
      <c r="L114" s="13" t="s">
        <v>14</v>
      </c>
      <c r="M114" s="13">
        <f t="shared" si="35"/>
        <v>3</v>
      </c>
      <c r="N114" s="13">
        <f t="shared" si="36"/>
        <v>3</v>
      </c>
      <c r="O114" s="13">
        <f t="shared" si="37"/>
        <v>3</v>
      </c>
      <c r="P114" s="13">
        <f t="shared" si="30"/>
        <v>2</v>
      </c>
      <c r="Q114" s="13">
        <f t="shared" si="31"/>
        <v>1</v>
      </c>
      <c r="R114" s="13">
        <f t="shared" si="32"/>
        <v>3</v>
      </c>
      <c r="S114" s="13">
        <f t="shared" si="33"/>
        <v>3</v>
      </c>
      <c r="T114" s="13">
        <f t="shared" si="34"/>
        <v>2</v>
      </c>
      <c r="U114" s="81">
        <f t="shared" si="38"/>
        <v>2.5</v>
      </c>
      <c r="V114" s="33" t="str">
        <f t="shared" si="39"/>
        <v>Exceeds Quality Requirements</v>
      </c>
      <c r="AA114" s="20">
        <v>66</v>
      </c>
      <c r="AB114" s="21" t="s">
        <v>25</v>
      </c>
      <c r="AC114" s="60"/>
      <c r="AD114" s="13" t="s">
        <v>19</v>
      </c>
      <c r="AE114" s="13" t="s">
        <v>41</v>
      </c>
      <c r="AF114" s="13" t="s">
        <v>121</v>
      </c>
      <c r="AG114" s="13"/>
      <c r="AH114" s="13"/>
      <c r="AI114" s="13"/>
      <c r="AJ114" s="13"/>
      <c r="AK114" s="13"/>
      <c r="AL114" s="13"/>
      <c r="AM114" s="13"/>
      <c r="AN114" s="13">
        <v>2</v>
      </c>
      <c r="AO114" s="13">
        <v>3</v>
      </c>
      <c r="AP114" s="13">
        <v>3</v>
      </c>
      <c r="AQ114" s="13">
        <v>3</v>
      </c>
      <c r="AR114" s="13">
        <v>3</v>
      </c>
      <c r="AS114" s="63">
        <v>3</v>
      </c>
      <c r="AT114" s="13">
        <v>2</v>
      </c>
      <c r="AU114" s="13"/>
      <c r="AV114" s="13"/>
      <c r="AW114" s="13"/>
      <c r="AX114" s="13"/>
      <c r="AY114" s="48">
        <f t="shared" ref="AY114:AY124" si="40">AVERAGE(AN114:AP114,AS114:AT114)</f>
        <v>2.6</v>
      </c>
      <c r="AZ114" s="65" t="str">
        <f>IF(ROUND(AY114,0)=3,$F$6,IF(ROUND(AY114,0)=2,$E$6,$D$6))</f>
        <v>Exceeds Quality Requirements</v>
      </c>
      <c r="BD114" s="61">
        <f t="shared" ref="BD114:BD124" si="41">AVERAGE(AY114,U114)</f>
        <v>2.5499999999999998</v>
      </c>
      <c r="BF114" s="4" t="s">
        <v>229</v>
      </c>
      <c r="BM114" s="20">
        <v>66</v>
      </c>
      <c r="BN114" s="21" t="s">
        <v>25</v>
      </c>
      <c r="BO114" s="44">
        <v>20.730078124999988</v>
      </c>
      <c r="BP114" s="137">
        <v>0.32294711668526971</v>
      </c>
      <c r="BQ114" s="137">
        <v>8.7803565299954214E-2</v>
      </c>
      <c r="BR114" s="137">
        <v>0.31422263690138313</v>
      </c>
      <c r="BS114" s="137">
        <v>2.9082141383362868E-13</v>
      </c>
      <c r="BT114" s="137">
        <v>4.0062853974295307E-2</v>
      </c>
      <c r="BU114" s="137">
        <v>0.18505563607991285</v>
      </c>
      <c r="BV114" s="137">
        <v>3.2202614776795202E-2</v>
      </c>
      <c r="BW114" s="138">
        <v>0</v>
      </c>
      <c r="BX114" s="138">
        <v>0</v>
      </c>
      <c r="BY114"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2.0624174740668639</v>
      </c>
      <c r="BZ114" s="139" t="str">
        <f>IF(OPEMDataQuality[[#This Row],[Total Score]]&gt;2.5, "Exceeds quality requirements", IF(OPEMDataQuality[[#This Row],[Total Score]]&gt;1.85, "Meets Minimum Requirements", "Does not meet minimum requirements"))</f>
        <v>Meets Minimum Requirements</v>
      </c>
    </row>
    <row r="115" spans="2:78" ht="15.75" x14ac:dyDescent="0.25">
      <c r="B115" s="20">
        <v>67</v>
      </c>
      <c r="C115" s="21" t="s">
        <v>106</v>
      </c>
      <c r="D115" s="44">
        <v>22.24</v>
      </c>
      <c r="E115" s="13" t="s">
        <v>189</v>
      </c>
      <c r="F115" s="13" t="s">
        <v>205</v>
      </c>
      <c r="G115" s="13" t="s">
        <v>208</v>
      </c>
      <c r="H115" s="13" t="s">
        <v>5</v>
      </c>
      <c r="I115" s="13" t="s">
        <v>8</v>
      </c>
      <c r="J115" s="13" t="s">
        <v>9</v>
      </c>
      <c r="K115" s="13" t="s">
        <v>14</v>
      </c>
      <c r="L115" s="13" t="s">
        <v>14</v>
      </c>
      <c r="M115" s="13">
        <f t="shared" si="35"/>
        <v>3</v>
      </c>
      <c r="N115" s="13">
        <f t="shared" si="36"/>
        <v>3</v>
      </c>
      <c r="O115" s="13">
        <f t="shared" si="37"/>
        <v>3</v>
      </c>
      <c r="P115" s="13">
        <f t="shared" si="30"/>
        <v>2</v>
      </c>
      <c r="Q115" s="13">
        <f t="shared" si="31"/>
        <v>1</v>
      </c>
      <c r="R115" s="13">
        <f t="shared" si="32"/>
        <v>3</v>
      </c>
      <c r="S115" s="13">
        <f t="shared" si="33"/>
        <v>3</v>
      </c>
      <c r="T115" s="13">
        <f t="shared" si="34"/>
        <v>2</v>
      </c>
      <c r="U115" s="81">
        <f t="shared" si="38"/>
        <v>2.5</v>
      </c>
      <c r="V115" s="33" t="str">
        <f t="shared" si="39"/>
        <v>Exceeds Quality Requirements</v>
      </c>
      <c r="AA115" s="98">
        <v>67</v>
      </c>
      <c r="AB115" s="21" t="s">
        <v>106</v>
      </c>
      <c r="AC115" s="55">
        <v>30</v>
      </c>
      <c r="AD115" s="13" t="s">
        <v>19</v>
      </c>
      <c r="AE115" s="99"/>
      <c r="AF115" s="99"/>
      <c r="AG115" s="99"/>
      <c r="AH115" s="99"/>
      <c r="AI115" s="99"/>
      <c r="AJ115" s="99"/>
      <c r="AK115" s="99"/>
      <c r="AL115" s="99"/>
      <c r="AM115" s="99"/>
      <c r="AN115" s="99">
        <v>2</v>
      </c>
      <c r="AO115" s="13">
        <v>3</v>
      </c>
      <c r="AP115" s="13">
        <v>3</v>
      </c>
      <c r="AQ115" s="13">
        <v>3</v>
      </c>
      <c r="AR115" s="13">
        <v>3</v>
      </c>
      <c r="AS115" s="63">
        <v>3</v>
      </c>
      <c r="AT115" s="13">
        <v>2</v>
      </c>
      <c r="AU115" s="99"/>
      <c r="AV115" s="99"/>
      <c r="AW115" s="99"/>
      <c r="AX115" s="99"/>
      <c r="AY115" s="48">
        <f t="shared" si="40"/>
        <v>2.6</v>
      </c>
      <c r="AZ115" s="65" t="str">
        <f>IF(ROUND(AY115,0)=3,$F$6,IF(ROUND(AY115,0)=2,$E$6,$D$6))</f>
        <v>Exceeds Quality Requirements</v>
      </c>
      <c r="BA115" s="99"/>
      <c r="BB115" s="99"/>
      <c r="BC115" s="99"/>
      <c r="BD115" s="61">
        <f t="shared" si="41"/>
        <v>2.5499999999999998</v>
      </c>
      <c r="BM115" s="20">
        <v>67</v>
      </c>
      <c r="BN115" s="21" t="s">
        <v>106</v>
      </c>
      <c r="BO115" s="44">
        <v>22.24</v>
      </c>
      <c r="BP115" s="137">
        <v>0.38224919275446595</v>
      </c>
      <c r="BQ115" s="137">
        <v>0.10234855061166263</v>
      </c>
      <c r="BR115" s="137">
        <v>0.25485778884420146</v>
      </c>
      <c r="BS115" s="137">
        <v>2.1697079129178983E-13</v>
      </c>
      <c r="BT115" s="137">
        <v>2.9075442332528099E-2</v>
      </c>
      <c r="BU115" s="137">
        <v>0.17549025826020048</v>
      </c>
      <c r="BV115" s="137">
        <v>2.8667270171831717E-2</v>
      </c>
      <c r="BW115" s="138">
        <v>0</v>
      </c>
      <c r="BX115" s="138">
        <v>0</v>
      </c>
      <c r="BY115"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2.1230604981119519</v>
      </c>
      <c r="BZ115" s="139" t="str">
        <f>IF(OPEMDataQuality[[#This Row],[Total Score]]&gt;2.5, "Exceeds quality requirements", IF(OPEMDataQuality[[#This Row],[Total Score]]&gt;1.85, "Meets Minimum Requirements", "Does not meet minimum requirements"))</f>
        <v>Meets Minimum Requirements</v>
      </c>
    </row>
    <row r="116" spans="2:78" x14ac:dyDescent="0.25">
      <c r="B116" s="20">
        <v>68</v>
      </c>
      <c r="C116" s="21" t="s">
        <v>26</v>
      </c>
      <c r="D116" s="44">
        <v>33.5</v>
      </c>
      <c r="E116" s="13" t="s">
        <v>189</v>
      </c>
      <c r="F116" s="13" t="s">
        <v>205</v>
      </c>
      <c r="G116" s="13" t="s">
        <v>208</v>
      </c>
      <c r="H116" s="13" t="s">
        <v>5</v>
      </c>
      <c r="I116" s="13" t="s">
        <v>8</v>
      </c>
      <c r="J116" s="13" t="s">
        <v>9</v>
      </c>
      <c r="K116" s="13" t="s">
        <v>15</v>
      </c>
      <c r="L116" s="13" t="s">
        <v>15</v>
      </c>
      <c r="M116" s="13">
        <f t="shared" si="35"/>
        <v>3</v>
      </c>
      <c r="N116" s="13">
        <f t="shared" si="36"/>
        <v>3</v>
      </c>
      <c r="O116" s="13">
        <f t="shared" si="37"/>
        <v>3</v>
      </c>
      <c r="P116" s="13">
        <f t="shared" si="30"/>
        <v>2</v>
      </c>
      <c r="Q116" s="13">
        <f t="shared" si="31"/>
        <v>1</v>
      </c>
      <c r="R116" s="13">
        <f t="shared" si="32"/>
        <v>3</v>
      </c>
      <c r="S116" s="13">
        <f t="shared" si="33"/>
        <v>1</v>
      </c>
      <c r="T116" s="13">
        <f t="shared" si="34"/>
        <v>2</v>
      </c>
      <c r="U116" s="81">
        <f t="shared" si="38"/>
        <v>2.25</v>
      </c>
      <c r="V116" s="33" t="str">
        <f t="shared" si="39"/>
        <v>Meets Minimum Requirements</v>
      </c>
      <c r="AA116" s="20">
        <v>68</v>
      </c>
      <c r="AB116" s="21" t="s">
        <v>26</v>
      </c>
      <c r="AC116" s="60"/>
      <c r="AD116" s="13" t="s">
        <v>20</v>
      </c>
      <c r="AE116" s="13" t="s">
        <v>41</v>
      </c>
      <c r="AF116" s="13" t="s">
        <v>121</v>
      </c>
      <c r="AG116" s="13"/>
      <c r="AH116" s="13"/>
      <c r="AI116" s="13"/>
      <c r="AJ116" s="13"/>
      <c r="AK116" s="13"/>
      <c r="AL116" s="13"/>
      <c r="AM116" s="13"/>
      <c r="AN116" s="13">
        <v>1</v>
      </c>
      <c r="AO116" s="13">
        <v>3</v>
      </c>
      <c r="AP116" s="13">
        <v>3</v>
      </c>
      <c r="AQ116" s="13">
        <v>3</v>
      </c>
      <c r="AR116" s="13">
        <v>3</v>
      </c>
      <c r="AS116" s="63">
        <v>3</v>
      </c>
      <c r="AT116" s="13">
        <v>2</v>
      </c>
      <c r="AU116" s="13"/>
      <c r="AV116" s="13"/>
      <c r="AW116" s="13"/>
      <c r="AX116" s="13"/>
      <c r="AY116" s="48">
        <f t="shared" si="40"/>
        <v>2.4</v>
      </c>
      <c r="AZ116" s="65" t="str">
        <f t="shared" ref="AZ116:AZ123" si="42">IF(ROUND(AY116,0)=3,$F$6,IF(ROUND(AY116,0)=2,$E$6,$D$6))</f>
        <v>Meets Minimum Requirements</v>
      </c>
      <c r="BD116" s="61">
        <f t="shared" si="41"/>
        <v>2.3250000000000002</v>
      </c>
      <c r="BF116" s="4" t="s">
        <v>157</v>
      </c>
      <c r="BM116" s="20">
        <v>68</v>
      </c>
      <c r="BN116" s="21" t="s">
        <v>26</v>
      </c>
      <c r="BO116" s="44">
        <v>33.5</v>
      </c>
      <c r="BP116" s="137">
        <v>0.39991892381028032</v>
      </c>
      <c r="BQ116" s="137">
        <v>0.10249702839831851</v>
      </c>
      <c r="BR116" s="137">
        <v>0.24023116171331596</v>
      </c>
      <c r="BS116" s="137">
        <v>2.2431303541869475E-13</v>
      </c>
      <c r="BT116" s="137">
        <v>2.9580202889423358E-2</v>
      </c>
      <c r="BU116" s="137">
        <v>0.17427405991285047</v>
      </c>
      <c r="BV116" s="137">
        <v>2.8545390272354716E-2</v>
      </c>
      <c r="BW116" s="138">
        <v>0</v>
      </c>
      <c r="BX116" s="138">
        <v>0</v>
      </c>
      <c r="BY116"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2.1461581950015418</v>
      </c>
      <c r="BZ116" s="139" t="str">
        <f>IF(OPEMDataQuality[[#This Row],[Total Score]]&gt;2.5, "Exceeds quality requirements", IF(OPEMDataQuality[[#This Row],[Total Score]]&gt;1.85, "Meets Minimum Requirements", "Does not meet minimum requirements"))</f>
        <v>Meets Minimum Requirements</v>
      </c>
    </row>
    <row r="117" spans="2:78" x14ac:dyDescent="0.25">
      <c r="B117" s="20">
        <v>69</v>
      </c>
      <c r="C117" s="21" t="s">
        <v>27</v>
      </c>
      <c r="D117" s="44">
        <v>33.61</v>
      </c>
      <c r="E117" s="13" t="s">
        <v>189</v>
      </c>
      <c r="F117" s="13" t="s">
        <v>205</v>
      </c>
      <c r="G117" s="13" t="s">
        <v>208</v>
      </c>
      <c r="H117" s="13" t="s">
        <v>5</v>
      </c>
      <c r="I117" s="13" t="s">
        <v>8</v>
      </c>
      <c r="J117" s="13" t="s">
        <v>9</v>
      </c>
      <c r="K117" s="13" t="s">
        <v>15</v>
      </c>
      <c r="L117" s="13" t="s">
        <v>123</v>
      </c>
      <c r="M117" s="13">
        <f t="shared" si="35"/>
        <v>3</v>
      </c>
      <c r="N117" s="13">
        <f t="shared" si="36"/>
        <v>3</v>
      </c>
      <c r="O117" s="13">
        <f t="shared" si="37"/>
        <v>3</v>
      </c>
      <c r="P117" s="13">
        <f t="shared" si="30"/>
        <v>2</v>
      </c>
      <c r="Q117" s="13">
        <f t="shared" si="31"/>
        <v>1</v>
      </c>
      <c r="R117" s="13">
        <f t="shared" si="32"/>
        <v>3</v>
      </c>
      <c r="S117" s="13">
        <f t="shared" si="33"/>
        <v>1</v>
      </c>
      <c r="T117" s="13">
        <f t="shared" si="34"/>
        <v>2</v>
      </c>
      <c r="U117" s="81">
        <f t="shared" si="38"/>
        <v>2.25</v>
      </c>
      <c r="V117" s="33" t="str">
        <f t="shared" si="39"/>
        <v>Meets Minimum Requirements</v>
      </c>
      <c r="AA117" s="20">
        <v>69</v>
      </c>
      <c r="AB117" s="21" t="s">
        <v>27</v>
      </c>
      <c r="AC117" s="60"/>
      <c r="AD117" s="13" t="s">
        <v>20</v>
      </c>
      <c r="AE117" s="13" t="s">
        <v>41</v>
      </c>
      <c r="AF117" s="13" t="s">
        <v>121</v>
      </c>
      <c r="AG117" s="13"/>
      <c r="AH117" s="13"/>
      <c r="AI117" s="13"/>
      <c r="AJ117" s="13"/>
      <c r="AK117" s="13"/>
      <c r="AL117" s="13"/>
      <c r="AM117" s="13"/>
      <c r="AN117" s="13">
        <v>1</v>
      </c>
      <c r="AO117" s="13">
        <v>3</v>
      </c>
      <c r="AP117" s="13">
        <v>3</v>
      </c>
      <c r="AQ117" s="13">
        <v>3</v>
      </c>
      <c r="AR117" s="13">
        <v>3</v>
      </c>
      <c r="AS117" s="63">
        <v>3</v>
      </c>
      <c r="AT117" s="13">
        <v>2</v>
      </c>
      <c r="AU117" s="13"/>
      <c r="AV117" s="13"/>
      <c r="AW117" s="13"/>
      <c r="AX117" s="13"/>
      <c r="AY117" s="48">
        <f t="shared" si="40"/>
        <v>2.4</v>
      </c>
      <c r="AZ117" s="65" t="str">
        <f t="shared" si="42"/>
        <v>Meets Minimum Requirements</v>
      </c>
      <c r="BD117" s="61">
        <f t="shared" si="41"/>
        <v>2.3250000000000002</v>
      </c>
      <c r="BF117" s="4" t="s">
        <v>157</v>
      </c>
      <c r="BM117" s="20">
        <v>69</v>
      </c>
      <c r="BN117" s="21" t="s">
        <v>27</v>
      </c>
      <c r="BO117" s="44">
        <v>33.61</v>
      </c>
      <c r="BP117" s="137">
        <v>0.10803164713987994</v>
      </c>
      <c r="BQ117" s="137">
        <v>0.22060605200725644</v>
      </c>
      <c r="BR117" s="137">
        <v>0.14145119803394565</v>
      </c>
      <c r="BS117" s="137">
        <v>0.1512047772015303</v>
      </c>
      <c r="BT117" s="137">
        <v>0.15657112628817332</v>
      </c>
      <c r="BU117" s="137">
        <v>0.21637602662618641</v>
      </c>
      <c r="BV117" s="137">
        <v>4.9604647279988708E-3</v>
      </c>
      <c r="BW117" s="138">
        <v>0</v>
      </c>
      <c r="BX117" s="138">
        <v>0</v>
      </c>
      <c r="BY117"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1.7334870782754619</v>
      </c>
      <c r="BZ117" s="139" t="str">
        <f>IF(OPEMDataQuality[[#This Row],[Total Score]]&gt;2.5, "Exceeds quality requirements", IF(OPEMDataQuality[[#This Row],[Total Score]]&gt;1.85, "Meets Minimum Requirements", "Does not meet minimum requirements"))</f>
        <v>Does not meet minimum requirements</v>
      </c>
    </row>
    <row r="118" spans="2:78" x14ac:dyDescent="0.25">
      <c r="B118" s="20">
        <v>70</v>
      </c>
      <c r="C118" s="21" t="s">
        <v>32</v>
      </c>
      <c r="D118" s="44">
        <v>33.496721633888427</v>
      </c>
      <c r="E118" s="13" t="s">
        <v>185</v>
      </c>
      <c r="F118" s="13" t="s">
        <v>205</v>
      </c>
      <c r="G118" s="13" t="s">
        <v>208</v>
      </c>
      <c r="H118" s="13" t="s">
        <v>4</v>
      </c>
      <c r="I118" s="13" t="s">
        <v>6</v>
      </c>
      <c r="J118" s="13" t="s">
        <v>9</v>
      </c>
      <c r="K118" s="13" t="s">
        <v>15</v>
      </c>
      <c r="L118" s="13" t="s">
        <v>15</v>
      </c>
      <c r="M118" s="13">
        <f t="shared" si="35"/>
        <v>2</v>
      </c>
      <c r="N118" s="13">
        <f t="shared" si="36"/>
        <v>3</v>
      </c>
      <c r="O118" s="13">
        <f t="shared" si="37"/>
        <v>3</v>
      </c>
      <c r="P118" s="13">
        <f t="shared" si="30"/>
        <v>3</v>
      </c>
      <c r="Q118" s="13">
        <f t="shared" si="31"/>
        <v>3</v>
      </c>
      <c r="R118" s="13">
        <f t="shared" si="32"/>
        <v>3</v>
      </c>
      <c r="S118" s="13">
        <f t="shared" si="33"/>
        <v>1</v>
      </c>
      <c r="T118" s="13">
        <f t="shared" si="34"/>
        <v>2</v>
      </c>
      <c r="U118" s="81">
        <f t="shared" si="38"/>
        <v>2.5</v>
      </c>
      <c r="V118" s="33" t="str">
        <f t="shared" si="39"/>
        <v>Exceeds Quality Requirements</v>
      </c>
      <c r="AA118" s="20">
        <v>70</v>
      </c>
      <c r="AB118" s="21" t="s">
        <v>32</v>
      </c>
      <c r="AC118" s="44">
        <v>33.496721633888427</v>
      </c>
      <c r="AD118" s="13" t="s">
        <v>20</v>
      </c>
      <c r="AE118" s="13" t="s">
        <v>41</v>
      </c>
      <c r="AF118" s="13" t="s">
        <v>121</v>
      </c>
      <c r="AG118" s="13"/>
      <c r="AH118" s="13"/>
      <c r="AI118" s="13"/>
      <c r="AJ118" s="13"/>
      <c r="AK118" s="13"/>
      <c r="AL118" s="13"/>
      <c r="AM118" s="13"/>
      <c r="AN118" s="13">
        <v>1</v>
      </c>
      <c r="AO118" s="13">
        <v>3</v>
      </c>
      <c r="AP118" s="13">
        <v>3</v>
      </c>
      <c r="AQ118" s="13">
        <v>2</v>
      </c>
      <c r="AR118" s="13">
        <v>2</v>
      </c>
      <c r="AS118" s="63">
        <v>2</v>
      </c>
      <c r="AT118" s="13">
        <v>2</v>
      </c>
      <c r="AU118" s="13"/>
      <c r="AV118" s="13"/>
      <c r="AW118" s="13"/>
      <c r="AX118" s="13"/>
      <c r="AY118" s="48">
        <f t="shared" si="40"/>
        <v>2.2000000000000002</v>
      </c>
      <c r="AZ118" s="65" t="str">
        <f t="shared" si="42"/>
        <v>Meets Minimum Requirements</v>
      </c>
      <c r="BD118" s="61">
        <f t="shared" si="41"/>
        <v>2.35</v>
      </c>
      <c r="BM118" s="20">
        <v>70</v>
      </c>
      <c r="BN118" s="21" t="s">
        <v>32</v>
      </c>
      <c r="BO118" s="44">
        <v>33.496721633888427</v>
      </c>
      <c r="BP118" s="137">
        <v>0.12722126723699848</v>
      </c>
      <c r="BQ118" s="137">
        <v>0.23540350147750036</v>
      </c>
      <c r="BR118" s="137">
        <v>0.13921899419953454</v>
      </c>
      <c r="BS118" s="137">
        <v>0.1484597388657273</v>
      </c>
      <c r="BT118" s="137">
        <v>0.20959021957532956</v>
      </c>
      <c r="BU118" s="137">
        <v>0.133223721424093</v>
      </c>
      <c r="BV118" s="137">
        <v>6.1036158163187693E-3</v>
      </c>
      <c r="BW118" s="138">
        <v>0</v>
      </c>
      <c r="BX118" s="138">
        <v>0</v>
      </c>
      <c r="BY118"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1.78284944342858</v>
      </c>
      <c r="BZ118" s="139" t="str">
        <f>IF(OPEMDataQuality[[#This Row],[Total Score]]&gt;2.5, "Exceeds quality requirements", IF(OPEMDataQuality[[#This Row],[Total Score]]&gt;1.85, "Meets Minimum Requirements", "Does not meet minimum requirements"))</f>
        <v>Does not meet minimum requirements</v>
      </c>
    </row>
    <row r="119" spans="2:78" x14ac:dyDescent="0.25">
      <c r="B119" s="20">
        <v>71</v>
      </c>
      <c r="C119" s="21" t="s">
        <v>107</v>
      </c>
      <c r="D119" s="44">
        <v>22.2</v>
      </c>
      <c r="E119" s="13" t="s">
        <v>188</v>
      </c>
      <c r="F119" s="13" t="s">
        <v>205</v>
      </c>
      <c r="G119" s="13" t="s">
        <v>208</v>
      </c>
      <c r="H119" s="13" t="s">
        <v>5</v>
      </c>
      <c r="I119" s="13" t="s">
        <v>8</v>
      </c>
      <c r="J119" s="13" t="s">
        <v>9</v>
      </c>
      <c r="K119" s="13" t="s">
        <v>14</v>
      </c>
      <c r="L119" s="13" t="s">
        <v>14</v>
      </c>
      <c r="M119" s="13">
        <f t="shared" si="35"/>
        <v>1</v>
      </c>
      <c r="N119" s="13">
        <f t="shared" si="36"/>
        <v>3</v>
      </c>
      <c r="O119" s="13">
        <f t="shared" si="37"/>
        <v>3</v>
      </c>
      <c r="P119" s="13">
        <f t="shared" si="30"/>
        <v>2</v>
      </c>
      <c r="Q119" s="13">
        <f t="shared" si="31"/>
        <v>1</v>
      </c>
      <c r="R119" s="13">
        <f t="shared" si="32"/>
        <v>3</v>
      </c>
      <c r="S119" s="13">
        <f t="shared" si="33"/>
        <v>3</v>
      </c>
      <c r="T119" s="13">
        <f t="shared" si="34"/>
        <v>2</v>
      </c>
      <c r="U119" s="81">
        <f t="shared" si="38"/>
        <v>2.25</v>
      </c>
      <c r="V119" s="33" t="str">
        <f t="shared" si="39"/>
        <v>Meets Minimum Requirements</v>
      </c>
      <c r="AA119" s="20">
        <v>71</v>
      </c>
      <c r="AB119" s="21" t="s">
        <v>107</v>
      </c>
      <c r="AC119" s="44">
        <v>22.2</v>
      </c>
      <c r="AD119" s="13" t="s">
        <v>20</v>
      </c>
      <c r="AE119" s="13" t="s">
        <v>41</v>
      </c>
      <c r="AF119" s="13" t="s">
        <v>121</v>
      </c>
      <c r="AG119" s="13"/>
      <c r="AH119" s="13"/>
      <c r="AI119" s="13"/>
      <c r="AJ119" s="13"/>
      <c r="AK119" s="13"/>
      <c r="AL119" s="13"/>
      <c r="AM119" s="13"/>
      <c r="AN119" s="13">
        <v>1</v>
      </c>
      <c r="AO119" s="13">
        <v>2</v>
      </c>
      <c r="AP119" s="13">
        <v>3</v>
      </c>
      <c r="AQ119" s="13">
        <v>3</v>
      </c>
      <c r="AR119" s="13">
        <v>3</v>
      </c>
      <c r="AS119" s="63">
        <v>3</v>
      </c>
      <c r="AT119" s="13">
        <v>2</v>
      </c>
      <c r="AU119" s="13"/>
      <c r="AV119" s="13"/>
      <c r="AW119" s="13"/>
      <c r="AX119" s="13"/>
      <c r="AY119" s="48">
        <f t="shared" si="40"/>
        <v>2.2000000000000002</v>
      </c>
      <c r="AZ119" s="65" t="str">
        <f t="shared" si="42"/>
        <v>Meets Minimum Requirements</v>
      </c>
      <c r="BD119" s="61">
        <f t="shared" si="41"/>
        <v>2.2250000000000001</v>
      </c>
      <c r="BM119" s="20">
        <v>71</v>
      </c>
      <c r="BN119" s="21" t="s">
        <v>285</v>
      </c>
      <c r="BO119" s="44">
        <v>22.2</v>
      </c>
      <c r="BP119" s="137">
        <v>0.14984864006048254</v>
      </c>
      <c r="BQ119" s="137">
        <v>0.16601373549649986</v>
      </c>
      <c r="BR119" s="137">
        <v>7.8050334739973082E-2</v>
      </c>
      <c r="BS119" s="137">
        <v>8.8108947304760321E-2</v>
      </c>
      <c r="BT119" s="137">
        <v>0.50907391776116417</v>
      </c>
      <c r="BU119" s="137">
        <v>6.5958538535280329E-23</v>
      </c>
      <c r="BV119" s="137">
        <v>7.7970908248446366E-3</v>
      </c>
      <c r="BW119" s="138">
        <v>0</v>
      </c>
      <c r="BX119" s="138">
        <v>0</v>
      </c>
      <c r="BY119"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1.6385600546747674</v>
      </c>
      <c r="BZ119" s="139" t="str">
        <f>IF(OPEMDataQuality[[#This Row],[Total Score]]&gt;2.5, "Exceeds quality requirements", IF(OPEMDataQuality[[#This Row],[Total Score]]&gt;1.85, "Meets Minimum Requirements", "Does not meet minimum requirements"))</f>
        <v>Does not meet minimum requirements</v>
      </c>
    </row>
    <row r="120" spans="2:78" x14ac:dyDescent="0.25">
      <c r="B120" s="20">
        <v>72</v>
      </c>
      <c r="C120" s="21" t="s">
        <v>108</v>
      </c>
      <c r="D120" s="44">
        <v>36.4</v>
      </c>
      <c r="E120" s="13" t="s">
        <v>185</v>
      </c>
      <c r="F120" s="13" t="s">
        <v>206</v>
      </c>
      <c r="G120" s="13" t="s">
        <v>208</v>
      </c>
      <c r="H120" s="13" t="s">
        <v>5</v>
      </c>
      <c r="I120" s="13" t="s">
        <v>6</v>
      </c>
      <c r="J120" s="13" t="s">
        <v>9</v>
      </c>
      <c r="K120" s="13" t="s">
        <v>15</v>
      </c>
      <c r="L120" s="13" t="s">
        <v>15</v>
      </c>
      <c r="M120" s="13">
        <f t="shared" si="35"/>
        <v>2</v>
      </c>
      <c r="N120" s="13">
        <f t="shared" si="36"/>
        <v>2</v>
      </c>
      <c r="O120" s="13">
        <f t="shared" si="37"/>
        <v>3</v>
      </c>
      <c r="P120" s="13">
        <f t="shared" si="30"/>
        <v>2</v>
      </c>
      <c r="Q120" s="13">
        <f t="shared" si="31"/>
        <v>3</v>
      </c>
      <c r="R120" s="13">
        <f t="shared" si="32"/>
        <v>3</v>
      </c>
      <c r="S120" s="13">
        <f t="shared" si="33"/>
        <v>1</v>
      </c>
      <c r="T120" s="13">
        <f t="shared" si="34"/>
        <v>2</v>
      </c>
      <c r="U120" s="81">
        <f t="shared" si="38"/>
        <v>2.25</v>
      </c>
      <c r="V120" s="33" t="str">
        <f t="shared" si="39"/>
        <v>Meets Minimum Requirements</v>
      </c>
      <c r="AA120" s="20">
        <v>72</v>
      </c>
      <c r="AB120" s="21" t="s">
        <v>108</v>
      </c>
      <c r="AC120" s="44">
        <v>36.4</v>
      </c>
      <c r="AD120" s="13" t="s">
        <v>19</v>
      </c>
      <c r="AE120" s="13" t="s">
        <v>41</v>
      </c>
      <c r="AF120" s="13" t="s">
        <v>121</v>
      </c>
      <c r="AG120" s="13"/>
      <c r="AH120" s="13"/>
      <c r="AI120" s="13"/>
      <c r="AJ120" s="13"/>
      <c r="AK120" s="13"/>
      <c r="AL120" s="13"/>
      <c r="AM120" s="13"/>
      <c r="AN120" s="13">
        <v>2</v>
      </c>
      <c r="AO120" s="13">
        <v>3</v>
      </c>
      <c r="AP120" s="13">
        <v>3</v>
      </c>
      <c r="AQ120" s="13">
        <v>3</v>
      </c>
      <c r="AR120" s="13">
        <v>2</v>
      </c>
      <c r="AS120" s="63">
        <v>2.6666999999999996</v>
      </c>
      <c r="AT120" s="13">
        <v>2</v>
      </c>
      <c r="AU120" s="13"/>
      <c r="AV120" s="13"/>
      <c r="AW120" s="13"/>
      <c r="AX120" s="13"/>
      <c r="AY120" s="48">
        <f t="shared" si="40"/>
        <v>2.5333399999999999</v>
      </c>
      <c r="AZ120" s="65" t="str">
        <f t="shared" si="42"/>
        <v>Exceeds Quality Requirements</v>
      </c>
      <c r="BD120" s="61">
        <f t="shared" si="41"/>
        <v>2.39167</v>
      </c>
      <c r="BM120" s="20">
        <v>72</v>
      </c>
      <c r="BN120" s="21" t="s">
        <v>108</v>
      </c>
      <c r="BO120" s="44">
        <v>36.4</v>
      </c>
      <c r="BP120" s="137">
        <v>0.2119813958472172</v>
      </c>
      <c r="BQ120" s="137">
        <v>0.13983395163921641</v>
      </c>
      <c r="BR120" s="137">
        <v>0.157278622026298</v>
      </c>
      <c r="BS120" s="137">
        <v>8.7509205832634439E-14</v>
      </c>
      <c r="BT120" s="137">
        <v>0.47628426241339755</v>
      </c>
      <c r="BU120" s="137">
        <v>2.9199454921882765E-22</v>
      </c>
      <c r="BV120" s="137">
        <v>7.5497063182762905E-3</v>
      </c>
      <c r="BW120" s="138">
        <v>0</v>
      </c>
      <c r="BX120" s="138">
        <v>0</v>
      </c>
      <c r="BY120"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1.7215530099228056</v>
      </c>
      <c r="BZ120" s="139" t="str">
        <f>IF(OPEMDataQuality[[#This Row],[Total Score]]&gt;2.5, "Exceeds quality requirements", IF(OPEMDataQuality[[#This Row],[Total Score]]&gt;1.85, "Meets Minimum Requirements", "Does not meet minimum requirements"))</f>
        <v>Does not meet minimum requirements</v>
      </c>
    </row>
    <row r="121" spans="2:78" ht="15.75" x14ac:dyDescent="0.25">
      <c r="B121" s="20">
        <v>73</v>
      </c>
      <c r="C121" s="21" t="s">
        <v>109</v>
      </c>
      <c r="D121" s="44">
        <v>38.70396958304076</v>
      </c>
      <c r="E121" s="13" t="s">
        <v>185</v>
      </c>
      <c r="F121" s="13" t="s">
        <v>205</v>
      </c>
      <c r="G121" s="13" t="s">
        <v>208</v>
      </c>
      <c r="H121" s="13" t="s">
        <v>5</v>
      </c>
      <c r="I121" s="13" t="s">
        <v>8</v>
      </c>
      <c r="J121" s="13" t="s">
        <v>9</v>
      </c>
      <c r="K121" s="13" t="s">
        <v>15</v>
      </c>
      <c r="L121" s="13" t="s">
        <v>15</v>
      </c>
      <c r="M121" s="13">
        <f t="shared" si="35"/>
        <v>2</v>
      </c>
      <c r="N121" s="13">
        <f t="shared" si="36"/>
        <v>3</v>
      </c>
      <c r="O121" s="13">
        <f t="shared" si="37"/>
        <v>3</v>
      </c>
      <c r="P121" s="13">
        <f t="shared" si="30"/>
        <v>2</v>
      </c>
      <c r="Q121" s="13">
        <f t="shared" si="31"/>
        <v>1</v>
      </c>
      <c r="R121" s="13">
        <f t="shared" si="32"/>
        <v>3</v>
      </c>
      <c r="S121" s="13">
        <f t="shared" si="33"/>
        <v>1</v>
      </c>
      <c r="T121" s="13">
        <f t="shared" si="34"/>
        <v>2</v>
      </c>
      <c r="U121" s="81">
        <f t="shared" si="38"/>
        <v>2.125</v>
      </c>
      <c r="V121" s="33" t="str">
        <f t="shared" si="39"/>
        <v>Meets Minimum Requirements</v>
      </c>
      <c r="AA121" s="20">
        <v>73</v>
      </c>
      <c r="AB121" s="21" t="s">
        <v>109</v>
      </c>
      <c r="AC121" s="54">
        <v>35</v>
      </c>
      <c r="AD121" s="13" t="s">
        <v>20</v>
      </c>
      <c r="AE121" s="13" t="s">
        <v>41</v>
      </c>
      <c r="AF121" s="13" t="s">
        <v>121</v>
      </c>
      <c r="AG121" s="13"/>
      <c r="AH121" s="13"/>
      <c r="AI121" s="13"/>
      <c r="AJ121" s="13"/>
      <c r="AK121" s="13"/>
      <c r="AL121" s="13"/>
      <c r="AM121" s="13"/>
      <c r="AN121" s="13">
        <v>1</v>
      </c>
      <c r="AO121" s="13">
        <v>3</v>
      </c>
      <c r="AP121" s="13">
        <v>3</v>
      </c>
      <c r="AQ121" s="13">
        <v>3</v>
      </c>
      <c r="AR121" s="13">
        <v>2</v>
      </c>
      <c r="AS121" s="63">
        <v>2.6666999999999996</v>
      </c>
      <c r="AT121" s="13">
        <v>2</v>
      </c>
      <c r="AU121" s="13"/>
      <c r="AV121" s="13"/>
      <c r="AW121" s="13"/>
      <c r="AX121" s="13"/>
      <c r="AY121" s="48">
        <f t="shared" si="40"/>
        <v>2.3333399999999997</v>
      </c>
      <c r="AZ121" s="65" t="str">
        <f t="shared" si="42"/>
        <v>Meets Minimum Requirements</v>
      </c>
      <c r="BD121" s="61">
        <f t="shared" si="41"/>
        <v>2.2291699999999999</v>
      </c>
      <c r="BM121" s="20">
        <v>73</v>
      </c>
      <c r="BN121" s="21" t="s">
        <v>109</v>
      </c>
      <c r="BO121" s="44">
        <v>38.70396958304076</v>
      </c>
      <c r="BP121" s="137">
        <v>0.24031330194201853</v>
      </c>
      <c r="BQ121" s="137">
        <v>0.23249480495186439</v>
      </c>
      <c r="BR121" s="137">
        <v>0.11082941225692944</v>
      </c>
      <c r="BS121" s="137">
        <v>7.0830956132755418E-2</v>
      </c>
      <c r="BT121" s="137">
        <v>0.33391736462595395</v>
      </c>
      <c r="BU121" s="137">
        <v>6.222184534296082E-23</v>
      </c>
      <c r="BV121" s="137">
        <v>1.1116389042072176E-2</v>
      </c>
      <c r="BW121" s="138">
        <v>0</v>
      </c>
      <c r="BX121" s="138">
        <v>0</v>
      </c>
      <c r="BY121"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1.9054003952192524</v>
      </c>
      <c r="BZ121" s="139" t="str">
        <f>IF(OPEMDataQuality[[#This Row],[Total Score]]&gt;2.5, "Exceeds quality requirements", IF(OPEMDataQuality[[#This Row],[Total Score]]&gt;1.85, "Meets Minimum Requirements", "Does not meet minimum requirements"))</f>
        <v>Meets Minimum Requirements</v>
      </c>
    </row>
    <row r="122" spans="2:78" x14ac:dyDescent="0.25">
      <c r="B122" s="20">
        <v>74</v>
      </c>
      <c r="C122" s="21" t="s">
        <v>110</v>
      </c>
      <c r="D122" s="44">
        <v>14.7</v>
      </c>
      <c r="E122" s="13" t="s">
        <v>185</v>
      </c>
      <c r="F122" s="13" t="s">
        <v>206</v>
      </c>
      <c r="G122" s="13" t="s">
        <v>208</v>
      </c>
      <c r="H122" s="13" t="s">
        <v>5</v>
      </c>
      <c r="I122" s="13" t="s">
        <v>8</v>
      </c>
      <c r="J122" s="13" t="s">
        <v>9</v>
      </c>
      <c r="K122" s="13" t="s">
        <v>14</v>
      </c>
      <c r="L122" s="13" t="s">
        <v>14</v>
      </c>
      <c r="M122" s="13">
        <f t="shared" si="35"/>
        <v>2</v>
      </c>
      <c r="N122" s="13">
        <f t="shared" si="36"/>
        <v>2</v>
      </c>
      <c r="O122" s="13">
        <f t="shared" si="37"/>
        <v>3</v>
      </c>
      <c r="P122" s="13">
        <f t="shared" si="30"/>
        <v>2</v>
      </c>
      <c r="Q122" s="13">
        <f t="shared" si="31"/>
        <v>1</v>
      </c>
      <c r="R122" s="13">
        <f t="shared" si="32"/>
        <v>3</v>
      </c>
      <c r="S122" s="13">
        <f t="shared" si="33"/>
        <v>3</v>
      </c>
      <c r="T122" s="13">
        <f t="shared" si="34"/>
        <v>2</v>
      </c>
      <c r="U122" s="81">
        <f t="shared" si="38"/>
        <v>2.25</v>
      </c>
      <c r="V122" s="33" t="str">
        <f t="shared" si="39"/>
        <v>Meets Minimum Requirements</v>
      </c>
      <c r="AA122" s="20">
        <v>74</v>
      </c>
      <c r="AB122" s="56" t="s">
        <v>110</v>
      </c>
      <c r="AC122" s="44">
        <v>16.2</v>
      </c>
      <c r="AD122" s="13" t="s">
        <v>20</v>
      </c>
      <c r="AE122" s="13" t="s">
        <v>43</v>
      </c>
      <c r="AF122" s="13" t="s">
        <v>121</v>
      </c>
      <c r="AG122" s="13"/>
      <c r="AH122" s="13"/>
      <c r="AI122" s="13"/>
      <c r="AJ122" s="13"/>
      <c r="AK122" s="13"/>
      <c r="AL122" s="13"/>
      <c r="AM122" s="13"/>
      <c r="AN122" s="13">
        <v>1</v>
      </c>
      <c r="AO122" s="13">
        <v>1</v>
      </c>
      <c r="AP122" s="13">
        <v>3</v>
      </c>
      <c r="AQ122" s="13">
        <v>2</v>
      </c>
      <c r="AR122" s="13">
        <v>2</v>
      </c>
      <c r="AS122" s="63">
        <v>2</v>
      </c>
      <c r="AT122" s="13">
        <v>2</v>
      </c>
      <c r="AU122" s="13"/>
      <c r="AV122" s="13"/>
      <c r="AW122" s="13"/>
      <c r="AX122" s="13"/>
      <c r="AY122" s="48">
        <f t="shared" si="40"/>
        <v>1.8</v>
      </c>
      <c r="AZ122" s="65" t="str">
        <f t="shared" si="42"/>
        <v>Meets Minimum Requirements</v>
      </c>
      <c r="BD122" s="61">
        <f t="shared" si="41"/>
        <v>2.0249999999999999</v>
      </c>
      <c r="BM122" s="20">
        <v>74</v>
      </c>
      <c r="BN122" s="21" t="s">
        <v>110</v>
      </c>
      <c r="BO122" s="44">
        <v>14.7</v>
      </c>
      <c r="BP122" s="137">
        <v>0.42714003320365157</v>
      </c>
      <c r="BQ122" s="137">
        <v>0.16253206129667536</v>
      </c>
      <c r="BR122" s="137">
        <v>0.20909701019831223</v>
      </c>
      <c r="BS122" s="137">
        <v>1.0740611547988863E-13</v>
      </c>
      <c r="BT122" s="137">
        <v>0.18275785634333627</v>
      </c>
      <c r="BU122" s="137">
        <v>1.4976542267153057E-22</v>
      </c>
      <c r="BV122" s="137">
        <v>1.4606082700355558E-2</v>
      </c>
      <c r="BW122" s="138">
        <v>0</v>
      </c>
      <c r="BX122" s="138">
        <v>0</v>
      </c>
      <c r="BY122"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2.2366482643451926</v>
      </c>
      <c r="BZ122" s="139" t="str">
        <f>IF(OPEMDataQuality[[#This Row],[Total Score]]&gt;2.5, "Exceeds quality requirements", IF(OPEMDataQuality[[#This Row],[Total Score]]&gt;1.85, "Meets Minimum Requirements", "Does not meet minimum requirements"))</f>
        <v>Meets Minimum Requirements</v>
      </c>
    </row>
    <row r="123" spans="2:78" x14ac:dyDescent="0.25">
      <c r="B123" s="38">
        <v>75</v>
      </c>
      <c r="C123" s="16" t="s">
        <v>30</v>
      </c>
      <c r="D123" s="45">
        <v>26</v>
      </c>
      <c r="E123" s="16" t="s">
        <v>185</v>
      </c>
      <c r="F123" s="16" t="s">
        <v>206</v>
      </c>
      <c r="G123" s="16" t="s">
        <v>208</v>
      </c>
      <c r="H123" s="16" t="s">
        <v>4</v>
      </c>
      <c r="I123" s="16" t="s">
        <v>6</v>
      </c>
      <c r="J123" s="16" t="s">
        <v>9</v>
      </c>
      <c r="K123" s="16" t="s">
        <v>14</v>
      </c>
      <c r="L123" s="16" t="s">
        <v>122</v>
      </c>
      <c r="M123" s="16">
        <f t="shared" si="35"/>
        <v>2</v>
      </c>
      <c r="N123" s="16">
        <f t="shared" si="36"/>
        <v>2</v>
      </c>
      <c r="O123" s="16">
        <f t="shared" si="37"/>
        <v>3</v>
      </c>
      <c r="P123" s="16">
        <f t="shared" si="30"/>
        <v>3</v>
      </c>
      <c r="Q123" s="16">
        <f t="shared" si="31"/>
        <v>3</v>
      </c>
      <c r="R123" s="16">
        <f t="shared" si="32"/>
        <v>3</v>
      </c>
      <c r="S123" s="16">
        <f t="shared" si="33"/>
        <v>3</v>
      </c>
      <c r="T123" s="16">
        <v>2</v>
      </c>
      <c r="U123" s="49">
        <f t="shared" si="38"/>
        <v>2.625</v>
      </c>
      <c r="V123" s="33" t="str">
        <f t="shared" si="39"/>
        <v>Exceeds Quality Requirements</v>
      </c>
      <c r="AA123" s="98">
        <v>75</v>
      </c>
      <c r="AB123" s="13" t="s">
        <v>30</v>
      </c>
      <c r="AC123" s="44">
        <v>8.5</v>
      </c>
      <c r="AD123" s="13" t="s">
        <v>20</v>
      </c>
      <c r="AE123" s="13" t="s">
        <v>42</v>
      </c>
      <c r="AF123" s="13" t="s">
        <v>121</v>
      </c>
      <c r="AG123" s="13"/>
      <c r="AH123" s="13"/>
      <c r="AI123" s="13"/>
      <c r="AJ123" s="13"/>
      <c r="AK123" s="13"/>
      <c r="AL123" s="13"/>
      <c r="AM123" s="13"/>
      <c r="AN123" s="13">
        <v>1</v>
      </c>
      <c r="AO123" s="13">
        <v>2</v>
      </c>
      <c r="AP123" s="13">
        <v>3</v>
      </c>
      <c r="AQ123" s="13">
        <v>3</v>
      </c>
      <c r="AR123" s="13">
        <v>3</v>
      </c>
      <c r="AS123" s="63">
        <v>3</v>
      </c>
      <c r="AT123" s="13">
        <v>2</v>
      </c>
      <c r="AU123" s="13"/>
      <c r="AV123" s="13"/>
      <c r="AW123" s="13"/>
      <c r="AX123" s="13"/>
      <c r="AY123" s="48">
        <f t="shared" si="40"/>
        <v>2.2000000000000002</v>
      </c>
      <c r="AZ123" s="65" t="str">
        <f t="shared" si="42"/>
        <v>Meets Minimum Requirements</v>
      </c>
      <c r="BD123" s="61">
        <f t="shared" si="41"/>
        <v>2.4125000000000001</v>
      </c>
      <c r="BM123" s="98">
        <v>75</v>
      </c>
      <c r="BN123" s="13" t="s">
        <v>30</v>
      </c>
      <c r="BO123" s="142">
        <v>26</v>
      </c>
      <c r="BP123" s="137">
        <v>0.44963524395106108</v>
      </c>
      <c r="BQ123" s="137">
        <v>0.11375532671224795</v>
      </c>
      <c r="BR123" s="137">
        <v>0.1630245226454117</v>
      </c>
      <c r="BS123" s="137">
        <v>8.1181862630565217E-14</v>
      </c>
      <c r="BT123" s="137">
        <v>3.5987936869111156E-2</v>
      </c>
      <c r="BU123" s="137">
        <v>0.18647129271773333</v>
      </c>
      <c r="BV123" s="137">
        <v>3.5340585700393723E-2</v>
      </c>
      <c r="BW123" s="138">
        <v>0</v>
      </c>
      <c r="BX123" s="138">
        <v>0</v>
      </c>
      <c r="BY123" s="135">
        <f>(OPEMDataQuality[[#This Row],[% Mass, Gasoline]]*$BA$17)+(OPEMDataQuality[[#This Row],[% Mass, Diesel]]*$BB$17)+(OPEMDataQuality[[#This Row],[% Mass, Jet Fuel]]*$BC$17)+(OPEMDataQuality[[#This Row],[% Mass, Fuel Oil]]*$BD$17)+(OPEMDataQuality[[#This Row],[% Mass, Residual Fuels]]*$BE$17)+(OPEMDataQuality[[#This Row],[% Mass, Petcoke]]*$BF$17)+(OPEMDataQuality[[#This Row],[% Mass, LPG]]*$BG$17)+(OPEMDataQuality[[#This Row],[% Mass, Petrochemical Feedstock]]*$BH$17)+(OPEMDataQuality[[#This Row],[% Mass, Asphalt]]*$BI$17)</f>
        <v>2.1956058315562967</v>
      </c>
      <c r="BZ123" s="139" t="str">
        <f>IF(OPEMDataQuality[[#This Row],[Total Score]]&gt;2.5, "Exceeds quality requirements", IF(OPEMDataQuality[[#This Row],[Total Score]]&gt;1.85, "Meets Minimum Requirements", "Does not meet minimum requirements"))</f>
        <v>Meets Minimum Requirements</v>
      </c>
    </row>
    <row r="124" spans="2:78" x14ac:dyDescent="0.25">
      <c r="AA124" s="100">
        <v>76</v>
      </c>
      <c r="AB124" s="101" t="s">
        <v>230</v>
      </c>
      <c r="AC124" s="102"/>
      <c r="AD124" s="16" t="s">
        <v>19</v>
      </c>
      <c r="AE124" s="16" t="s">
        <v>41</v>
      </c>
      <c r="AF124" s="16" t="s">
        <v>121</v>
      </c>
      <c r="AG124" s="16"/>
      <c r="AH124" s="16"/>
      <c r="AI124" s="16"/>
      <c r="AJ124" s="16"/>
      <c r="AK124" s="16"/>
      <c r="AL124" s="16"/>
      <c r="AM124" s="16"/>
      <c r="AN124" s="16">
        <v>2</v>
      </c>
      <c r="AO124" s="16">
        <v>3</v>
      </c>
      <c r="AP124" s="16">
        <v>2</v>
      </c>
      <c r="AQ124" s="16">
        <v>3</v>
      </c>
      <c r="AR124" s="16">
        <v>3</v>
      </c>
      <c r="AS124" s="67">
        <v>3</v>
      </c>
      <c r="AT124" s="16">
        <v>2</v>
      </c>
      <c r="AU124" s="16"/>
      <c r="AV124" s="16"/>
      <c r="AW124" s="16"/>
      <c r="AX124" s="16"/>
      <c r="AY124" s="66">
        <f t="shared" si="40"/>
        <v>2.4</v>
      </c>
      <c r="AZ124" s="103" t="str">
        <f>IF(ROUND(AY124,0)=3,$F$6,IF(ROUND(AY124,0)=2,$E$6,$D$6))</f>
        <v>Meets Minimum Requirements</v>
      </c>
      <c r="BD124" s="61">
        <f t="shared" si="41"/>
        <v>2.4</v>
      </c>
    </row>
    <row r="126" spans="2:78" x14ac:dyDescent="0.25">
      <c r="C126" s="87" t="s">
        <v>218</v>
      </c>
      <c r="D126" s="87"/>
      <c r="E126" s="87"/>
    </row>
    <row r="127" spans="2:78" x14ac:dyDescent="0.25">
      <c r="C127" s="88" t="s">
        <v>219</v>
      </c>
      <c r="D127" s="88"/>
      <c r="E127" s="88"/>
    </row>
    <row r="128" spans="2:78" x14ac:dyDescent="0.25">
      <c r="C128" s="89" t="s">
        <v>220</v>
      </c>
      <c r="D128" s="89"/>
      <c r="E128" s="89"/>
    </row>
    <row r="129" spans="3:5" x14ac:dyDescent="0.25">
      <c r="C129" s="93" t="s">
        <v>221</v>
      </c>
      <c r="D129" s="93"/>
      <c r="E129" s="93"/>
    </row>
  </sheetData>
  <mergeCells count="5">
    <mergeCell ref="B44:H44"/>
    <mergeCell ref="B4:B6"/>
    <mergeCell ref="D3:F3"/>
    <mergeCell ref="Y8:AF8"/>
    <mergeCell ref="AZ8:BI8"/>
  </mergeCells>
  <conditionalFormatting sqref="V49:V123">
    <cfRule type="cellIs" dxfId="31" priority="22" operator="equal">
      <formula>$D$6</formula>
    </cfRule>
    <cfRule type="cellIs" dxfId="30" priority="23" operator="equal">
      <formula>$E$6</formula>
    </cfRule>
    <cfRule type="cellIs" dxfId="29" priority="24" operator="equal">
      <formula>$F$6</formula>
    </cfRule>
  </conditionalFormatting>
  <conditionalFormatting sqref="AZ49:AZ124">
    <cfRule type="cellIs" dxfId="28" priority="4" operator="equal">
      <formula>$D$6</formula>
    </cfRule>
    <cfRule type="cellIs" dxfId="27" priority="5" operator="equal">
      <formula>$E$6</formula>
    </cfRule>
    <cfRule type="cellIs" dxfId="26" priority="6" operator="equal">
      <formula>$F$6</formula>
    </cfRule>
  </conditionalFormatting>
  <conditionalFormatting sqref="BZ49:BZ123">
    <cfRule type="cellIs" dxfId="22" priority="1" operator="equal">
      <formula>$D$6</formula>
    </cfRule>
    <cfRule type="cellIs" dxfId="21" priority="2" operator="equal">
      <formula>$E$6</formula>
    </cfRule>
    <cfRule type="cellIs" dxfId="20" priority="3" operator="equal">
      <formula>$F$6</formula>
    </cfRule>
  </conditionalFormatting>
  <dataValidations count="15">
    <dataValidation type="list" allowBlank="1" showInputMessage="1" showErrorMessage="1" sqref="H49:H123">
      <formula1>$C$23:$C$24</formula1>
    </dataValidation>
    <dataValidation type="list" allowBlank="1" showInputMessage="1" showErrorMessage="1" sqref="I49:I123">
      <formula1>$C$26:$C$28</formula1>
    </dataValidation>
    <dataValidation type="list" allowBlank="1" showInputMessage="1" showErrorMessage="1" sqref="J49:J123">
      <formula1>$C$30:$C$31</formula1>
    </dataValidation>
    <dataValidation type="list" allowBlank="1" showInputMessage="1" showErrorMessage="1" sqref="K49:K123">
      <formula1>$C$33:$C$34</formula1>
    </dataValidation>
    <dataValidation type="list" allowBlank="1" showInputMessage="1" showErrorMessage="1" sqref="L49:L123 BP49:BP123">
      <formula1>$C$36:$C$37</formula1>
    </dataValidation>
    <dataValidation type="list" allowBlank="1" showInputMessage="1" showErrorMessage="1" sqref="E49:E123 AD49:AD124">
      <formula1>$C$10:$C$12</formula1>
    </dataValidation>
    <dataValidation type="list" allowBlank="1" showInputMessage="1" showErrorMessage="1" sqref="F49:F123 AE49:AE114 AE116:AE124">
      <formula1>$C$14:$C$16</formula1>
    </dataValidation>
    <dataValidation type="list" allowBlank="1" showInputMessage="1" showErrorMessage="1" sqref="G49:G123 AF49:AF114 AF116:AF124">
      <formula1>$C$18:$C$20</formula1>
    </dataValidation>
    <dataValidation type="list" allowBlank="1" showInputMessage="1" showErrorMessage="1" sqref="AH49:AH114 AH116:AH124">
      <formula1>$C$25:$C$27</formula1>
    </dataValidation>
    <dataValidation type="list" allowBlank="1" showInputMessage="1" showErrorMessage="1" sqref="AM49:AM114 AM116:AM124">
      <formula1>$C$40:$C$41</formula1>
    </dataValidation>
    <dataValidation type="list" allowBlank="1" showInputMessage="1" showErrorMessage="1" sqref="AL49:AL114 AL116:AL124">
      <formula1>$C$37:$C$38</formula1>
    </dataValidation>
    <dataValidation type="list" allowBlank="1" showInputMessage="1" showErrorMessage="1" sqref="AK49:AK114 AK116:AK124">
      <formula1>$C$34:$C$35</formula1>
    </dataValidation>
    <dataValidation type="list" allowBlank="1" showInputMessage="1" showErrorMessage="1" sqref="AJ49:AJ114 AJ116:AJ124">
      <formula1>$C$31:$C$33</formula1>
    </dataValidation>
    <dataValidation type="list" allowBlank="1" showInputMessage="1" showErrorMessage="1" sqref="AI49:AI114 AI116:AI124">
      <formula1>$C$29:$C$30</formula1>
    </dataValidation>
    <dataValidation type="list" allowBlank="1" showInputMessage="1" showErrorMessage="1" sqref="AG49:AG114 AG116:AG124">
      <formula1>$C$22:$C$23</formula1>
    </dataValidation>
  </dataValidations>
  <pageMargins left="0.7" right="0.7" top="0.75" bottom="0.75" header="0.3" footer="0.3"/>
  <pageSetup orientation="portrait"/>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3" sqref="A3"/>
    </sheetView>
  </sheetViews>
  <sheetFormatPr defaultColWidth="8.85546875" defaultRowHeight="15" x14ac:dyDescent="0.25"/>
  <cols>
    <col min="1" max="1" width="119.7109375" customWidth="1"/>
  </cols>
  <sheetData>
    <row r="1" spans="1:1" ht="45" x14ac:dyDescent="0.25">
      <c r="A1" s="70" t="s">
        <v>170</v>
      </c>
    </row>
    <row r="2" spans="1:1" ht="63" customHeight="1" x14ac:dyDescent="0.25">
      <c r="A2" s="70" t="s">
        <v>172</v>
      </c>
    </row>
    <row r="3" spans="1:1" ht="72" customHeight="1" x14ac:dyDescent="0.25">
      <c r="A3" s="70" t="s">
        <v>173</v>
      </c>
    </row>
    <row r="4" spans="1:1" ht="67.5" customHeight="1" x14ac:dyDescent="0.25">
      <c r="A4" s="70" t="s">
        <v>174</v>
      </c>
    </row>
    <row r="5" spans="1:1" ht="35.25" customHeight="1" x14ac:dyDescent="0.25">
      <c r="A5" s="69" t="s">
        <v>171</v>
      </c>
    </row>
    <row r="6" spans="1:1" ht="79.5" customHeight="1" x14ac:dyDescent="0.25">
      <c r="A6" s="71" t="s">
        <v>175</v>
      </c>
    </row>
    <row r="7" spans="1:1" ht="66" customHeight="1" x14ac:dyDescent="0.25">
      <c r="A7" s="70" t="s">
        <v>176</v>
      </c>
    </row>
    <row r="8" spans="1:1" ht="65.25" customHeight="1" x14ac:dyDescent="0.25">
      <c r="A8" s="70" t="s">
        <v>177</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Background</vt:lpstr>
      <vt:lpstr>Ranking criteria</vt:lpstr>
      <vt:lpstr>OPGEE Criterion Description</vt:lpstr>
      <vt:lpstr>Fig - Scores</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dc:creator>
  <cp:lastModifiedBy>Jeffrey Feldman</cp:lastModifiedBy>
  <dcterms:created xsi:type="dcterms:W3CDTF">2016-04-14T20:58:34Z</dcterms:created>
  <dcterms:modified xsi:type="dcterms:W3CDTF">2016-07-28T21:17:09Z</dcterms:modified>
</cp:coreProperties>
</file>