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9555" windowHeight="1260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M84" i="1" l="1"/>
  <c r="M85" i="1"/>
  <c r="M77" i="1"/>
  <c r="M81" i="1"/>
  <c r="E85" i="1"/>
  <c r="D85" i="1"/>
  <c r="E84" i="1"/>
  <c r="D84" i="1"/>
  <c r="E83" i="1"/>
  <c r="D83" i="1"/>
  <c r="E81" i="1"/>
  <c r="D81" i="1"/>
  <c r="E80" i="1"/>
  <c r="D80" i="1"/>
  <c r="E79" i="1"/>
  <c r="D79" i="1"/>
  <c r="E77" i="1"/>
  <c r="D77" i="1"/>
  <c r="E76" i="1"/>
  <c r="D76" i="1"/>
  <c r="E75" i="1"/>
  <c r="D75" i="1"/>
  <c r="M69" i="1"/>
  <c r="M70" i="1"/>
  <c r="E69" i="1"/>
  <c r="D69" i="1"/>
  <c r="E70" i="1"/>
  <c r="D70" i="1"/>
  <c r="M16" i="1"/>
  <c r="M35" i="1"/>
  <c r="M49" i="1"/>
  <c r="M53" i="1"/>
  <c r="M45" i="1"/>
  <c r="M59" i="1"/>
  <c r="M67" i="1"/>
  <c r="M63" i="1"/>
  <c r="E67" i="1"/>
  <c r="D67" i="1"/>
  <c r="E66" i="1"/>
  <c r="D66" i="1"/>
  <c r="E65" i="1"/>
  <c r="D65" i="1"/>
  <c r="E63" i="1"/>
  <c r="D63" i="1"/>
  <c r="E62" i="1"/>
  <c r="D62" i="1"/>
  <c r="E61" i="1"/>
  <c r="D61" i="1"/>
  <c r="E59" i="1"/>
  <c r="D59" i="1"/>
  <c r="E58" i="1"/>
  <c r="D58" i="1"/>
  <c r="E57" i="1"/>
  <c r="D57" i="1"/>
  <c r="E53" i="1"/>
  <c r="D53" i="1"/>
  <c r="E52" i="1"/>
  <c r="D52" i="1"/>
  <c r="E51" i="1"/>
  <c r="D51" i="1"/>
  <c r="E49" i="1"/>
  <c r="D49" i="1"/>
  <c r="E48" i="1"/>
  <c r="D48" i="1"/>
  <c r="E47" i="1"/>
  <c r="D47" i="1"/>
  <c r="E45" i="1" l="1"/>
  <c r="D45" i="1"/>
  <c r="E44" i="1"/>
  <c r="D44" i="1"/>
  <c r="E43" i="1"/>
  <c r="D43" i="1"/>
  <c r="D21" i="1"/>
  <c r="E21" i="1"/>
  <c r="D22" i="1"/>
  <c r="E22" i="1"/>
  <c r="D23" i="1"/>
  <c r="E23" i="1"/>
  <c r="D25" i="1"/>
  <c r="E25" i="1"/>
  <c r="D26" i="1"/>
  <c r="E26" i="1"/>
  <c r="D27" i="1"/>
  <c r="E27" i="1"/>
  <c r="D29" i="1"/>
  <c r="E29" i="1"/>
  <c r="D30" i="1"/>
  <c r="E30" i="1"/>
  <c r="D31" i="1"/>
  <c r="E31" i="1"/>
  <c r="D33" i="1"/>
  <c r="E33" i="1"/>
  <c r="D34" i="1"/>
  <c r="E34" i="1"/>
  <c r="D35" i="1"/>
  <c r="E35" i="1"/>
  <c r="U35" i="1"/>
  <c r="T35" i="1"/>
  <c r="U34" i="1"/>
  <c r="T34" i="1"/>
  <c r="U33" i="1"/>
  <c r="T33" i="1"/>
  <c r="U31" i="1"/>
  <c r="T31" i="1"/>
  <c r="U30" i="1"/>
  <c r="T30" i="1"/>
  <c r="U29" i="1"/>
  <c r="T29" i="1"/>
  <c r="U27" i="1"/>
  <c r="T27" i="1"/>
  <c r="U26" i="1"/>
  <c r="T26" i="1"/>
  <c r="U25" i="1"/>
  <c r="T25" i="1"/>
  <c r="U23" i="1"/>
  <c r="T23" i="1"/>
  <c r="U22" i="1"/>
  <c r="T22" i="1"/>
  <c r="U21" i="1"/>
  <c r="T21" i="1"/>
  <c r="U16" i="1"/>
  <c r="T16" i="1"/>
  <c r="U15" i="1"/>
  <c r="T15" i="1"/>
  <c r="U14" i="1"/>
  <c r="T14" i="1"/>
  <c r="U12" i="1"/>
  <c r="T12" i="1"/>
  <c r="U11" i="1"/>
  <c r="T11" i="1"/>
  <c r="U10" i="1"/>
  <c r="T10" i="1"/>
  <c r="U8" i="1"/>
  <c r="T8" i="1"/>
  <c r="U7" i="1"/>
  <c r="T7" i="1"/>
  <c r="U6" i="1"/>
  <c r="T6" i="1"/>
  <c r="U4" i="1"/>
  <c r="T4" i="1"/>
  <c r="U3" i="1"/>
  <c r="T3" i="1"/>
  <c r="U2" i="1"/>
  <c r="T2" i="1"/>
  <c r="E16" i="1"/>
  <c r="D16" i="1"/>
  <c r="E15" i="1"/>
  <c r="D15" i="1"/>
  <c r="E14" i="1"/>
  <c r="D14" i="1"/>
  <c r="E12" i="1"/>
  <c r="D12" i="1"/>
  <c r="E11" i="1"/>
  <c r="D11" i="1"/>
  <c r="E10" i="1"/>
  <c r="D10" i="1"/>
  <c r="E8" i="1"/>
  <c r="D8" i="1"/>
  <c r="E7" i="1"/>
  <c r="D7" i="1"/>
  <c r="E6" i="1"/>
  <c r="D6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<sst xmlns="http://schemas.openxmlformats.org/spreadsheetml/2006/main" count="365" uniqueCount="25">
  <si>
    <t>epoch</t>
  </si>
  <si>
    <t>learn rate</t>
  </si>
  <si>
    <t>softmax</t>
  </si>
  <si>
    <t>dropout</t>
  </si>
  <si>
    <t>Y</t>
  </si>
  <si>
    <t>N</t>
  </si>
  <si>
    <t>acc1</t>
  </si>
  <si>
    <t>acc2</t>
  </si>
  <si>
    <t>acc3</t>
  </si>
  <si>
    <t>accuracy</t>
  </si>
  <si>
    <t>acc4</t>
  </si>
  <si>
    <t>std dev</t>
  </si>
  <si>
    <t>rand</t>
  </si>
  <si>
    <t>.01</t>
  </si>
  <si>
    <t>.001</t>
  </si>
  <si>
    <t>.0001</t>
  </si>
  <si>
    <t>.00001</t>
  </si>
  <si>
    <t>Color Composite (75x75x3)</t>
  </si>
  <si>
    <t>takes 1:30 mins</t>
  </si>
  <si>
    <t>HH channel only (75x75x1)</t>
  </si>
  <si>
    <t>takes ~1 min</t>
  </si>
  <si>
    <t>3rd channel 0'ed out (75x75x2)</t>
  </si>
  <si>
    <t>avg secs to complete</t>
  </si>
  <si>
    <t>shuffles training set every epoch</t>
  </si>
  <si>
    <t>images rotated between -180 and 180 on two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</si>
</sst>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 textRotation="90" wrapTex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200 epoch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Drop, Rand</c:v>
          </c:tx>
          <c:invertIfNegative val="0"/>
          <c:errBars>
            <c:errBarType val="both"/>
            <c:errValType val="cust"/>
            <c:noEndCap val="0"/>
            <c:plus>
              <c:numRef>
                <c:f>Sheet1!$U$14:$U$16</c:f>
                <c:numCache>
                  <c:formatCode>General</c:formatCode>
                  <c:ptCount val="3"/>
                  <c:pt idx="0">
                    <c:v>3.0657299293969105E-2</c:v>
                  </c:pt>
                  <c:pt idx="1">
                    <c:v>8.8579060731077911E-3</c:v>
                  </c:pt>
                  <c:pt idx="2">
                    <c:v>1.6172610591161013E-2</c:v>
                  </c:pt>
                </c:numCache>
              </c:numRef>
            </c:plus>
            <c:minus>
              <c:numRef>
                <c:f>Sheet1!$U$14:$U$16</c:f>
                <c:numCache>
                  <c:formatCode>General</c:formatCode>
                  <c:ptCount val="3"/>
                  <c:pt idx="0">
                    <c:v>3.0657299293969105E-2</c:v>
                  </c:pt>
                  <c:pt idx="1">
                    <c:v>8.8579060731077911E-3</c:v>
                  </c:pt>
                  <c:pt idx="2">
                    <c:v>1.6172610591161013E-2</c:v>
                  </c:pt>
                </c:numCache>
              </c:numRef>
            </c:minus>
          </c:errBars>
          <c:val>
            <c:numRef>
              <c:f>Sheet1!$T$14:$T$16</c:f>
              <c:numCache>
                <c:formatCode>0.000000</c:formatCode>
                <c:ptCount val="3"/>
                <c:pt idx="0">
                  <c:v>0.78835000000000011</c:v>
                </c:pt>
                <c:pt idx="1">
                  <c:v>0.81282500000000002</c:v>
                </c:pt>
                <c:pt idx="2">
                  <c:v>0.81569999999999987</c:v>
                </c:pt>
              </c:numCache>
            </c:numRef>
          </c:val>
        </c:ser>
        <c:ser>
          <c:idx val="0"/>
          <c:order val="1"/>
          <c:tx>
            <c:v>Drop, no rand</c:v>
          </c:tx>
          <c:invertIfNegative val="0"/>
          <c:errBars>
            <c:errBarType val="both"/>
            <c:errValType val="cust"/>
            <c:noEndCap val="0"/>
            <c:plus>
              <c:numRef>
                <c:f>Sheet1!$U$2:$U$4</c:f>
                <c:numCache>
                  <c:formatCode>General</c:formatCode>
                  <c:ptCount val="3"/>
                  <c:pt idx="0">
                    <c:v>1.9802083223741888E-2</c:v>
                  </c:pt>
                  <c:pt idx="1">
                    <c:v>6.8752575709326441E-3</c:v>
                  </c:pt>
                  <c:pt idx="2">
                    <c:v>9.2034413853369443E-3</c:v>
                  </c:pt>
                </c:numCache>
              </c:numRef>
            </c:plus>
            <c:minus>
              <c:numRef>
                <c:f>Sheet1!$U$2:$U$4</c:f>
                <c:numCache>
                  <c:formatCode>General</c:formatCode>
                  <c:ptCount val="3"/>
                  <c:pt idx="0">
                    <c:v>1.9802083223741888E-2</c:v>
                  </c:pt>
                  <c:pt idx="1">
                    <c:v>6.8752575709326441E-3</c:v>
                  </c:pt>
                  <c:pt idx="2">
                    <c:v>9.2034413853369443E-3</c:v>
                  </c:pt>
                </c:numCache>
              </c:numRef>
            </c:minus>
          </c:errBars>
          <c:cat>
            <c:strRef>
              <c:f>Sheet1!$S$2:$S$4</c:f>
              <c:strCache>
                <c:ptCount val="3"/>
                <c:pt idx="0">
                  <c:v>.01</c:v>
                </c:pt>
                <c:pt idx="1">
                  <c:v>.001</c:v>
                </c:pt>
                <c:pt idx="2">
                  <c:v>.0001</c:v>
                </c:pt>
              </c:strCache>
            </c:strRef>
          </c:cat>
          <c:val>
            <c:numRef>
              <c:f>Sheet1!$T$2:$T$4</c:f>
              <c:numCache>
                <c:formatCode>0.000000</c:formatCode>
                <c:ptCount val="3"/>
                <c:pt idx="0">
                  <c:v>0.78627499999999995</c:v>
                </c:pt>
                <c:pt idx="1">
                  <c:v>0.8272250000000001</c:v>
                </c:pt>
                <c:pt idx="2">
                  <c:v>0.80385000000000006</c:v>
                </c:pt>
              </c:numCache>
            </c:numRef>
          </c:val>
        </c:ser>
        <c:ser>
          <c:idx val="2"/>
          <c:order val="2"/>
          <c:tx>
            <c:v>no drop, Rand</c:v>
          </c:tx>
          <c:invertIfNegative val="0"/>
          <c:errBars>
            <c:errBarType val="both"/>
            <c:errValType val="cust"/>
            <c:noEndCap val="0"/>
            <c:plus>
              <c:numRef>
                <c:f>Sheet1!$U$10:$U$12</c:f>
                <c:numCache>
                  <c:formatCode>General</c:formatCode>
                  <c:ptCount val="3"/>
                  <c:pt idx="0">
                    <c:v>2.0587212859766446E-2</c:v>
                  </c:pt>
                  <c:pt idx="1">
                    <c:v>1.8112334655329933E-2</c:v>
                  </c:pt>
                  <c:pt idx="2">
                    <c:v>1.4081281901872449E-2</c:v>
                  </c:pt>
                </c:numCache>
              </c:numRef>
            </c:plus>
            <c:minus>
              <c:numRef>
                <c:f>Sheet1!$U$10:$U$12</c:f>
                <c:numCache>
                  <c:formatCode>General</c:formatCode>
                  <c:ptCount val="3"/>
                  <c:pt idx="0">
                    <c:v>2.0587212859766446E-2</c:v>
                  </c:pt>
                  <c:pt idx="1">
                    <c:v>1.8112334655329933E-2</c:v>
                  </c:pt>
                  <c:pt idx="2">
                    <c:v>1.4081281901872449E-2</c:v>
                  </c:pt>
                </c:numCache>
              </c:numRef>
            </c:minus>
          </c:errBars>
          <c:cat>
            <c:strRef>
              <c:f>Sheet1!$S$10:$S$12</c:f>
              <c:strCache>
                <c:ptCount val="3"/>
                <c:pt idx="0">
                  <c:v>.01</c:v>
                </c:pt>
                <c:pt idx="1">
                  <c:v>.001</c:v>
                </c:pt>
                <c:pt idx="2">
                  <c:v>.0001</c:v>
                </c:pt>
              </c:strCache>
            </c:strRef>
          </c:cat>
          <c:val>
            <c:numRef>
              <c:f>Sheet1!$T$10:$T$12</c:f>
              <c:numCache>
                <c:formatCode>0.000000</c:formatCode>
                <c:ptCount val="3"/>
                <c:pt idx="0">
                  <c:v>0.77200000000000002</c:v>
                </c:pt>
                <c:pt idx="1">
                  <c:v>0.80574999999999997</c:v>
                </c:pt>
                <c:pt idx="2">
                  <c:v>0.80932499999999996</c:v>
                </c:pt>
              </c:numCache>
            </c:numRef>
          </c:val>
        </c:ser>
        <c:ser>
          <c:idx val="1"/>
          <c:order val="3"/>
          <c:tx>
            <c:v>no Drop, no Rand</c:v>
          </c:tx>
          <c:invertIfNegative val="0"/>
          <c:errBars>
            <c:errBarType val="both"/>
            <c:errValType val="cust"/>
            <c:noEndCap val="0"/>
            <c:plus>
              <c:numRef>
                <c:f>Sheet1!$U$6:$U$8</c:f>
                <c:numCache>
                  <c:formatCode>General</c:formatCode>
                  <c:ptCount val="3"/>
                  <c:pt idx="0">
                    <c:v>2.8789740649520713E-2</c:v>
                  </c:pt>
                  <c:pt idx="1">
                    <c:v>5.8985874015168843E-3</c:v>
                  </c:pt>
                  <c:pt idx="2">
                    <c:v>2.6773167537667269E-2</c:v>
                  </c:pt>
                </c:numCache>
              </c:numRef>
            </c:plus>
            <c:minus>
              <c:numRef>
                <c:f>Sheet1!$U$6:$U$8</c:f>
                <c:numCache>
                  <c:formatCode>General</c:formatCode>
                  <c:ptCount val="3"/>
                  <c:pt idx="0">
                    <c:v>2.8789740649520713E-2</c:v>
                  </c:pt>
                  <c:pt idx="1">
                    <c:v>5.8985874015168843E-3</c:v>
                  </c:pt>
                  <c:pt idx="2">
                    <c:v>2.6773167537667269E-2</c:v>
                  </c:pt>
                </c:numCache>
              </c:numRef>
            </c:minus>
          </c:errBars>
          <c:cat>
            <c:strRef>
              <c:f>Sheet1!$S$2:$S$4</c:f>
              <c:strCache>
                <c:ptCount val="3"/>
                <c:pt idx="0">
                  <c:v>.01</c:v>
                </c:pt>
                <c:pt idx="1">
                  <c:v>.001</c:v>
                </c:pt>
                <c:pt idx="2">
                  <c:v>.0001</c:v>
                </c:pt>
              </c:strCache>
            </c:strRef>
          </c:cat>
          <c:val>
            <c:numRef>
              <c:f>Sheet1!$T$6:$T$8</c:f>
              <c:numCache>
                <c:formatCode>0.000000</c:formatCode>
                <c:ptCount val="3"/>
                <c:pt idx="0">
                  <c:v>0.76992499999999997</c:v>
                </c:pt>
                <c:pt idx="1">
                  <c:v>0.81399999999999995</c:v>
                </c:pt>
                <c:pt idx="2">
                  <c:v>0.81132500000000007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99712"/>
        <c:axId val="196509696"/>
      </c:barChart>
      <c:catAx>
        <c:axId val="196499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6509696"/>
        <c:crosses val="autoZero"/>
        <c:auto val="1"/>
        <c:lblAlgn val="ctr"/>
        <c:lblOffset val="100"/>
        <c:noMultiLvlLbl val="0"/>
      </c:catAx>
      <c:valAx>
        <c:axId val="19650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Accuracy</a:t>
                </a:r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crossAx val="196499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100 epoch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Drop, Rand</c:v>
          </c:tx>
          <c:invertIfNegative val="0"/>
          <c:errBars>
            <c:errBarType val="both"/>
            <c:errValType val="cust"/>
            <c:noEndCap val="0"/>
            <c:plus>
              <c:numRef>
                <c:f>Sheet1!$U$33:$U$35</c:f>
                <c:numCache>
                  <c:formatCode>General</c:formatCode>
                  <c:ptCount val="3"/>
                  <c:pt idx="0">
                    <c:v>2.5435211813546962E-2</c:v>
                  </c:pt>
                  <c:pt idx="1">
                    <c:v>2.6452725127416778E-2</c:v>
                  </c:pt>
                  <c:pt idx="2">
                    <c:v>1.1978592015202216E-2</c:v>
                  </c:pt>
                </c:numCache>
              </c:numRef>
            </c:plus>
            <c:minus>
              <c:numRef>
                <c:f>Sheet1!$U$33:$U$35</c:f>
                <c:numCache>
                  <c:formatCode>General</c:formatCode>
                  <c:ptCount val="3"/>
                  <c:pt idx="0">
                    <c:v>2.5435211813546962E-2</c:v>
                  </c:pt>
                  <c:pt idx="1">
                    <c:v>2.6452725127416778E-2</c:v>
                  </c:pt>
                  <c:pt idx="2">
                    <c:v>1.1978592015202216E-2</c:v>
                  </c:pt>
                </c:numCache>
              </c:numRef>
            </c:minus>
          </c:errBars>
          <c:val>
            <c:numRef>
              <c:f>Sheet1!$T$33:$T$35</c:f>
              <c:numCache>
                <c:formatCode>0.000000</c:formatCode>
                <c:ptCount val="3"/>
                <c:pt idx="0">
                  <c:v>0.77164999999999995</c:v>
                </c:pt>
                <c:pt idx="1">
                  <c:v>0.81710000000000005</c:v>
                </c:pt>
                <c:pt idx="2">
                  <c:v>0.81179999999999997</c:v>
                </c:pt>
              </c:numCache>
            </c:numRef>
          </c:val>
        </c:ser>
        <c:ser>
          <c:idx val="0"/>
          <c:order val="1"/>
          <c:tx>
            <c:v>Drop, no rand</c:v>
          </c:tx>
          <c:invertIfNegative val="0"/>
          <c:errBars>
            <c:errBarType val="both"/>
            <c:errValType val="cust"/>
            <c:noEndCap val="0"/>
            <c:plus>
              <c:numRef>
                <c:f>Sheet1!$U$21:$U$23</c:f>
                <c:numCache>
                  <c:formatCode>General</c:formatCode>
                  <c:ptCount val="3"/>
                  <c:pt idx="0">
                    <c:v>6.0950116215365896E-3</c:v>
                  </c:pt>
                  <c:pt idx="1">
                    <c:v>1.1199107107265323E-2</c:v>
                  </c:pt>
                  <c:pt idx="2">
                    <c:v>9.6461995970779767E-3</c:v>
                  </c:pt>
                </c:numCache>
              </c:numRef>
            </c:plus>
            <c:minus>
              <c:numRef>
                <c:f>Sheet1!$U$21:$U$23</c:f>
                <c:numCache>
                  <c:formatCode>General</c:formatCode>
                  <c:ptCount val="3"/>
                  <c:pt idx="0">
                    <c:v>6.0950116215365896E-3</c:v>
                  </c:pt>
                  <c:pt idx="1">
                    <c:v>1.1199107107265323E-2</c:v>
                  </c:pt>
                  <c:pt idx="2">
                    <c:v>9.6461995970779767E-3</c:v>
                  </c:pt>
                </c:numCache>
              </c:numRef>
            </c:minus>
          </c:errBars>
          <c:cat>
            <c:strRef>
              <c:f>Sheet1!$S$2:$S$4</c:f>
              <c:strCache>
                <c:ptCount val="3"/>
                <c:pt idx="0">
                  <c:v>.01</c:v>
                </c:pt>
                <c:pt idx="1">
                  <c:v>.001</c:v>
                </c:pt>
                <c:pt idx="2">
                  <c:v>.0001</c:v>
                </c:pt>
              </c:strCache>
            </c:strRef>
          </c:cat>
          <c:val>
            <c:numRef>
              <c:f>Sheet1!$T$21:$T$23</c:f>
              <c:numCache>
                <c:formatCode>0.000000</c:formatCode>
                <c:ptCount val="3"/>
                <c:pt idx="0">
                  <c:v>0.77847500000000003</c:v>
                </c:pt>
                <c:pt idx="1">
                  <c:v>0.81320000000000003</c:v>
                </c:pt>
                <c:pt idx="2">
                  <c:v>0.82487500000000002</c:v>
                </c:pt>
              </c:numCache>
            </c:numRef>
          </c:val>
        </c:ser>
        <c:ser>
          <c:idx val="2"/>
          <c:order val="2"/>
          <c:tx>
            <c:v>no drop, Rand</c:v>
          </c:tx>
          <c:invertIfNegative val="0"/>
          <c:errBars>
            <c:errBarType val="both"/>
            <c:errValType val="cust"/>
            <c:noEndCap val="0"/>
            <c:plus>
              <c:numRef>
                <c:f>Sheet1!$U$29:$U$31</c:f>
                <c:numCache>
                  <c:formatCode>General</c:formatCode>
                  <c:ptCount val="3"/>
                  <c:pt idx="0">
                    <c:v>2.3521957826677632E-2</c:v>
                  </c:pt>
                  <c:pt idx="1">
                    <c:v>1.4848793441443867E-2</c:v>
                  </c:pt>
                  <c:pt idx="2">
                    <c:v>2.2074797092310236E-2</c:v>
                  </c:pt>
                </c:numCache>
              </c:numRef>
            </c:plus>
            <c:minus>
              <c:numRef>
                <c:f>Sheet1!$U$29:$U$31</c:f>
                <c:numCache>
                  <c:formatCode>General</c:formatCode>
                  <c:ptCount val="3"/>
                  <c:pt idx="0">
                    <c:v>2.3521957826677632E-2</c:v>
                  </c:pt>
                  <c:pt idx="1">
                    <c:v>1.4848793441443867E-2</c:v>
                  </c:pt>
                  <c:pt idx="2">
                    <c:v>2.2074797092310236E-2</c:v>
                  </c:pt>
                </c:numCache>
              </c:numRef>
            </c:minus>
          </c:errBars>
          <c:cat>
            <c:strRef>
              <c:f>Sheet1!$S$10:$S$12</c:f>
              <c:strCache>
                <c:ptCount val="3"/>
                <c:pt idx="0">
                  <c:v>.01</c:v>
                </c:pt>
                <c:pt idx="1">
                  <c:v>.001</c:v>
                </c:pt>
                <c:pt idx="2">
                  <c:v>.0001</c:v>
                </c:pt>
              </c:strCache>
            </c:strRef>
          </c:cat>
          <c:val>
            <c:numRef>
              <c:f>Sheet1!$T$29:$T$31</c:f>
              <c:numCache>
                <c:formatCode>0.000000</c:formatCode>
                <c:ptCount val="3"/>
                <c:pt idx="0">
                  <c:v>0.778775</c:v>
                </c:pt>
                <c:pt idx="1">
                  <c:v>0.80290000000000006</c:v>
                </c:pt>
                <c:pt idx="2">
                  <c:v>0.79754999999999998</c:v>
                </c:pt>
              </c:numCache>
            </c:numRef>
          </c:val>
        </c:ser>
        <c:ser>
          <c:idx val="1"/>
          <c:order val="3"/>
          <c:tx>
            <c:v>no Drop, no Rand</c:v>
          </c:tx>
          <c:invertIfNegative val="0"/>
          <c:errBars>
            <c:errBarType val="both"/>
            <c:errValType val="cust"/>
            <c:noEndCap val="0"/>
            <c:plus>
              <c:numRef>
                <c:f>Sheet1!$U$25:$U$27</c:f>
                <c:numCache>
                  <c:formatCode>General</c:formatCode>
                  <c:ptCount val="3"/>
                  <c:pt idx="0">
                    <c:v>1.2056809970579518E-2</c:v>
                  </c:pt>
                  <c:pt idx="1">
                    <c:v>7.6865141644311252E-3</c:v>
                  </c:pt>
                  <c:pt idx="2">
                    <c:v>4.6578786301634109E-3</c:v>
                  </c:pt>
                </c:numCache>
              </c:numRef>
            </c:plus>
            <c:minus>
              <c:numRef>
                <c:f>Sheet1!$U$25:$U$27</c:f>
                <c:numCache>
                  <c:formatCode>General</c:formatCode>
                  <c:ptCount val="3"/>
                  <c:pt idx="0">
                    <c:v>1.2056809970579518E-2</c:v>
                  </c:pt>
                  <c:pt idx="1">
                    <c:v>7.6865141644311252E-3</c:v>
                  </c:pt>
                  <c:pt idx="2">
                    <c:v>4.6578786301634109E-3</c:v>
                  </c:pt>
                </c:numCache>
              </c:numRef>
            </c:minus>
          </c:errBars>
          <c:cat>
            <c:strRef>
              <c:f>Sheet1!$S$2:$S$4</c:f>
              <c:strCache>
                <c:ptCount val="3"/>
                <c:pt idx="0">
                  <c:v>.01</c:v>
                </c:pt>
                <c:pt idx="1">
                  <c:v>.001</c:v>
                </c:pt>
                <c:pt idx="2">
                  <c:v>.0001</c:v>
                </c:pt>
              </c:strCache>
            </c:strRef>
          </c:cat>
          <c:val>
            <c:numRef>
              <c:f>Sheet1!$T$25:$T$27</c:f>
              <c:numCache>
                <c:formatCode>0.000000</c:formatCode>
                <c:ptCount val="3"/>
                <c:pt idx="0">
                  <c:v>0.78200000000000003</c:v>
                </c:pt>
                <c:pt idx="1">
                  <c:v>0.812025</c:v>
                </c:pt>
                <c:pt idx="2">
                  <c:v>0.79682499999999989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76192"/>
        <c:axId val="233977728"/>
      </c:barChart>
      <c:catAx>
        <c:axId val="233976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3977728"/>
        <c:crosses val="autoZero"/>
        <c:auto val="1"/>
        <c:lblAlgn val="ctr"/>
        <c:lblOffset val="100"/>
        <c:noMultiLvlLbl val="0"/>
      </c:catAx>
      <c:valAx>
        <c:axId val="23397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Accuracy</a:t>
                </a:r>
                <a:endParaRPr lang="en-US"/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crossAx val="23397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171452</xdr:colOff>
      <xdr:row>1</xdr:row>
      <xdr:rowOff>19051</xdr:rowOff>
    </xdr:from>
    <xdr:to>
      <xdr:col>32</xdr:col>
      <xdr:colOff>221412</xdr:colOff>
      <xdr:row>19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20</xdr:row>
      <xdr:rowOff>23908</xdr:rowOff>
    </xdr:from>
    <xdr:to>
      <xdr:col>32</xdr:col>
      <xdr:colOff>153674</xdr:colOff>
      <xdr:row>37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A64" workbookViewId="0">
      <selection activeCell="W85" sqref="W85"/>
    </sheetView>
  </sheetViews>
  <sheetFormatPr defaultRowHeight="15" x14ac:dyDescent="0.25"/>
  <cols>
    <col min="2" max="2" width="6.42578125" bestFit="1" customWidth="1"/>
    <col min="3" max="3" width="7" customWidth="1"/>
    <col min="4" max="4" width="9" bestFit="1" customWidth="1"/>
    <col min="5" max="5" width="8" customWidth="1"/>
    <col min="6" max="6" width="4.5703125" customWidth="1"/>
    <col min="7" max="7" width="5" customWidth="1"/>
    <col min="8" max="8" width="5" bestFit="1" customWidth="1"/>
    <col min="9" max="12" width="7.5703125" bestFit="1" customWidth="1"/>
    <col min="13" max="13" width="10" bestFit="1" customWidth="1"/>
    <col min="15" max="15" width="4.85546875" customWidth="1"/>
    <col min="16" max="16" width="5.140625" customWidth="1"/>
    <col min="17" max="17" width="5" bestFit="1" customWidth="1"/>
    <col min="18" max="18" width="6.42578125" bestFit="1" customWidth="1"/>
    <col min="19" max="19" width="7" bestFit="1" customWidth="1"/>
    <col min="20" max="21" width="9.5703125" bestFit="1" customWidth="1"/>
  </cols>
  <sheetData>
    <row r="1" spans="1:21" ht="30" customHeight="1" x14ac:dyDescent="0.25">
      <c r="A1" s="16" t="s">
        <v>19</v>
      </c>
      <c r="B1" t="s">
        <v>0</v>
      </c>
      <c r="C1" s="2" t="s">
        <v>1</v>
      </c>
      <c r="D1" t="s">
        <v>9</v>
      </c>
      <c r="E1" t="s">
        <v>11</v>
      </c>
      <c r="F1" s="2" t="s">
        <v>2</v>
      </c>
      <c r="G1" s="3" t="s">
        <v>3</v>
      </c>
      <c r="H1" t="s">
        <v>12</v>
      </c>
      <c r="I1" t="s">
        <v>6</v>
      </c>
      <c r="J1" t="s">
        <v>7</v>
      </c>
      <c r="K1" t="s">
        <v>8</v>
      </c>
      <c r="L1" t="s">
        <v>10</v>
      </c>
      <c r="M1" t="s">
        <v>22</v>
      </c>
      <c r="O1" s="2" t="s">
        <v>2</v>
      </c>
      <c r="P1" s="3" t="s">
        <v>3</v>
      </c>
      <c r="Q1" t="s">
        <v>12</v>
      </c>
      <c r="R1" t="s">
        <v>0</v>
      </c>
      <c r="S1" s="2" t="s">
        <v>1</v>
      </c>
      <c r="T1" t="s">
        <v>9</v>
      </c>
      <c r="U1" t="s">
        <v>11</v>
      </c>
    </row>
    <row r="2" spans="1:21" x14ac:dyDescent="0.25">
      <c r="A2" s="16"/>
      <c r="B2">
        <v>200</v>
      </c>
      <c r="C2" s="1" t="s">
        <v>13</v>
      </c>
      <c r="D2">
        <f>AVERAGE(I2:L2)</f>
        <v>0.78627499999999995</v>
      </c>
      <c r="E2">
        <f>STDEVA(I2:L2)</f>
        <v>1.9802083223741888E-2</v>
      </c>
      <c r="F2" t="s">
        <v>4</v>
      </c>
      <c r="G2" t="s">
        <v>4</v>
      </c>
      <c r="H2" t="s">
        <v>5</v>
      </c>
      <c r="I2" s="7">
        <v>0.77690000000000003</v>
      </c>
      <c r="J2" s="7">
        <v>0.81440000000000001</v>
      </c>
      <c r="K2" s="7">
        <v>0.78469999999999995</v>
      </c>
      <c r="L2" s="7">
        <v>0.76910000000000001</v>
      </c>
      <c r="O2" t="s">
        <v>4</v>
      </c>
      <c r="P2" t="s">
        <v>4</v>
      </c>
      <c r="Q2" t="s">
        <v>5</v>
      </c>
      <c r="R2">
        <v>200</v>
      </c>
      <c r="S2" s="4" t="s">
        <v>13</v>
      </c>
      <c r="T2" s="8">
        <f t="shared" ref="T2:U4" si="0">D2</f>
        <v>0.78627499999999995</v>
      </c>
      <c r="U2" s="8">
        <f t="shared" si="0"/>
        <v>1.9802083223741888E-2</v>
      </c>
    </row>
    <row r="3" spans="1:21" x14ac:dyDescent="0.25">
      <c r="A3" s="16"/>
      <c r="B3">
        <v>200</v>
      </c>
      <c r="C3" s="1" t="s">
        <v>14</v>
      </c>
      <c r="D3">
        <f>AVERAGE(I3:L3)</f>
        <v>0.8272250000000001</v>
      </c>
      <c r="E3">
        <f>STDEVA(I3:L3)</f>
        <v>6.8752575709326441E-3</v>
      </c>
      <c r="F3" t="s">
        <v>4</v>
      </c>
      <c r="G3" t="s">
        <v>4</v>
      </c>
      <c r="H3" t="s">
        <v>5</v>
      </c>
      <c r="I3" s="7">
        <v>0.82220000000000004</v>
      </c>
      <c r="J3" s="7">
        <v>0.83460000000000001</v>
      </c>
      <c r="K3" s="7">
        <v>0.83150000000000002</v>
      </c>
      <c r="L3" s="7">
        <v>0.8206</v>
      </c>
      <c r="O3" t="s">
        <v>4</v>
      </c>
      <c r="P3" t="s">
        <v>4</v>
      </c>
      <c r="Q3" t="s">
        <v>5</v>
      </c>
      <c r="R3">
        <v>200</v>
      </c>
      <c r="S3" s="4" t="s">
        <v>14</v>
      </c>
      <c r="T3" s="8">
        <f t="shared" si="0"/>
        <v>0.8272250000000001</v>
      </c>
      <c r="U3" s="8">
        <f t="shared" si="0"/>
        <v>6.8752575709326441E-3</v>
      </c>
    </row>
    <row r="4" spans="1:21" x14ac:dyDescent="0.25">
      <c r="A4" s="16"/>
      <c r="B4">
        <v>200</v>
      </c>
      <c r="C4" s="1" t="s">
        <v>15</v>
      </c>
      <c r="D4">
        <f>AVERAGE(I4:L4)</f>
        <v>0.80385000000000006</v>
      </c>
      <c r="E4">
        <f>STDEVA(I4:L4)</f>
        <v>9.2034413853369443E-3</v>
      </c>
      <c r="F4" t="s">
        <v>4</v>
      </c>
      <c r="G4" t="s">
        <v>4</v>
      </c>
      <c r="H4" t="s">
        <v>5</v>
      </c>
      <c r="I4" s="7">
        <v>0.80659999999999998</v>
      </c>
      <c r="J4" s="7">
        <v>0.79100000000000004</v>
      </c>
      <c r="K4" s="7">
        <v>0.81279999999999997</v>
      </c>
      <c r="L4" s="7">
        <v>0.80500000000000005</v>
      </c>
      <c r="O4" t="s">
        <v>4</v>
      </c>
      <c r="P4" t="s">
        <v>4</v>
      </c>
      <c r="Q4" t="s">
        <v>5</v>
      </c>
      <c r="R4">
        <v>200</v>
      </c>
      <c r="S4" s="4" t="s">
        <v>15</v>
      </c>
      <c r="T4" s="8">
        <f t="shared" si="0"/>
        <v>0.80385000000000006</v>
      </c>
      <c r="U4" s="8">
        <f t="shared" si="0"/>
        <v>9.2034413853369443E-3</v>
      </c>
    </row>
    <row r="5" spans="1:21" x14ac:dyDescent="0.25">
      <c r="A5" s="16"/>
      <c r="I5" s="7"/>
      <c r="J5" s="7"/>
      <c r="K5" s="7"/>
      <c r="L5" s="7"/>
      <c r="O5" s="2"/>
      <c r="P5" s="3"/>
      <c r="S5" s="2"/>
      <c r="T5" s="8"/>
      <c r="U5" s="8"/>
    </row>
    <row r="6" spans="1:21" x14ac:dyDescent="0.25">
      <c r="A6" s="16"/>
      <c r="B6">
        <v>200</v>
      </c>
      <c r="C6" s="1" t="s">
        <v>13</v>
      </c>
      <c r="D6">
        <f>AVERAGE(I6:L6)</f>
        <v>0.76992499999999997</v>
      </c>
      <c r="E6">
        <f>STDEVA(I6:L6)</f>
        <v>2.8789740649520713E-2</v>
      </c>
      <c r="F6" t="s">
        <v>4</v>
      </c>
      <c r="G6" t="s">
        <v>5</v>
      </c>
      <c r="H6" t="s">
        <v>5</v>
      </c>
      <c r="I6" s="7">
        <v>0.78320000000000001</v>
      </c>
      <c r="J6" s="7">
        <v>0.79879999999999995</v>
      </c>
      <c r="K6" s="7">
        <v>0.73170000000000002</v>
      </c>
      <c r="L6" s="7">
        <v>0.76600000000000001</v>
      </c>
      <c r="O6" t="s">
        <v>4</v>
      </c>
      <c r="P6" t="s">
        <v>5</v>
      </c>
      <c r="Q6" t="s">
        <v>5</v>
      </c>
      <c r="R6">
        <v>200</v>
      </c>
      <c r="S6" s="1" t="s">
        <v>13</v>
      </c>
      <c r="T6" s="8">
        <f t="shared" ref="T6:U8" si="1">D6</f>
        <v>0.76992499999999997</v>
      </c>
      <c r="U6" s="8">
        <f t="shared" si="1"/>
        <v>2.8789740649520713E-2</v>
      </c>
    </row>
    <row r="7" spans="1:21" x14ac:dyDescent="0.25">
      <c r="A7" s="16"/>
      <c r="B7">
        <v>200</v>
      </c>
      <c r="C7" s="1" t="s">
        <v>14</v>
      </c>
      <c r="D7">
        <f>AVERAGE(I7:L7)</f>
        <v>0.81399999999999995</v>
      </c>
      <c r="E7">
        <f>STDEVA(I7:L7)</f>
        <v>5.8985874015168843E-3</v>
      </c>
      <c r="F7" t="s">
        <v>4</v>
      </c>
      <c r="G7" t="s">
        <v>5</v>
      </c>
      <c r="H7" t="s">
        <v>5</v>
      </c>
      <c r="I7" s="7">
        <v>0.82220000000000004</v>
      </c>
      <c r="J7" s="7">
        <v>0.81440000000000001</v>
      </c>
      <c r="K7" s="7">
        <v>0.80969999999999998</v>
      </c>
      <c r="L7" s="7">
        <v>0.80969999999999998</v>
      </c>
      <c r="O7" t="s">
        <v>4</v>
      </c>
      <c r="P7" t="s">
        <v>5</v>
      </c>
      <c r="Q7" t="s">
        <v>5</v>
      </c>
      <c r="R7">
        <v>200</v>
      </c>
      <c r="S7" s="1" t="s">
        <v>14</v>
      </c>
      <c r="T7" s="8">
        <f t="shared" si="1"/>
        <v>0.81399999999999995</v>
      </c>
      <c r="U7" s="8">
        <f t="shared" si="1"/>
        <v>5.8985874015168843E-3</v>
      </c>
    </row>
    <row r="8" spans="1:21" x14ac:dyDescent="0.25">
      <c r="A8" s="16"/>
      <c r="B8">
        <v>200</v>
      </c>
      <c r="C8" s="1" t="s">
        <v>15</v>
      </c>
      <c r="D8">
        <f>AVERAGE(I8:L8)</f>
        <v>0.81132500000000007</v>
      </c>
      <c r="E8">
        <f>STDEVA(I8:L8)</f>
        <v>2.6773167537667269E-2</v>
      </c>
      <c r="F8" t="s">
        <v>4</v>
      </c>
      <c r="G8" t="s">
        <v>5</v>
      </c>
      <c r="H8" t="s">
        <v>5</v>
      </c>
      <c r="I8" s="7">
        <v>0.79410000000000003</v>
      </c>
      <c r="J8" s="7">
        <v>0.85050000000000003</v>
      </c>
      <c r="K8" s="7">
        <v>0.80659999999999998</v>
      </c>
      <c r="L8" s="7">
        <v>0.79410000000000003</v>
      </c>
      <c r="O8" t="s">
        <v>4</v>
      </c>
      <c r="P8" t="s">
        <v>5</v>
      </c>
      <c r="Q8" t="s">
        <v>5</v>
      </c>
      <c r="R8">
        <v>200</v>
      </c>
      <c r="S8" s="1" t="s">
        <v>15</v>
      </c>
      <c r="T8" s="8">
        <f t="shared" si="1"/>
        <v>0.81132500000000007</v>
      </c>
      <c r="U8" s="8">
        <f t="shared" si="1"/>
        <v>2.6773167537667269E-2</v>
      </c>
    </row>
    <row r="9" spans="1:21" x14ac:dyDescent="0.25">
      <c r="A9" s="16"/>
      <c r="I9" s="7"/>
      <c r="J9" s="7"/>
      <c r="K9" s="7"/>
      <c r="L9" s="7"/>
      <c r="O9" s="2"/>
      <c r="P9" s="3"/>
      <c r="S9" s="2"/>
      <c r="T9" s="8"/>
      <c r="U9" s="8"/>
    </row>
    <row r="10" spans="1:21" x14ac:dyDescent="0.25">
      <c r="A10" s="16"/>
      <c r="B10">
        <v>200</v>
      </c>
      <c r="C10" s="1" t="s">
        <v>13</v>
      </c>
      <c r="D10">
        <f>AVERAGE(I10:L10)</f>
        <v>0.77200000000000002</v>
      </c>
      <c r="E10">
        <f>STDEVA(I10:L10)</f>
        <v>2.0587212859766446E-2</v>
      </c>
      <c r="F10" t="s">
        <v>4</v>
      </c>
      <c r="G10" t="s">
        <v>5</v>
      </c>
      <c r="H10" t="s">
        <v>4</v>
      </c>
      <c r="I10" s="7">
        <v>0.78979999999999995</v>
      </c>
      <c r="J10" s="7">
        <v>0.76559999999999995</v>
      </c>
      <c r="K10" s="7">
        <v>0.74570000000000003</v>
      </c>
      <c r="L10" s="7">
        <v>0.78690000000000004</v>
      </c>
      <c r="O10" t="s">
        <v>4</v>
      </c>
      <c r="P10" t="s">
        <v>5</v>
      </c>
      <c r="Q10" t="s">
        <v>4</v>
      </c>
      <c r="R10">
        <v>200</v>
      </c>
      <c r="S10" s="1" t="s">
        <v>13</v>
      </c>
      <c r="T10" s="8">
        <f t="shared" ref="T10:U12" si="2">D10</f>
        <v>0.77200000000000002</v>
      </c>
      <c r="U10" s="8">
        <f t="shared" si="2"/>
        <v>2.0587212859766446E-2</v>
      </c>
    </row>
    <row r="11" spans="1:21" x14ac:dyDescent="0.25">
      <c r="A11" s="16"/>
      <c r="B11">
        <v>200</v>
      </c>
      <c r="C11" s="1" t="s">
        <v>14</v>
      </c>
      <c r="D11">
        <f>AVERAGE(I11:L11)</f>
        <v>0.80574999999999997</v>
      </c>
      <c r="E11">
        <f>STDEVA(I11:L11)</f>
        <v>1.8112334655329933E-2</v>
      </c>
      <c r="F11" t="s">
        <v>4</v>
      </c>
      <c r="G11" t="s">
        <v>5</v>
      </c>
      <c r="H11" t="s">
        <v>4</v>
      </c>
      <c r="I11" s="7">
        <v>0.82809999999999995</v>
      </c>
      <c r="J11" s="7">
        <v>0.80259999999999998</v>
      </c>
      <c r="K11" s="7">
        <v>0.78410000000000002</v>
      </c>
      <c r="L11" s="7">
        <v>0.80820000000000003</v>
      </c>
      <c r="O11" t="s">
        <v>4</v>
      </c>
      <c r="P11" t="s">
        <v>5</v>
      </c>
      <c r="Q11" t="s">
        <v>4</v>
      </c>
      <c r="R11">
        <v>200</v>
      </c>
      <c r="S11" s="1" t="s">
        <v>14</v>
      </c>
      <c r="T11" s="8">
        <f t="shared" si="2"/>
        <v>0.80574999999999997</v>
      </c>
      <c r="U11" s="8">
        <f t="shared" si="2"/>
        <v>1.8112334655329933E-2</v>
      </c>
    </row>
    <row r="12" spans="1:21" x14ac:dyDescent="0.25">
      <c r="A12" s="16"/>
      <c r="B12">
        <v>200</v>
      </c>
      <c r="C12" s="1" t="s">
        <v>15</v>
      </c>
      <c r="D12">
        <f>AVERAGE(I12:L12)</f>
        <v>0.80932499999999996</v>
      </c>
      <c r="E12">
        <f>STDEVA(I12:L12)</f>
        <v>1.4081281901872449E-2</v>
      </c>
      <c r="F12" t="s">
        <v>4</v>
      </c>
      <c r="G12" t="s">
        <v>5</v>
      </c>
      <c r="H12" t="s">
        <v>4</v>
      </c>
      <c r="I12" s="7">
        <v>0.82530000000000003</v>
      </c>
      <c r="J12" s="7">
        <v>0.79969999999999997</v>
      </c>
      <c r="K12" s="7">
        <v>0.81679999999999997</v>
      </c>
      <c r="L12" s="7">
        <v>0.79549999999999998</v>
      </c>
      <c r="O12" t="s">
        <v>4</v>
      </c>
      <c r="P12" t="s">
        <v>5</v>
      </c>
      <c r="Q12" t="s">
        <v>4</v>
      </c>
      <c r="R12">
        <v>200</v>
      </c>
      <c r="S12" s="1" t="s">
        <v>15</v>
      </c>
      <c r="T12" s="8">
        <f t="shared" si="2"/>
        <v>0.80932499999999996</v>
      </c>
      <c r="U12" s="8">
        <f t="shared" si="2"/>
        <v>1.4081281901872449E-2</v>
      </c>
    </row>
    <row r="13" spans="1:21" x14ac:dyDescent="0.25">
      <c r="A13" s="16"/>
      <c r="I13" s="7"/>
      <c r="J13" s="7"/>
      <c r="K13" s="7"/>
      <c r="L13" s="7"/>
      <c r="O13" s="2"/>
      <c r="P13" s="3"/>
      <c r="S13" s="2"/>
      <c r="T13" s="8"/>
      <c r="U13" s="8"/>
    </row>
    <row r="14" spans="1:21" x14ac:dyDescent="0.25">
      <c r="A14" s="16"/>
      <c r="B14">
        <v>200</v>
      </c>
      <c r="C14" s="1" t="s">
        <v>13</v>
      </c>
      <c r="D14">
        <f>AVERAGE(I14:L14)</f>
        <v>0.78835000000000011</v>
      </c>
      <c r="E14">
        <f>STDEVA(I14:L14)</f>
        <v>3.0657299293969105E-2</v>
      </c>
      <c r="F14" t="s">
        <v>4</v>
      </c>
      <c r="G14" t="s">
        <v>4</v>
      </c>
      <c r="H14" t="s">
        <v>4</v>
      </c>
      <c r="I14" s="7">
        <v>0.74860000000000004</v>
      </c>
      <c r="J14" s="7">
        <v>0.8125</v>
      </c>
      <c r="K14" s="7">
        <v>0.77980000000000005</v>
      </c>
      <c r="L14" s="7">
        <v>0.8125</v>
      </c>
      <c r="O14" t="s">
        <v>4</v>
      </c>
      <c r="P14" t="s">
        <v>4</v>
      </c>
      <c r="Q14" t="s">
        <v>4</v>
      </c>
      <c r="R14">
        <v>200</v>
      </c>
      <c r="S14" s="1" t="s">
        <v>13</v>
      </c>
      <c r="T14" s="8">
        <f t="shared" ref="T14:U16" si="3">D14</f>
        <v>0.78835000000000011</v>
      </c>
      <c r="U14" s="8">
        <f t="shared" si="3"/>
        <v>3.0657299293969105E-2</v>
      </c>
    </row>
    <row r="15" spans="1:21" x14ac:dyDescent="0.25">
      <c r="A15" s="16"/>
      <c r="B15">
        <v>200</v>
      </c>
      <c r="C15" s="1" t="s">
        <v>14</v>
      </c>
      <c r="D15">
        <f>AVERAGE(I15:L15)</f>
        <v>0.81282500000000002</v>
      </c>
      <c r="E15">
        <f>STDEVA(I15:L15)</f>
        <v>8.8579060731077911E-3</v>
      </c>
      <c r="F15" t="s">
        <v>4</v>
      </c>
      <c r="G15" t="s">
        <v>4</v>
      </c>
      <c r="H15" t="s">
        <v>4</v>
      </c>
      <c r="I15" s="7">
        <v>0.81530000000000002</v>
      </c>
      <c r="J15" s="7">
        <v>0.8125</v>
      </c>
      <c r="K15" s="7">
        <v>0.82240000000000002</v>
      </c>
      <c r="L15" s="7">
        <v>0.80110000000000003</v>
      </c>
      <c r="O15" t="s">
        <v>4</v>
      </c>
      <c r="P15" t="s">
        <v>4</v>
      </c>
      <c r="Q15" t="s">
        <v>4</v>
      </c>
      <c r="R15">
        <v>200</v>
      </c>
      <c r="S15" s="1" t="s">
        <v>14</v>
      </c>
      <c r="T15" s="8">
        <f t="shared" si="3"/>
        <v>0.81282500000000002</v>
      </c>
      <c r="U15" s="8">
        <f t="shared" si="3"/>
        <v>8.8579060731077911E-3</v>
      </c>
    </row>
    <row r="16" spans="1:21" x14ac:dyDescent="0.25">
      <c r="A16" s="16"/>
      <c r="B16">
        <v>200</v>
      </c>
      <c r="C16" s="1" t="s">
        <v>15</v>
      </c>
      <c r="D16">
        <f>AVERAGE(I16:L16)</f>
        <v>0.81569999999999987</v>
      </c>
      <c r="E16">
        <f>STDEVA(I16:L16)</f>
        <v>1.6172610591161013E-2</v>
      </c>
      <c r="F16" t="s">
        <v>4</v>
      </c>
      <c r="G16" t="s">
        <v>4</v>
      </c>
      <c r="H16" t="s">
        <v>4</v>
      </c>
      <c r="I16" s="7">
        <v>0.80110000000000003</v>
      </c>
      <c r="J16" s="7">
        <v>0.80259999999999998</v>
      </c>
      <c r="K16" s="7">
        <v>0.83240000000000003</v>
      </c>
      <c r="L16" s="7">
        <v>0.82669999999999999</v>
      </c>
      <c r="M16">
        <f>193.526659/4</f>
        <v>48.381664749999999</v>
      </c>
      <c r="O16" t="s">
        <v>4</v>
      </c>
      <c r="P16" t="s">
        <v>4</v>
      </c>
      <c r="Q16" t="s">
        <v>4</v>
      </c>
      <c r="R16">
        <v>200</v>
      </c>
      <c r="S16" s="1" t="s">
        <v>15</v>
      </c>
      <c r="T16" s="8">
        <f t="shared" si="3"/>
        <v>0.81569999999999987</v>
      </c>
      <c r="U16" s="8">
        <f t="shared" si="3"/>
        <v>1.6172610591161013E-2</v>
      </c>
    </row>
    <row r="17" spans="1:21" x14ac:dyDescent="0.25">
      <c r="A17" s="16"/>
    </row>
    <row r="18" spans="1:21" x14ac:dyDescent="0.25">
      <c r="A18" s="16"/>
    </row>
    <row r="19" spans="1:21" x14ac:dyDescent="0.25">
      <c r="A19" s="16"/>
    </row>
    <row r="20" spans="1:21" ht="45" x14ac:dyDescent="0.25">
      <c r="A20" s="16"/>
      <c r="B20" t="s">
        <v>0</v>
      </c>
      <c r="C20" s="2" t="s">
        <v>1</v>
      </c>
      <c r="D20" t="s">
        <v>9</v>
      </c>
      <c r="E20" t="s">
        <v>11</v>
      </c>
      <c r="F20" s="2" t="s">
        <v>2</v>
      </c>
      <c r="G20" s="3" t="s">
        <v>3</v>
      </c>
      <c r="H20" t="s">
        <v>12</v>
      </c>
      <c r="I20" t="s">
        <v>6</v>
      </c>
      <c r="J20" t="s">
        <v>7</v>
      </c>
      <c r="K20" t="s">
        <v>8</v>
      </c>
      <c r="L20" t="s">
        <v>10</v>
      </c>
      <c r="M20" t="s">
        <v>22</v>
      </c>
      <c r="O20" s="2" t="s">
        <v>2</v>
      </c>
      <c r="P20" s="3" t="s">
        <v>3</v>
      </c>
      <c r="Q20" t="s">
        <v>12</v>
      </c>
      <c r="R20" t="s">
        <v>0</v>
      </c>
      <c r="S20" s="2" t="s">
        <v>1</v>
      </c>
      <c r="T20" t="s">
        <v>9</v>
      </c>
      <c r="U20" t="s">
        <v>11</v>
      </c>
    </row>
    <row r="21" spans="1:21" x14ac:dyDescent="0.25">
      <c r="A21" s="16"/>
      <c r="B21">
        <v>100</v>
      </c>
      <c r="C21">
        <v>0.01</v>
      </c>
      <c r="D21">
        <f>AVERAGE(I21:L21)</f>
        <v>0.77847500000000003</v>
      </c>
      <c r="E21">
        <f>STDEVA(I21:L21)</f>
        <v>6.0950116215365896E-3</v>
      </c>
      <c r="F21" t="s">
        <v>4</v>
      </c>
      <c r="G21" t="s">
        <v>4</v>
      </c>
      <c r="H21" t="s">
        <v>5</v>
      </c>
      <c r="I21" s="7">
        <v>0.77690000000000003</v>
      </c>
      <c r="J21" s="7">
        <v>0.77070000000000005</v>
      </c>
      <c r="K21" s="7">
        <v>0.78469999999999995</v>
      </c>
      <c r="L21" s="7">
        <v>0.78159999999999996</v>
      </c>
      <c r="O21" t="s">
        <v>4</v>
      </c>
      <c r="P21" t="s">
        <v>4</v>
      </c>
      <c r="Q21" t="s">
        <v>5</v>
      </c>
      <c r="R21">
        <v>100</v>
      </c>
      <c r="S21">
        <v>0.01</v>
      </c>
      <c r="T21" s="8">
        <f t="shared" ref="T21:U23" si="4">D21</f>
        <v>0.77847500000000003</v>
      </c>
      <c r="U21" s="8">
        <f t="shared" si="4"/>
        <v>6.0950116215365896E-3</v>
      </c>
    </row>
    <row r="22" spans="1:21" x14ac:dyDescent="0.25">
      <c r="A22" s="16"/>
      <c r="B22">
        <v>100</v>
      </c>
      <c r="C22">
        <v>1E-3</v>
      </c>
      <c r="D22">
        <f>AVERAGE(I22:L22)</f>
        <v>0.81320000000000003</v>
      </c>
      <c r="E22">
        <f>STDEVA(I22:L22)</f>
        <v>1.1199107107265323E-2</v>
      </c>
      <c r="F22" t="s">
        <v>4</v>
      </c>
      <c r="G22" t="s">
        <v>4</v>
      </c>
      <c r="H22" t="s">
        <v>5</v>
      </c>
      <c r="I22" s="7">
        <v>0.81120000000000003</v>
      </c>
      <c r="J22" s="7">
        <v>0.8175</v>
      </c>
      <c r="K22" s="7">
        <v>0.79879999999999995</v>
      </c>
      <c r="L22" s="7">
        <v>0.82530000000000003</v>
      </c>
      <c r="O22" t="s">
        <v>4</v>
      </c>
      <c r="P22" t="s">
        <v>4</v>
      </c>
      <c r="Q22" t="s">
        <v>5</v>
      </c>
      <c r="R22">
        <v>100</v>
      </c>
      <c r="S22">
        <v>1E-3</v>
      </c>
      <c r="T22" s="8">
        <f t="shared" si="4"/>
        <v>0.81320000000000003</v>
      </c>
      <c r="U22" s="8">
        <f t="shared" si="4"/>
        <v>1.1199107107265323E-2</v>
      </c>
    </row>
    <row r="23" spans="1:21" x14ac:dyDescent="0.25">
      <c r="A23" s="16"/>
      <c r="B23">
        <v>100</v>
      </c>
      <c r="C23">
        <v>1E-4</v>
      </c>
      <c r="D23">
        <f>AVERAGE(I23:L23)</f>
        <v>0.82487500000000002</v>
      </c>
      <c r="E23">
        <f>STDEVA(I23:L23)</f>
        <v>9.6461995970779767E-3</v>
      </c>
      <c r="F23" t="s">
        <v>4</v>
      </c>
      <c r="G23" t="s">
        <v>4</v>
      </c>
      <c r="H23" t="s">
        <v>5</v>
      </c>
      <c r="I23" s="7">
        <v>0.82679999999999998</v>
      </c>
      <c r="J23" s="7">
        <v>0.82369999999999999</v>
      </c>
      <c r="K23" s="7">
        <v>0.83620000000000005</v>
      </c>
      <c r="L23" s="7">
        <v>0.81279999999999997</v>
      </c>
      <c r="O23" t="s">
        <v>4</v>
      </c>
      <c r="P23" t="s">
        <v>4</v>
      </c>
      <c r="Q23" t="s">
        <v>5</v>
      </c>
      <c r="R23">
        <v>100</v>
      </c>
      <c r="S23">
        <v>1E-4</v>
      </c>
      <c r="T23" s="8">
        <f t="shared" si="4"/>
        <v>0.82487500000000002</v>
      </c>
      <c r="U23" s="8">
        <f t="shared" si="4"/>
        <v>9.6461995970779767E-3</v>
      </c>
    </row>
    <row r="24" spans="1:21" x14ac:dyDescent="0.25">
      <c r="A24" s="16"/>
      <c r="I24" s="7"/>
      <c r="J24" s="7"/>
      <c r="K24" s="7"/>
      <c r="L24" s="7"/>
      <c r="T24" s="8"/>
      <c r="U24" s="8"/>
    </row>
    <row r="25" spans="1:21" x14ac:dyDescent="0.25">
      <c r="A25" s="16"/>
      <c r="B25">
        <v>100</v>
      </c>
      <c r="C25">
        <v>0.01</v>
      </c>
      <c r="D25">
        <f>AVERAGE(I25:L25)</f>
        <v>0.78200000000000003</v>
      </c>
      <c r="E25">
        <f>STDEVA(I25:L25)</f>
        <v>1.2056809970579518E-2</v>
      </c>
      <c r="F25" t="s">
        <v>4</v>
      </c>
      <c r="G25" t="s">
        <v>5</v>
      </c>
      <c r="H25" t="s">
        <v>5</v>
      </c>
      <c r="I25" s="7">
        <v>0.77690000000000003</v>
      </c>
      <c r="J25" s="7">
        <v>0.79879999999999995</v>
      </c>
      <c r="K25" s="7">
        <v>0.78159999999999996</v>
      </c>
      <c r="L25" s="7">
        <v>0.77070000000000005</v>
      </c>
      <c r="O25" t="s">
        <v>4</v>
      </c>
      <c r="P25" t="s">
        <v>5</v>
      </c>
      <c r="Q25" t="s">
        <v>5</v>
      </c>
      <c r="R25">
        <v>100</v>
      </c>
      <c r="S25">
        <v>0.01</v>
      </c>
      <c r="T25" s="8">
        <f t="shared" ref="T25:U27" si="5">D25</f>
        <v>0.78200000000000003</v>
      </c>
      <c r="U25" s="8">
        <f t="shared" si="5"/>
        <v>1.2056809970579518E-2</v>
      </c>
    </row>
    <row r="26" spans="1:21" x14ac:dyDescent="0.25">
      <c r="A26" s="16"/>
      <c r="B26">
        <v>100</v>
      </c>
      <c r="C26">
        <v>1E-3</v>
      </c>
      <c r="D26">
        <f>AVERAGE(I26:L26)</f>
        <v>0.812025</v>
      </c>
      <c r="E26">
        <f>STDEVA(I26:L26)</f>
        <v>7.6865141644311252E-3</v>
      </c>
      <c r="F26" t="s">
        <v>4</v>
      </c>
      <c r="G26" t="s">
        <v>5</v>
      </c>
      <c r="H26" t="s">
        <v>5</v>
      </c>
      <c r="I26" s="7">
        <v>0.8206</v>
      </c>
      <c r="J26" s="7">
        <v>0.80189999999999995</v>
      </c>
      <c r="K26" s="7">
        <v>0.81279999999999997</v>
      </c>
      <c r="L26" s="7">
        <v>0.81279999999999997</v>
      </c>
      <c r="O26" t="s">
        <v>4</v>
      </c>
      <c r="P26" t="s">
        <v>5</v>
      </c>
      <c r="Q26" t="s">
        <v>5</v>
      </c>
      <c r="R26">
        <v>100</v>
      </c>
      <c r="S26">
        <v>1E-3</v>
      </c>
      <c r="T26" s="8">
        <f t="shared" si="5"/>
        <v>0.812025</v>
      </c>
      <c r="U26" s="8">
        <f t="shared" si="5"/>
        <v>7.6865141644311252E-3</v>
      </c>
    </row>
    <row r="27" spans="1:21" x14ac:dyDescent="0.25">
      <c r="A27" s="16"/>
      <c r="B27">
        <v>100</v>
      </c>
      <c r="C27">
        <v>1E-4</v>
      </c>
      <c r="D27">
        <f>AVERAGE(I27:L27)</f>
        <v>0.79682499999999989</v>
      </c>
      <c r="E27">
        <f>STDEVA(I27:L27)</f>
        <v>4.6578786301634109E-3</v>
      </c>
      <c r="F27" t="s">
        <v>4</v>
      </c>
      <c r="G27" t="s">
        <v>5</v>
      </c>
      <c r="H27" t="s">
        <v>5</v>
      </c>
      <c r="I27" s="7">
        <v>0.79879999999999995</v>
      </c>
      <c r="J27" s="7">
        <v>0.80189999999999995</v>
      </c>
      <c r="K27" s="7">
        <v>0.79559999999999997</v>
      </c>
      <c r="L27" s="7">
        <v>0.79100000000000004</v>
      </c>
      <c r="O27" t="s">
        <v>4</v>
      </c>
      <c r="P27" t="s">
        <v>5</v>
      </c>
      <c r="Q27" t="s">
        <v>5</v>
      </c>
      <c r="R27">
        <v>100</v>
      </c>
      <c r="S27">
        <v>1E-4</v>
      </c>
      <c r="T27" s="8">
        <f t="shared" si="5"/>
        <v>0.79682499999999989</v>
      </c>
      <c r="U27" s="8">
        <f t="shared" si="5"/>
        <v>4.6578786301634109E-3</v>
      </c>
    </row>
    <row r="28" spans="1:21" x14ac:dyDescent="0.25">
      <c r="A28" s="16"/>
      <c r="I28" s="7"/>
      <c r="J28" s="7"/>
      <c r="K28" s="7"/>
      <c r="L28" s="7"/>
      <c r="T28" s="8"/>
      <c r="U28" s="8"/>
    </row>
    <row r="29" spans="1:21" x14ac:dyDescent="0.25">
      <c r="A29" s="16"/>
      <c r="B29">
        <v>100</v>
      </c>
      <c r="C29">
        <v>0.01</v>
      </c>
      <c r="D29">
        <f>AVERAGE(I29:L29)</f>
        <v>0.778775</v>
      </c>
      <c r="E29">
        <f>STDEVA(I29:L29)</f>
        <v>2.3521957826677632E-2</v>
      </c>
      <c r="F29" t="s">
        <v>4</v>
      </c>
      <c r="G29" t="s">
        <v>5</v>
      </c>
      <c r="H29" t="s">
        <v>4</v>
      </c>
      <c r="I29" s="7">
        <v>0.77559999999999996</v>
      </c>
      <c r="J29" s="7">
        <v>0.79120000000000001</v>
      </c>
      <c r="K29" s="7">
        <v>0.80110000000000003</v>
      </c>
      <c r="L29" s="7">
        <v>0.74719999999999998</v>
      </c>
      <c r="O29" t="s">
        <v>4</v>
      </c>
      <c r="P29" t="s">
        <v>5</v>
      </c>
      <c r="Q29" t="s">
        <v>4</v>
      </c>
      <c r="R29">
        <v>100</v>
      </c>
      <c r="S29">
        <v>0.01</v>
      </c>
      <c r="T29" s="8">
        <f t="shared" ref="T29:U31" si="6">D29</f>
        <v>0.778775</v>
      </c>
      <c r="U29" s="8">
        <f t="shared" si="6"/>
        <v>2.3521957826677632E-2</v>
      </c>
    </row>
    <row r="30" spans="1:21" x14ac:dyDescent="0.25">
      <c r="A30" s="16"/>
      <c r="B30">
        <v>100</v>
      </c>
      <c r="C30">
        <v>1E-3</v>
      </c>
      <c r="D30">
        <f>AVERAGE(I30:L30)</f>
        <v>0.80290000000000006</v>
      </c>
      <c r="E30">
        <f>STDEVA(I30:L30)</f>
        <v>1.4848793441443867E-2</v>
      </c>
      <c r="F30" t="s">
        <v>4</v>
      </c>
      <c r="G30" t="s">
        <v>5</v>
      </c>
      <c r="H30" t="s">
        <v>4</v>
      </c>
      <c r="I30" s="7">
        <v>0.81820000000000004</v>
      </c>
      <c r="J30" s="7">
        <v>0.78690000000000004</v>
      </c>
      <c r="K30" s="7">
        <v>0.79400000000000004</v>
      </c>
      <c r="L30" s="7">
        <v>0.8125</v>
      </c>
      <c r="O30" t="s">
        <v>4</v>
      </c>
      <c r="P30" t="s">
        <v>5</v>
      </c>
      <c r="Q30" t="s">
        <v>4</v>
      </c>
      <c r="R30">
        <v>100</v>
      </c>
      <c r="S30">
        <v>1E-3</v>
      </c>
      <c r="T30" s="8">
        <f t="shared" si="6"/>
        <v>0.80290000000000006</v>
      </c>
      <c r="U30" s="8">
        <f t="shared" si="6"/>
        <v>1.4848793441443867E-2</v>
      </c>
    </row>
    <row r="31" spans="1:21" x14ac:dyDescent="0.25">
      <c r="A31" s="16"/>
      <c r="B31">
        <v>100</v>
      </c>
      <c r="C31">
        <v>1E-4</v>
      </c>
      <c r="D31">
        <f>AVERAGE(I31:L31)</f>
        <v>0.79754999999999998</v>
      </c>
      <c r="E31">
        <f>STDEVA(I31:L31)</f>
        <v>2.2074797092310236E-2</v>
      </c>
      <c r="F31" t="s">
        <v>4</v>
      </c>
      <c r="G31" t="s">
        <v>5</v>
      </c>
      <c r="H31" t="s">
        <v>4</v>
      </c>
      <c r="I31" s="7">
        <v>0.81530000000000002</v>
      </c>
      <c r="J31" s="7">
        <v>0.76559999999999995</v>
      </c>
      <c r="K31" s="7">
        <v>0.80820000000000003</v>
      </c>
      <c r="L31" s="7">
        <v>0.80110000000000003</v>
      </c>
      <c r="O31" t="s">
        <v>4</v>
      </c>
      <c r="P31" t="s">
        <v>5</v>
      </c>
      <c r="Q31" t="s">
        <v>4</v>
      </c>
      <c r="R31">
        <v>100</v>
      </c>
      <c r="S31">
        <v>1E-4</v>
      </c>
      <c r="T31" s="8">
        <f t="shared" si="6"/>
        <v>0.79754999999999998</v>
      </c>
      <c r="U31" s="8">
        <f t="shared" si="6"/>
        <v>2.2074797092310236E-2</v>
      </c>
    </row>
    <row r="32" spans="1:21" x14ac:dyDescent="0.25">
      <c r="A32" s="16"/>
      <c r="I32" s="7"/>
      <c r="J32" s="7"/>
      <c r="K32" s="7"/>
      <c r="L32" s="7"/>
      <c r="T32" s="8"/>
      <c r="U32" s="8"/>
    </row>
    <row r="33" spans="1:21" x14ac:dyDescent="0.25">
      <c r="A33" s="16"/>
      <c r="B33">
        <v>100</v>
      </c>
      <c r="C33">
        <v>0.01</v>
      </c>
      <c r="D33">
        <f>AVERAGE(I33:L33)</f>
        <v>0.77164999999999995</v>
      </c>
      <c r="E33">
        <f>STDEVA(I33:L33)</f>
        <v>2.5435211813546962E-2</v>
      </c>
      <c r="F33" t="s">
        <v>4</v>
      </c>
      <c r="G33" t="s">
        <v>4</v>
      </c>
      <c r="H33" t="s">
        <v>4</v>
      </c>
      <c r="I33" s="7">
        <v>0.80679999999999996</v>
      </c>
      <c r="J33" s="7">
        <v>0.77270000000000005</v>
      </c>
      <c r="K33" s="7">
        <v>0.74860000000000004</v>
      </c>
      <c r="L33" s="7">
        <v>0.75849999999999995</v>
      </c>
      <c r="O33" t="s">
        <v>4</v>
      </c>
      <c r="P33" t="s">
        <v>4</v>
      </c>
      <c r="Q33" t="s">
        <v>4</v>
      </c>
      <c r="R33">
        <v>100</v>
      </c>
      <c r="S33">
        <v>0.01</v>
      </c>
      <c r="T33" s="8">
        <f t="shared" ref="T33:U35" si="7">D33</f>
        <v>0.77164999999999995</v>
      </c>
      <c r="U33" s="8">
        <f t="shared" si="7"/>
        <v>2.5435211813546962E-2</v>
      </c>
    </row>
    <row r="34" spans="1:21" x14ac:dyDescent="0.25">
      <c r="A34" s="16"/>
      <c r="B34">
        <v>100</v>
      </c>
      <c r="C34">
        <v>1E-3</v>
      </c>
      <c r="D34">
        <f>AVERAGE(I34:L34)</f>
        <v>0.81710000000000005</v>
      </c>
      <c r="E34">
        <f>STDEVA(I34:L34)</f>
        <v>2.6452725127416778E-2</v>
      </c>
      <c r="F34" t="s">
        <v>4</v>
      </c>
      <c r="G34" t="s">
        <v>4</v>
      </c>
      <c r="H34" t="s">
        <v>4</v>
      </c>
      <c r="I34" s="7">
        <v>0.83099999999999996</v>
      </c>
      <c r="J34" s="7">
        <v>0.82240000000000002</v>
      </c>
      <c r="K34" s="7">
        <v>0.83660000000000001</v>
      </c>
      <c r="L34" s="7">
        <v>0.77839999999999998</v>
      </c>
      <c r="O34" t="s">
        <v>4</v>
      </c>
      <c r="P34" t="s">
        <v>4</v>
      </c>
      <c r="Q34" t="s">
        <v>4</v>
      </c>
      <c r="R34">
        <v>100</v>
      </c>
      <c r="S34">
        <v>1E-3</v>
      </c>
      <c r="T34" s="8">
        <f t="shared" si="7"/>
        <v>0.81710000000000005</v>
      </c>
      <c r="U34" s="8">
        <f t="shared" si="7"/>
        <v>2.6452725127416778E-2</v>
      </c>
    </row>
    <row r="35" spans="1:21" x14ac:dyDescent="0.25">
      <c r="A35" s="16"/>
      <c r="B35">
        <v>100</v>
      </c>
      <c r="C35">
        <v>1E-4</v>
      </c>
      <c r="D35">
        <f>AVERAGE(I35:L35)</f>
        <v>0.81179999999999997</v>
      </c>
      <c r="E35">
        <f>STDEVA(I35:L35)</f>
        <v>1.1978592015202216E-2</v>
      </c>
      <c r="F35" t="s">
        <v>4</v>
      </c>
      <c r="G35" t="s">
        <v>4</v>
      </c>
      <c r="H35" t="s">
        <v>4</v>
      </c>
      <c r="I35" s="7">
        <v>0.79830000000000001</v>
      </c>
      <c r="J35" s="7">
        <v>0.82389999999999997</v>
      </c>
      <c r="K35" s="7">
        <v>0.8054</v>
      </c>
      <c r="L35" s="7">
        <v>0.8196</v>
      </c>
      <c r="M35">
        <f>97.857823/4</f>
        <v>24.464455749999999</v>
      </c>
      <c r="O35" t="s">
        <v>4</v>
      </c>
      <c r="P35" t="s">
        <v>4</v>
      </c>
      <c r="Q35" t="s">
        <v>4</v>
      </c>
      <c r="R35">
        <v>100</v>
      </c>
      <c r="S35">
        <v>1E-4</v>
      </c>
      <c r="T35" s="8">
        <f t="shared" si="7"/>
        <v>0.81179999999999997</v>
      </c>
      <c r="U35" s="8">
        <f t="shared" si="7"/>
        <v>1.1978592015202216E-2</v>
      </c>
    </row>
    <row r="36" spans="1:21" x14ac:dyDescent="0.25">
      <c r="A36" t="s">
        <v>20</v>
      </c>
    </row>
    <row r="41" spans="1:21" x14ac:dyDescent="0.25">
      <c r="A41" t="s">
        <v>18</v>
      </c>
    </row>
    <row r="42" spans="1:21" ht="45" customHeight="1" x14ac:dyDescent="0.25">
      <c r="A42" s="17" t="s">
        <v>17</v>
      </c>
      <c r="B42" t="s">
        <v>0</v>
      </c>
      <c r="C42" s="2" t="s">
        <v>1</v>
      </c>
      <c r="D42" t="s">
        <v>9</v>
      </c>
      <c r="E42" t="s">
        <v>11</v>
      </c>
      <c r="F42" s="2" t="s">
        <v>2</v>
      </c>
      <c r="G42" s="3" t="s">
        <v>3</v>
      </c>
      <c r="H42" t="s">
        <v>12</v>
      </c>
      <c r="I42" t="s">
        <v>6</v>
      </c>
      <c r="J42" t="s">
        <v>7</v>
      </c>
      <c r="K42" t="s">
        <v>8</v>
      </c>
      <c r="L42" t="s">
        <v>10</v>
      </c>
      <c r="M42" t="s">
        <v>22</v>
      </c>
    </row>
    <row r="43" spans="1:21" x14ac:dyDescent="0.25">
      <c r="A43" s="17"/>
      <c r="B43">
        <v>200</v>
      </c>
      <c r="C43" s="1" t="s">
        <v>14</v>
      </c>
      <c r="D43">
        <f>AVERAGE(I43:L43)</f>
        <v>0.84440000000000004</v>
      </c>
      <c r="E43">
        <f>STDEVA(I43:L43)</f>
        <v>1.4196008828775308E-2</v>
      </c>
      <c r="F43" t="s">
        <v>4</v>
      </c>
      <c r="G43" t="s">
        <v>4</v>
      </c>
      <c r="H43" t="s">
        <v>4</v>
      </c>
      <c r="I43" s="7">
        <v>0.85960000000000003</v>
      </c>
      <c r="J43" s="7">
        <v>0.84560000000000002</v>
      </c>
      <c r="K43" s="7">
        <v>0.82530000000000003</v>
      </c>
      <c r="L43" s="7">
        <v>0.84709999999999996</v>
      </c>
    </row>
    <row r="44" spans="1:21" x14ac:dyDescent="0.25">
      <c r="A44" s="17"/>
      <c r="B44">
        <v>200</v>
      </c>
      <c r="C44" s="1" t="s">
        <v>15</v>
      </c>
      <c r="D44">
        <f>AVERAGE(I44:L44)</f>
        <v>0.83505000000000007</v>
      </c>
      <c r="E44">
        <f>STDEVA(I44:L44)</f>
        <v>1.8302732036502123E-2</v>
      </c>
      <c r="F44" t="s">
        <v>4</v>
      </c>
      <c r="G44" t="s">
        <v>4</v>
      </c>
      <c r="H44" t="s">
        <v>4</v>
      </c>
      <c r="I44" s="7">
        <v>0.83930000000000005</v>
      </c>
      <c r="J44" s="7">
        <v>0.85340000000000005</v>
      </c>
      <c r="K44" s="7">
        <v>0.80969999999999998</v>
      </c>
      <c r="L44" s="7">
        <v>0.83779999999999999</v>
      </c>
    </row>
    <row r="45" spans="1:21" x14ac:dyDescent="0.25">
      <c r="A45" s="17"/>
      <c r="B45">
        <v>200</v>
      </c>
      <c r="C45" s="1" t="s">
        <v>16</v>
      </c>
      <c r="D45">
        <f>AVERAGE(I45:L45)</f>
        <v>0.82604999999999995</v>
      </c>
      <c r="E45">
        <f>STDEVA(I45:L45)</f>
        <v>1.8437913837163526E-2</v>
      </c>
      <c r="F45" t="s">
        <v>4</v>
      </c>
      <c r="G45" t="s">
        <v>4</v>
      </c>
      <c r="H45" t="s">
        <v>4</v>
      </c>
      <c r="I45" s="7">
        <v>0.82679999999999998</v>
      </c>
      <c r="J45" s="7">
        <v>0.8518</v>
      </c>
      <c r="K45" s="7">
        <v>0.81120000000000003</v>
      </c>
      <c r="L45" s="7">
        <v>0.81440000000000001</v>
      </c>
      <c r="M45">
        <f>238.622105/4</f>
        <v>59.655526250000001</v>
      </c>
    </row>
    <row r="46" spans="1:21" x14ac:dyDescent="0.25">
      <c r="A46" s="17"/>
      <c r="I46" s="7"/>
      <c r="J46" s="7"/>
      <c r="K46" s="7"/>
      <c r="L46" s="7"/>
    </row>
    <row r="47" spans="1:21" x14ac:dyDescent="0.25">
      <c r="A47" s="17"/>
      <c r="B47">
        <v>150</v>
      </c>
      <c r="C47" s="1" t="s">
        <v>14</v>
      </c>
      <c r="D47">
        <f>AVERAGE(I47:L47)</f>
        <v>0.83860250000000003</v>
      </c>
      <c r="E47">
        <f>STDEVA(I47:L47)</f>
        <v>1.1959014382464828E-2</v>
      </c>
      <c r="F47" t="s">
        <v>4</v>
      </c>
      <c r="G47" t="s">
        <v>4</v>
      </c>
      <c r="H47" t="s">
        <v>4</v>
      </c>
      <c r="I47" s="7">
        <v>0.83331</v>
      </c>
      <c r="J47" s="7">
        <v>0.83150000000000002</v>
      </c>
      <c r="K47" s="7">
        <v>0.83309999999999995</v>
      </c>
      <c r="L47" s="7">
        <v>0.85650000000000004</v>
      </c>
    </row>
    <row r="48" spans="1:21" x14ac:dyDescent="0.25">
      <c r="A48" s="17"/>
      <c r="B48">
        <v>150</v>
      </c>
      <c r="C48" s="1" t="s">
        <v>15</v>
      </c>
      <c r="D48">
        <f>AVERAGE(I48:L48)</f>
        <v>0.84517500000000001</v>
      </c>
      <c r="E48">
        <f>STDEVA(I48:L48)</f>
        <v>1.4540374823229269E-2</v>
      </c>
      <c r="F48" t="s">
        <v>4</v>
      </c>
      <c r="G48" t="s">
        <v>4</v>
      </c>
      <c r="H48" t="s">
        <v>4</v>
      </c>
      <c r="I48" s="7">
        <v>0.84709999999999996</v>
      </c>
      <c r="J48" s="7">
        <v>0.83930000000000005</v>
      </c>
      <c r="K48" s="7">
        <v>0.83</v>
      </c>
      <c r="L48" s="7">
        <v>0.86429999999999996</v>
      </c>
    </row>
    <row r="49" spans="1:13" x14ac:dyDescent="0.25">
      <c r="A49" s="17"/>
      <c r="B49">
        <v>150</v>
      </c>
      <c r="C49" s="1" t="s">
        <v>16</v>
      </c>
      <c r="D49">
        <f>AVERAGE(I49:L49)</f>
        <v>0.79484999999999995</v>
      </c>
      <c r="E49">
        <f>STDEVA(I49:L49)</f>
        <v>2.1389171715301809E-2</v>
      </c>
      <c r="F49" t="s">
        <v>4</v>
      </c>
      <c r="G49" t="s">
        <v>4</v>
      </c>
      <c r="H49" t="s">
        <v>4</v>
      </c>
      <c r="I49" s="7">
        <v>0.78159999999999996</v>
      </c>
      <c r="J49" s="7">
        <v>0.78469999999999995</v>
      </c>
      <c r="K49" s="7">
        <v>0.7863</v>
      </c>
      <c r="L49" s="7">
        <v>0.82679999999999998</v>
      </c>
      <c r="M49" s="7">
        <f>185.662668/4</f>
        <v>46.415666999999999</v>
      </c>
    </row>
    <row r="50" spans="1:13" x14ac:dyDescent="0.25">
      <c r="A50" s="17"/>
      <c r="I50" s="7"/>
      <c r="J50" s="7"/>
      <c r="K50" s="7"/>
      <c r="L50" s="7"/>
    </row>
    <row r="51" spans="1:13" x14ac:dyDescent="0.25">
      <c r="A51" s="17"/>
      <c r="B51">
        <v>100</v>
      </c>
      <c r="C51" s="1" t="s">
        <v>14</v>
      </c>
      <c r="D51">
        <f>AVERAGE(I51:L51)</f>
        <v>0.84752499999999997</v>
      </c>
      <c r="E51">
        <f>STDEVA(I51:L51)</f>
        <v>8.3543900635135102E-3</v>
      </c>
      <c r="F51" t="s">
        <v>4</v>
      </c>
      <c r="G51" t="s">
        <v>4</v>
      </c>
      <c r="H51" t="s">
        <v>4</v>
      </c>
      <c r="I51" s="7">
        <v>0.84560000000000002</v>
      </c>
      <c r="J51" s="7">
        <v>0.83779999999999999</v>
      </c>
      <c r="K51" s="7">
        <v>0.84870000000000001</v>
      </c>
      <c r="L51" s="7">
        <v>0.85799999999999998</v>
      </c>
    </row>
    <row r="52" spans="1:13" x14ac:dyDescent="0.25">
      <c r="A52" s="17"/>
      <c r="B52">
        <v>100</v>
      </c>
      <c r="C52" s="1" t="s">
        <v>15</v>
      </c>
      <c r="D52">
        <f>AVERAGE(I52:L52)</f>
        <v>0.82802500000000001</v>
      </c>
      <c r="E52">
        <f>STDEVA(I52:L52)</f>
        <v>1.5909614493548663E-2</v>
      </c>
      <c r="F52" t="s">
        <v>4</v>
      </c>
      <c r="G52" t="s">
        <v>4</v>
      </c>
      <c r="H52" t="s">
        <v>4</v>
      </c>
      <c r="I52" s="7">
        <v>0.80659999999999998</v>
      </c>
      <c r="J52" s="7">
        <v>0.83930000000000005</v>
      </c>
      <c r="K52" s="7">
        <v>0.84089999999999998</v>
      </c>
      <c r="L52" s="7">
        <v>0.82530000000000003</v>
      </c>
    </row>
    <row r="53" spans="1:13" x14ac:dyDescent="0.25">
      <c r="A53" s="17"/>
      <c r="B53">
        <v>100</v>
      </c>
      <c r="C53" s="1" t="s">
        <v>16</v>
      </c>
      <c r="D53">
        <f>AVERAGE(I53:L53)</f>
        <v>0.806925</v>
      </c>
      <c r="E53">
        <f>STDEVA(I53:L53)</f>
        <v>2.3905002963117702E-2</v>
      </c>
      <c r="F53" t="s">
        <v>4</v>
      </c>
      <c r="G53" t="s">
        <v>4</v>
      </c>
      <c r="H53" t="s">
        <v>4</v>
      </c>
      <c r="I53" s="7">
        <v>0.77690000000000003</v>
      </c>
      <c r="J53" s="7">
        <v>0.81279999999999997</v>
      </c>
      <c r="K53" s="7">
        <v>0.83460000000000001</v>
      </c>
      <c r="L53" s="7">
        <v>0.8034</v>
      </c>
      <c r="M53" s="7">
        <f>118.504126/4</f>
        <v>29.6260315</v>
      </c>
    </row>
    <row r="54" spans="1:13" x14ac:dyDescent="0.25">
      <c r="A54" s="6"/>
    </row>
    <row r="55" spans="1:13" x14ac:dyDescent="0.25">
      <c r="A55" s="6"/>
      <c r="C55" s="1"/>
    </row>
    <row r="56" spans="1:13" ht="45" x14ac:dyDescent="0.25">
      <c r="A56" s="17" t="s">
        <v>21</v>
      </c>
      <c r="B56" t="s">
        <v>0</v>
      </c>
      <c r="C56" s="2" t="s">
        <v>1</v>
      </c>
      <c r="D56" t="s">
        <v>9</v>
      </c>
      <c r="E56" t="s">
        <v>11</v>
      </c>
      <c r="F56" s="2" t="s">
        <v>2</v>
      </c>
      <c r="G56" s="5" t="s">
        <v>3</v>
      </c>
      <c r="H56" t="s">
        <v>12</v>
      </c>
      <c r="I56" t="s">
        <v>6</v>
      </c>
      <c r="J56" t="s">
        <v>7</v>
      </c>
      <c r="K56" t="s">
        <v>8</v>
      </c>
      <c r="L56" t="s">
        <v>10</v>
      </c>
      <c r="M56" t="s">
        <v>22</v>
      </c>
    </row>
    <row r="57" spans="1:13" x14ac:dyDescent="0.25">
      <c r="A57" s="17"/>
      <c r="B57">
        <v>200</v>
      </c>
      <c r="C57" s="1" t="s">
        <v>14</v>
      </c>
      <c r="D57">
        <f>AVERAGE(I57:L57)</f>
        <v>0.85099999999999998</v>
      </c>
      <c r="E57">
        <f>STDEVA(I57:L57)</f>
        <v>1.3509996299037241E-2</v>
      </c>
      <c r="F57" t="s">
        <v>4</v>
      </c>
      <c r="G57" t="s">
        <v>4</v>
      </c>
      <c r="H57" t="s">
        <v>4</v>
      </c>
      <c r="I57" s="7">
        <v>0.85489999999999999</v>
      </c>
      <c r="J57" s="7">
        <v>0.86270000000000002</v>
      </c>
      <c r="K57" s="7">
        <v>0.85489999999999999</v>
      </c>
      <c r="L57" s="7">
        <v>0.83150000000000002</v>
      </c>
    </row>
    <row r="58" spans="1:13" x14ac:dyDescent="0.25">
      <c r="A58" s="17"/>
      <c r="B58">
        <v>200</v>
      </c>
      <c r="C58" s="1" t="s">
        <v>15</v>
      </c>
      <c r="D58">
        <f>AVERAGE(I58:L58)</f>
        <v>0.84867499999999996</v>
      </c>
      <c r="E58">
        <f>STDEVA(I58:L58)</f>
        <v>9.0665594356404058E-3</v>
      </c>
      <c r="F58" t="s">
        <v>4</v>
      </c>
      <c r="G58" t="s">
        <v>4</v>
      </c>
      <c r="H58" t="s">
        <v>4</v>
      </c>
      <c r="I58" s="7">
        <v>0.85489999999999999</v>
      </c>
      <c r="J58" s="7">
        <v>0.84089999999999998</v>
      </c>
      <c r="K58" s="7">
        <v>0.85799999999999998</v>
      </c>
      <c r="L58" s="7">
        <v>0.84089999999999998</v>
      </c>
    </row>
    <row r="59" spans="1:13" x14ac:dyDescent="0.25">
      <c r="A59" s="17"/>
      <c r="B59">
        <v>200</v>
      </c>
      <c r="C59" s="1" t="s">
        <v>16</v>
      </c>
      <c r="D59">
        <f>AVERAGE(I59:L59)</f>
        <v>0.83187500000000003</v>
      </c>
      <c r="E59">
        <f>STDEVA(I59:L59)</f>
        <v>1.4424371736751656E-2</v>
      </c>
      <c r="F59" t="s">
        <v>4</v>
      </c>
      <c r="G59" t="s">
        <v>4</v>
      </c>
      <c r="H59" t="s">
        <v>4</v>
      </c>
      <c r="I59" s="7">
        <v>0.85019999999999996</v>
      </c>
      <c r="J59" s="7">
        <v>0.82679999999999998</v>
      </c>
      <c r="K59" s="7">
        <v>0.81589999999999996</v>
      </c>
      <c r="L59" s="7">
        <v>0.83460000000000001</v>
      </c>
      <c r="M59">
        <f>247.811206/4</f>
        <v>61.9528015</v>
      </c>
    </row>
    <row r="60" spans="1:13" x14ac:dyDescent="0.25">
      <c r="A60" s="17"/>
      <c r="I60" s="7"/>
      <c r="J60" s="7"/>
      <c r="K60" s="7"/>
      <c r="L60" s="7"/>
    </row>
    <row r="61" spans="1:13" x14ac:dyDescent="0.25">
      <c r="A61" s="17"/>
      <c r="B61">
        <v>150</v>
      </c>
      <c r="C61" s="1" t="s">
        <v>14</v>
      </c>
      <c r="D61">
        <f>AVERAGE(I61:L61)</f>
        <v>0.84167500000000006</v>
      </c>
      <c r="E61">
        <f>STDEVA(I61:L61)</f>
        <v>9.5454613997089464E-3</v>
      </c>
      <c r="F61" t="s">
        <v>4</v>
      </c>
      <c r="G61" t="s">
        <v>4</v>
      </c>
      <c r="H61" t="s">
        <v>4</v>
      </c>
      <c r="I61" s="7">
        <v>0.85019999999999996</v>
      </c>
      <c r="J61" s="7">
        <v>0.83</v>
      </c>
      <c r="K61" s="7">
        <v>0.84870000000000001</v>
      </c>
      <c r="L61" s="7">
        <v>0.83779999999999999</v>
      </c>
    </row>
    <row r="62" spans="1:13" x14ac:dyDescent="0.25">
      <c r="A62" s="17"/>
      <c r="B62" s="10">
        <v>150</v>
      </c>
      <c r="C62" s="11" t="s">
        <v>15</v>
      </c>
      <c r="D62" s="10">
        <f>AVERAGE(I62:L62)</f>
        <v>0.85139999999999993</v>
      </c>
      <c r="E62" s="10">
        <f>STDEVA(I62:L62)</f>
        <v>1.5702865980450838E-2</v>
      </c>
      <c r="F62" s="10" t="s">
        <v>4</v>
      </c>
      <c r="G62" s="10" t="s">
        <v>4</v>
      </c>
      <c r="H62" s="10" t="s">
        <v>4</v>
      </c>
      <c r="I62" s="12">
        <v>0.85799999999999998</v>
      </c>
      <c r="J62" s="12">
        <v>0.83930000000000005</v>
      </c>
      <c r="K62" s="12">
        <v>0.83779999999999999</v>
      </c>
      <c r="L62" s="12">
        <v>0.87050000000000005</v>
      </c>
    </row>
    <row r="63" spans="1:13" x14ac:dyDescent="0.25">
      <c r="A63" s="17"/>
      <c r="B63">
        <v>150</v>
      </c>
      <c r="C63" s="1" t="s">
        <v>16</v>
      </c>
      <c r="D63">
        <f>AVERAGE(I63:L63)</f>
        <v>0.81437500000000007</v>
      </c>
      <c r="E63">
        <f>STDEVA(I63:L63)</f>
        <v>1.144912660424369E-2</v>
      </c>
      <c r="F63" t="s">
        <v>4</v>
      </c>
      <c r="G63" t="s">
        <v>4</v>
      </c>
      <c r="H63" t="s">
        <v>4</v>
      </c>
      <c r="I63" s="7">
        <v>0.79879999999999995</v>
      </c>
      <c r="J63" s="7">
        <v>0.82369999999999999</v>
      </c>
      <c r="K63" s="7">
        <v>0.82220000000000004</v>
      </c>
      <c r="L63" s="7">
        <v>0.81279999999999997</v>
      </c>
      <c r="M63" s="9">
        <f>176.081405/4</f>
        <v>44.020351249999997</v>
      </c>
    </row>
    <row r="64" spans="1:13" x14ac:dyDescent="0.25">
      <c r="A64" s="17"/>
      <c r="I64" s="7"/>
      <c r="J64" s="7"/>
      <c r="K64" s="7"/>
      <c r="L64" s="7"/>
    </row>
    <row r="65" spans="1:13" x14ac:dyDescent="0.25">
      <c r="A65" s="17"/>
      <c r="B65">
        <v>100</v>
      </c>
      <c r="C65" s="1" t="s">
        <v>14</v>
      </c>
      <c r="D65">
        <f>AVERAGE(I65:L65)</f>
        <v>0.85139999999999993</v>
      </c>
      <c r="E65">
        <f>STDEVA(I65:L65)</f>
        <v>1.9375069892347038E-2</v>
      </c>
      <c r="F65" t="s">
        <v>4</v>
      </c>
      <c r="G65" t="s">
        <v>4</v>
      </c>
      <c r="H65" t="s">
        <v>4</v>
      </c>
      <c r="I65" s="7">
        <v>0.85489999999999999</v>
      </c>
      <c r="J65" s="7">
        <v>0.87519999999999998</v>
      </c>
      <c r="K65" s="7">
        <v>0.82840000000000003</v>
      </c>
      <c r="L65" s="7">
        <v>0.84709999999999996</v>
      </c>
    </row>
    <row r="66" spans="1:13" x14ac:dyDescent="0.25">
      <c r="A66" s="17"/>
      <c r="B66">
        <v>100</v>
      </c>
      <c r="C66" s="1" t="s">
        <v>15</v>
      </c>
      <c r="D66">
        <f>AVERAGE(I66:L66)</f>
        <v>0.84594999999999998</v>
      </c>
      <c r="E66">
        <f>STDEVA(I66:L66)</f>
        <v>9.9013467097494624E-3</v>
      </c>
      <c r="F66" t="s">
        <v>4</v>
      </c>
      <c r="G66" t="s">
        <v>4</v>
      </c>
      <c r="H66" t="s">
        <v>4</v>
      </c>
      <c r="I66" s="7">
        <v>0.85960000000000003</v>
      </c>
      <c r="J66" s="7">
        <v>0.84240000000000004</v>
      </c>
      <c r="K66" s="7">
        <v>0.84560000000000002</v>
      </c>
      <c r="L66" s="7">
        <v>0.83620000000000005</v>
      </c>
    </row>
    <row r="67" spans="1:13" x14ac:dyDescent="0.25">
      <c r="A67" s="17"/>
      <c r="B67">
        <v>100</v>
      </c>
      <c r="C67" s="1" t="s">
        <v>16</v>
      </c>
      <c r="D67">
        <f>AVERAGE(I67:L67)</f>
        <v>0.79760000000000009</v>
      </c>
      <c r="E67">
        <f>STDEVA(I67:L67)</f>
        <v>3.7348717068550932E-2</v>
      </c>
      <c r="F67" t="s">
        <v>4</v>
      </c>
      <c r="G67" t="s">
        <v>4</v>
      </c>
      <c r="H67" t="s">
        <v>4</v>
      </c>
      <c r="I67" s="7">
        <v>0.84560000000000002</v>
      </c>
      <c r="J67" s="7">
        <v>0.80030000000000001</v>
      </c>
      <c r="K67" s="7">
        <v>0.75509999999999999</v>
      </c>
      <c r="L67" s="7">
        <v>0.78939999999999999</v>
      </c>
      <c r="M67">
        <f>121.267032/4</f>
        <v>30.316758</v>
      </c>
    </row>
    <row r="68" spans="1:13" x14ac:dyDescent="0.25">
      <c r="A68" s="6"/>
      <c r="C68" s="1"/>
    </row>
    <row r="69" spans="1:13" x14ac:dyDescent="0.25">
      <c r="A69" s="18" t="s">
        <v>23</v>
      </c>
      <c r="B69">
        <v>150</v>
      </c>
      <c r="C69" s="1" t="s">
        <v>15</v>
      </c>
      <c r="D69">
        <f>AVERAGE(I69:L69)</f>
        <v>0.84399999999999997</v>
      </c>
      <c r="E69">
        <f>STDEVA(I69:L69)</f>
        <v>1.3794926603646743E-2</v>
      </c>
      <c r="F69" t="s">
        <v>4</v>
      </c>
      <c r="G69" t="s">
        <v>4</v>
      </c>
      <c r="H69" t="s">
        <v>4</v>
      </c>
      <c r="I69" s="7">
        <v>0.84089999999999998</v>
      </c>
      <c r="J69" s="7">
        <v>0.85960000000000003</v>
      </c>
      <c r="K69" s="7">
        <v>0.82679999999999998</v>
      </c>
      <c r="L69" s="7">
        <v>0.84870000000000001</v>
      </c>
      <c r="M69">
        <f>176.004168/4</f>
        <v>44.001041999999998</v>
      </c>
    </row>
    <row r="70" spans="1:13" x14ac:dyDescent="0.25">
      <c r="A70" s="18"/>
      <c r="B70">
        <v>150</v>
      </c>
      <c r="C70" s="1" t="s">
        <v>16</v>
      </c>
      <c r="D70">
        <f>AVERAGE(I70:L70)</f>
        <v>0.80227500000000007</v>
      </c>
      <c r="E70">
        <f>STDEVA(I70:L70)</f>
        <v>3.3174224432029546E-2</v>
      </c>
      <c r="F70" t="s">
        <v>4</v>
      </c>
      <c r="G70" t="s">
        <v>4</v>
      </c>
      <c r="H70" t="s">
        <v>4</v>
      </c>
      <c r="I70" s="7">
        <v>0.79410000000000003</v>
      </c>
      <c r="J70" s="7">
        <v>0.75980000000000003</v>
      </c>
      <c r="K70" s="7">
        <v>0.83620000000000005</v>
      </c>
      <c r="L70" s="7">
        <v>0.81899999999999995</v>
      </c>
      <c r="M70">
        <f>176.684362/4</f>
        <v>44.171090499999998</v>
      </c>
    </row>
    <row r="71" spans="1:13" x14ac:dyDescent="0.25">
      <c r="A71" s="6"/>
    </row>
    <row r="72" spans="1:13" x14ac:dyDescent="0.25">
      <c r="A72" s="6"/>
      <c r="C72" s="1"/>
    </row>
    <row r="73" spans="1:13" x14ac:dyDescent="0.25">
      <c r="A73" s="6"/>
    </row>
    <row r="74" spans="1:13" ht="45" x14ac:dyDescent="0.25">
      <c r="A74" s="16" t="s">
        <v>24</v>
      </c>
      <c r="B74" t="s">
        <v>0</v>
      </c>
      <c r="C74" s="2" t="s">
        <v>1</v>
      </c>
      <c r="D74" t="s">
        <v>9</v>
      </c>
      <c r="E74" t="s">
        <v>11</v>
      </c>
      <c r="F74" s="2" t="s">
        <v>2</v>
      </c>
      <c r="G74" s="5" t="s">
        <v>3</v>
      </c>
      <c r="H74" t="s">
        <v>12</v>
      </c>
      <c r="I74" t="s">
        <v>6</v>
      </c>
      <c r="J74" t="s">
        <v>7</v>
      </c>
      <c r="K74" t="s">
        <v>8</v>
      </c>
      <c r="L74" t="s">
        <v>10</v>
      </c>
      <c r="M74" t="s">
        <v>22</v>
      </c>
    </row>
    <row r="75" spans="1:13" x14ac:dyDescent="0.25">
      <c r="A75" s="16"/>
      <c r="B75">
        <v>200</v>
      </c>
      <c r="C75" s="1" t="s">
        <v>14</v>
      </c>
      <c r="D75" t="e">
        <f>AVERAGE(I75:L75)</f>
        <v>#DIV/0!</v>
      </c>
      <c r="E75" t="e">
        <f>STDEVA(I75:L75)</f>
        <v>#DIV/0!</v>
      </c>
      <c r="F75" t="s">
        <v>4</v>
      </c>
      <c r="G75" t="s">
        <v>4</v>
      </c>
      <c r="H75" t="s">
        <v>4</v>
      </c>
      <c r="I75" s="7"/>
      <c r="J75" s="7"/>
      <c r="K75" s="7"/>
      <c r="L75" s="7"/>
    </row>
    <row r="76" spans="1:13" x14ac:dyDescent="0.25">
      <c r="A76" s="16"/>
      <c r="B76">
        <v>200</v>
      </c>
      <c r="C76" s="1" t="s">
        <v>15</v>
      </c>
      <c r="D76" t="e">
        <f>AVERAGE(I76:L76)</f>
        <v>#DIV/0!</v>
      </c>
      <c r="E76" t="e">
        <f>STDEVA(I76:L76)</f>
        <v>#DIV/0!</v>
      </c>
      <c r="F76" t="s">
        <v>4</v>
      </c>
      <c r="G76" t="s">
        <v>4</v>
      </c>
      <c r="H76" t="s">
        <v>4</v>
      </c>
      <c r="I76" s="7"/>
      <c r="J76" s="7"/>
      <c r="K76" s="7"/>
      <c r="L76" s="7"/>
    </row>
    <row r="77" spans="1:13" x14ac:dyDescent="0.25">
      <c r="A77" s="16"/>
      <c r="B77">
        <v>200</v>
      </c>
      <c r="C77" s="1" t="s">
        <v>16</v>
      </c>
      <c r="D77">
        <f>AVERAGE(I77:L77)</f>
        <v>0.80572500000000002</v>
      </c>
      <c r="E77">
        <f>STDEVA(I77:L77)</f>
        <v>1.400960979708812E-2</v>
      </c>
      <c r="F77" t="s">
        <v>4</v>
      </c>
      <c r="G77" t="s">
        <v>4</v>
      </c>
      <c r="H77" t="s">
        <v>4</v>
      </c>
      <c r="I77" s="7">
        <v>0.78749999999999998</v>
      </c>
      <c r="J77" s="7">
        <v>0.80210000000000004</v>
      </c>
      <c r="K77" s="7">
        <v>0.81510000000000005</v>
      </c>
      <c r="L77" s="7">
        <v>0.81820000000000004</v>
      </c>
      <c r="M77">
        <f>738.629721/4</f>
        <v>184.65743025</v>
      </c>
    </row>
    <row r="78" spans="1:13" x14ac:dyDescent="0.25">
      <c r="A78" s="16"/>
      <c r="I78" s="7"/>
      <c r="J78" s="7"/>
      <c r="K78" s="7"/>
      <c r="L78" s="7"/>
    </row>
    <row r="79" spans="1:13" x14ac:dyDescent="0.25">
      <c r="A79" s="16"/>
      <c r="B79">
        <v>150</v>
      </c>
      <c r="C79" s="1" t="s">
        <v>14</v>
      </c>
      <c r="D79" t="e">
        <f>AVERAGE(I79:L79)</f>
        <v>#DIV/0!</v>
      </c>
      <c r="E79" t="e">
        <f>STDEVA(I79:L79)</f>
        <v>#DIV/0!</v>
      </c>
      <c r="F79" t="s">
        <v>4</v>
      </c>
      <c r="G79" t="s">
        <v>4</v>
      </c>
      <c r="H79" t="s">
        <v>4</v>
      </c>
      <c r="I79" s="7"/>
      <c r="J79" s="7"/>
      <c r="K79" s="7"/>
      <c r="L79" s="7"/>
    </row>
    <row r="80" spans="1:13" x14ac:dyDescent="0.25">
      <c r="A80" s="16"/>
      <c r="B80" s="13">
        <v>150</v>
      </c>
      <c r="C80" s="14" t="s">
        <v>15</v>
      </c>
      <c r="D80" s="13">
        <f>AVERAGE(I80:L80)</f>
        <v>0.8226</v>
      </c>
      <c r="E80" s="13">
        <f>STDEVA(I80:L80)</f>
        <v>9.2621091910356345E-3</v>
      </c>
      <c r="F80" s="13" t="s">
        <v>4</v>
      </c>
      <c r="G80" s="13" t="s">
        <v>4</v>
      </c>
      <c r="H80" s="13" t="s">
        <v>4</v>
      </c>
      <c r="I80" s="15">
        <v>0.82599999999999996</v>
      </c>
      <c r="J80" s="15">
        <v>0.80879999999999996</v>
      </c>
      <c r="K80" s="15">
        <v>0.8286</v>
      </c>
      <c r="L80" s="15">
        <v>0.82699999999999996</v>
      </c>
    </row>
    <row r="81" spans="1:13" x14ac:dyDescent="0.25">
      <c r="A81" s="16"/>
      <c r="B81">
        <v>150</v>
      </c>
      <c r="C81" s="1" t="s">
        <v>16</v>
      </c>
      <c r="D81">
        <f>AVERAGE(I81:L81)</f>
        <v>0.81535000000000002</v>
      </c>
      <c r="E81">
        <f>STDEVA(I81:L81)</f>
        <v>5.3867120460134883E-3</v>
      </c>
      <c r="F81" t="s">
        <v>4</v>
      </c>
      <c r="G81" t="s">
        <v>4</v>
      </c>
      <c r="H81" t="s">
        <v>4</v>
      </c>
      <c r="I81" s="7">
        <v>0.82130000000000003</v>
      </c>
      <c r="J81" s="7">
        <v>0.80940000000000001</v>
      </c>
      <c r="K81" s="7">
        <v>0.81820000000000004</v>
      </c>
      <c r="L81" s="7">
        <v>0.8125</v>
      </c>
      <c r="M81" s="9">
        <f>584.475758/4</f>
        <v>146.11893950000001</v>
      </c>
    </row>
    <row r="82" spans="1:13" x14ac:dyDescent="0.25">
      <c r="A82" s="16"/>
      <c r="I82" s="7"/>
      <c r="J82" s="7"/>
      <c r="K82" s="7"/>
      <c r="L82" s="7"/>
    </row>
    <row r="83" spans="1:13" x14ac:dyDescent="0.25">
      <c r="A83" s="16"/>
      <c r="B83">
        <v>100</v>
      </c>
      <c r="C83" s="1" t="s">
        <v>14</v>
      </c>
      <c r="D83" t="e">
        <f>AVERAGE(I83:L83)</f>
        <v>#DIV/0!</v>
      </c>
      <c r="E83" t="e">
        <f>STDEVA(I83:L83)</f>
        <v>#DIV/0!</v>
      </c>
      <c r="F83" t="s">
        <v>4</v>
      </c>
      <c r="G83" t="s">
        <v>4</v>
      </c>
      <c r="H83" t="s">
        <v>4</v>
      </c>
      <c r="I83" s="7"/>
      <c r="J83" s="7"/>
      <c r="K83" s="7"/>
      <c r="L83" s="7"/>
    </row>
    <row r="84" spans="1:13" x14ac:dyDescent="0.25">
      <c r="A84" s="16"/>
      <c r="B84">
        <v>100</v>
      </c>
      <c r="C84" s="1" t="s">
        <v>15</v>
      </c>
      <c r="D84">
        <f>AVERAGE(I84:L84)</f>
        <v>0.81077499999999991</v>
      </c>
      <c r="E84">
        <f>STDEVA(I84:L84)</f>
        <v>1.3734233384745824E-2</v>
      </c>
      <c r="F84" t="s">
        <v>4</v>
      </c>
      <c r="G84" t="s">
        <v>4</v>
      </c>
      <c r="H84" t="s">
        <v>4</v>
      </c>
      <c r="I84" s="7">
        <v>0.82079999999999997</v>
      </c>
      <c r="J84" s="7">
        <v>0.81399999999999995</v>
      </c>
      <c r="K84" s="7">
        <v>0.81769999999999998</v>
      </c>
      <c r="L84" s="7">
        <v>0.79059999999999997</v>
      </c>
      <c r="M84">
        <f>455.994627/4</f>
        <v>113.99865674999999</v>
      </c>
    </row>
    <row r="85" spans="1:13" x14ac:dyDescent="0.25">
      <c r="A85" s="16"/>
      <c r="B85">
        <v>100</v>
      </c>
      <c r="C85" s="1" t="s">
        <v>16</v>
      </c>
      <c r="D85">
        <f>AVERAGE(I85:L85)</f>
        <v>0.79909999999999992</v>
      </c>
      <c r="E85">
        <f>STDEVA(I85:L85)</f>
        <v>7.927588956717321E-3</v>
      </c>
      <c r="F85" t="s">
        <v>4</v>
      </c>
      <c r="G85" t="s">
        <v>4</v>
      </c>
      <c r="H85" t="s">
        <v>4</v>
      </c>
      <c r="I85" s="7">
        <v>0.80210000000000004</v>
      </c>
      <c r="J85" s="7">
        <v>0.79430000000000001</v>
      </c>
      <c r="K85" s="7">
        <v>0.79120000000000001</v>
      </c>
      <c r="L85" s="7">
        <v>0.80879999999999996</v>
      </c>
      <c r="M85">
        <f>381.554135/4</f>
        <v>95.388533749999993</v>
      </c>
    </row>
  </sheetData>
  <mergeCells count="5">
    <mergeCell ref="A74:A85"/>
    <mergeCell ref="A1:A35"/>
    <mergeCell ref="A42:A53"/>
    <mergeCell ref="A56:A67"/>
    <mergeCell ref="A69:A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Lee</dc:creator>
  <cp:lastModifiedBy>Douglas Lee</cp:lastModifiedBy>
  <dcterms:created xsi:type="dcterms:W3CDTF">2018-04-25T00:51:51Z</dcterms:created>
  <dcterms:modified xsi:type="dcterms:W3CDTF">2018-04-30T08:20:21Z</dcterms:modified>
</cp:coreProperties>
</file>